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Users\U80859875\AppData\Local\rubicon\Acta Nova Client\Data\635914211\"/>
    </mc:Choice>
  </mc:AlternateContent>
  <xr:revisionPtr revIDLastSave="0" documentId="13_ncr:1_{909DAA47-0F9D-4DF5-B46E-17E952BF1641}" xr6:coauthVersionLast="47" xr6:coauthVersionMax="47" xr10:uidLastSave="{00000000-0000-0000-0000-000000000000}"/>
  <bookViews>
    <workbookView xWindow="28680" yWindow="-120" windowWidth="29040" windowHeight="15720" xr2:uid="{3663C65C-78E9-42C6-A2E2-CC39C63CC5F4}"/>
  </bookViews>
  <sheets>
    <sheet name="Information" sheetId="46" r:id="rId1"/>
    <sheet name="Abrechnung" sheetId="176" r:id="rId2"/>
    <sheet name="Hilfstab Formeln Projektübersic" sheetId="193" state="hidden" r:id="rId3"/>
    <sheet name="Projektübersicht" sheetId="177" r:id="rId4"/>
    <sheet name="Kursstaffel_01" sheetId="194" r:id="rId5"/>
    <sheet name="Kursstaffel_02" sheetId="426" r:id="rId6"/>
    <sheet name="Kursstaffel_03" sheetId="425" r:id="rId7"/>
    <sheet name="Kursstaffel_04" sheetId="424" r:id="rId8"/>
    <sheet name="Kursstaffel_05" sheetId="423" r:id="rId9"/>
    <sheet name="Kursstaffel_06" sheetId="422" r:id="rId10"/>
    <sheet name="Kursstaffel_07" sheetId="421" r:id="rId11"/>
    <sheet name="Kursstaffel_08" sheetId="420" r:id="rId12"/>
    <sheet name="Kursstaffel_09" sheetId="419" r:id="rId13"/>
    <sheet name="Kursstaffel_10" sheetId="418" r:id="rId14"/>
    <sheet name="Kursstaffel_11" sheetId="427" r:id="rId15"/>
    <sheet name="Kursstaffel_12" sheetId="428" r:id="rId16"/>
    <sheet name="Kursstaffel_13" sheetId="429" r:id="rId17"/>
    <sheet name="Kursstaffel_14" sheetId="430" r:id="rId18"/>
    <sheet name="Kursstaffel_15" sheetId="431" r:id="rId19"/>
    <sheet name="Auswahlfelder" sheetId="4" state="hidden" r:id="rId20"/>
    <sheet name="Übersetzungen" sheetId="44" state="hidden" r:id="rId21"/>
  </sheets>
  <definedNames>
    <definedName name="AntwortenEntwicklungTransferRealisiert">Auswahlfelder!#REF!</definedName>
    <definedName name="AnzahlDurchgeführteKurse">Auswahlfelder!#REF!</definedName>
    <definedName name="_xlnm.Print_Area" localSheetId="1">Abrechnung!$B$2:$T$38</definedName>
    <definedName name="_xlnm.Print_Area" localSheetId="0">Information!$B$1:$B$8</definedName>
    <definedName name="_xlnm.Print_Area" localSheetId="4">Kursstaffel_01!$B$2:$P$158</definedName>
    <definedName name="_xlnm.Print_Area" localSheetId="5">Kursstaffel_02!$B$2:$P$158</definedName>
    <definedName name="_xlnm.Print_Area" localSheetId="6">Kursstaffel_03!$B$2:$P$158</definedName>
    <definedName name="_xlnm.Print_Area" localSheetId="7">Kursstaffel_04!$B$2:$P$158</definedName>
    <definedName name="_xlnm.Print_Area" localSheetId="8">Kursstaffel_05!$B$2:$P$158</definedName>
    <definedName name="_xlnm.Print_Area" localSheetId="9">Kursstaffel_06!$B$2:$P$158</definedName>
    <definedName name="_xlnm.Print_Area" localSheetId="10">Kursstaffel_07!$B$2:$P$158</definedName>
    <definedName name="_xlnm.Print_Area" localSheetId="11">Kursstaffel_08!$B$2:$P$158</definedName>
    <definedName name="_xlnm.Print_Area" localSheetId="12">Kursstaffel_09!$B$2:$P$158</definedName>
    <definedName name="_xlnm.Print_Area" localSheetId="13">Kursstaffel_10!$B$2:$P$158</definedName>
    <definedName name="_xlnm.Print_Area" localSheetId="14">Kursstaffel_11!$B$2:$P$158</definedName>
    <definedName name="_xlnm.Print_Area" localSheetId="15">Kursstaffel_12!$B$2:$P$158</definedName>
    <definedName name="_xlnm.Print_Area" localSheetId="16">Kursstaffel_13!$B$2:$P$158</definedName>
    <definedName name="_xlnm.Print_Area" localSheetId="17">Kursstaffel_14!$B$2:$P$158</definedName>
    <definedName name="_xlnm.Print_Area" localSheetId="18">Kursstaffel_15!$B$2:$P$158</definedName>
    <definedName name="_xlnm.Print_Area" localSheetId="3">Projektübersicht!$B$2:$S$60</definedName>
    <definedName name="Durchführung" localSheetId="4">Kursstaffel_01!$D$14</definedName>
    <definedName name="Durchführung" localSheetId="5">Kursstaffel_02!$D$14</definedName>
    <definedName name="Durchführung" localSheetId="6">Kursstaffel_03!$D$14</definedName>
    <definedName name="Durchführung" localSheetId="7">Kursstaffel_04!$D$14</definedName>
    <definedName name="Durchführung" localSheetId="8">Kursstaffel_05!$D$14</definedName>
    <definedName name="Durchführung" localSheetId="9">Kursstaffel_06!$D$14</definedName>
    <definedName name="Durchführung" localSheetId="10">Kursstaffel_07!$D$14</definedName>
    <definedName name="Durchführung" localSheetId="11">Kursstaffel_08!$D$14</definedName>
    <definedName name="Durchführung" localSheetId="12">Kursstaffel_09!$D$14</definedName>
    <definedName name="Durchführung" localSheetId="13">Kursstaffel_10!$D$14</definedName>
    <definedName name="Durchführung" localSheetId="14">Kursstaffel_11!$D$14</definedName>
    <definedName name="Durchführung" localSheetId="15">Kursstaffel_12!$D$14</definedName>
    <definedName name="Durchführung" localSheetId="16">Kursstaffel_13!$D$14</definedName>
    <definedName name="Durchführung" localSheetId="17">Kursstaffel_14!$D$14</definedName>
    <definedName name="Durchführung" localSheetId="18">Kursstaffel_15!$D$14</definedName>
    <definedName name="Durchführung">#REF!</definedName>
    <definedName name="Durchführungsort">Auswahlfelder!$R$2:$R$4</definedName>
    <definedName name="Effektive_Gesamtkosten_je_Kurs" localSheetId="5">Kursstaffel_02!$D$125:$O$125</definedName>
    <definedName name="Effektive_Gesamtkosten_je_Kurs" localSheetId="6">Kursstaffel_03!$D$125:$O$125</definedName>
    <definedName name="Effektive_Gesamtkosten_je_Kurs" localSheetId="7">Kursstaffel_04!$D$125:$O$125</definedName>
    <definedName name="Effektive_Gesamtkosten_je_Kurs" localSheetId="8">Kursstaffel_05!$D$125:$O$125</definedName>
    <definedName name="Effektive_Gesamtkosten_je_Kurs" localSheetId="9">Kursstaffel_06!$D$125:$O$125</definedName>
    <definedName name="Effektive_Gesamtkosten_je_Kurs" localSheetId="10">Kursstaffel_07!$D$125:$O$125</definedName>
    <definedName name="Effektive_Gesamtkosten_je_Kurs" localSheetId="11">Kursstaffel_08!$D$125:$O$125</definedName>
    <definedName name="Effektive_Gesamtkosten_je_Kurs" localSheetId="12">Kursstaffel_09!$D$125:$O$125</definedName>
    <definedName name="Effektive_Gesamtkosten_je_Kurs" localSheetId="13">Kursstaffel_10!$D$125:$O$125</definedName>
    <definedName name="Effektive_Gesamtkosten_je_Kurs" localSheetId="14">Kursstaffel_11!$D$125:$O$125</definedName>
    <definedName name="Effektive_Gesamtkosten_je_Kurs" localSheetId="15">Kursstaffel_12!$D$125:$O$125</definedName>
    <definedName name="Effektive_Gesamtkosten_je_Kurs" localSheetId="16">Kursstaffel_13!$D$125:$O$125</definedName>
    <definedName name="Effektive_Gesamtkosten_je_Kurs" localSheetId="17">Kursstaffel_14!$D$125:$O$125</definedName>
    <definedName name="Effektive_Gesamtkosten_je_Kurs" localSheetId="18">Kursstaffel_15!$D$125:$O$125</definedName>
    <definedName name="Effektive_Gesamtkosten_je_Kurs">Kursstaffel_01!$D$125:$O$125</definedName>
    <definedName name="Förderbeiträge">Auswahlfelder!$A$1:$K$5</definedName>
    <definedName name="Gesamtkosten_je_Kurs" localSheetId="4">Kursstaffel_01!$D$67:$O$67</definedName>
    <definedName name="Gesamtkosten_je_Kurs" localSheetId="5">Kursstaffel_02!$D$67:$O$67</definedName>
    <definedName name="Gesamtkosten_je_Kurs" localSheetId="6">Kursstaffel_03!$D$67:$O$67</definedName>
    <definedName name="Gesamtkosten_je_Kurs" localSheetId="7">Kursstaffel_04!$D$67:$O$67</definedName>
    <definedName name="Gesamtkosten_je_Kurs" localSheetId="8">Kursstaffel_05!$D$67:$O$67</definedName>
    <definedName name="Gesamtkosten_je_Kurs" localSheetId="9">Kursstaffel_06!$D$67:$O$67</definedName>
    <definedName name="Gesamtkosten_je_Kurs" localSheetId="10">Kursstaffel_07!$D$67:$O$67</definedName>
    <definedName name="Gesamtkosten_je_Kurs" localSheetId="11">Kursstaffel_08!$D$67:$O$67</definedName>
    <definedName name="Gesamtkosten_je_Kurs" localSheetId="12">Kursstaffel_09!$D$67:$O$67</definedName>
    <definedName name="Gesamtkosten_je_Kurs" localSheetId="13">Kursstaffel_10!$D$67:$O$67</definedName>
    <definedName name="Gesamtkosten_je_Kurs" localSheetId="14">Kursstaffel_11!$D$67:$O$67</definedName>
    <definedName name="Gesamtkosten_je_Kurs" localSheetId="15">Kursstaffel_12!$D$67:$O$67</definedName>
    <definedName name="Gesamtkosten_je_Kurs" localSheetId="16">Kursstaffel_13!$D$67:$O$67</definedName>
    <definedName name="Gesamtkosten_je_Kurs" localSheetId="17">Kursstaffel_14!$D$67:$O$67</definedName>
    <definedName name="Gesamtkosten_je_Kurs" localSheetId="18">Kursstaffel_15!$D$67:$O$67</definedName>
    <definedName name="Gesamtkosten_je_Kurs">#REF!</definedName>
    <definedName name="jahr1" localSheetId="4">Kursstaffel_01!$D$131</definedName>
    <definedName name="jahr1" localSheetId="5">Kursstaffel_02!$D$131</definedName>
    <definedName name="jahr1" localSheetId="6">Kursstaffel_03!$D$131</definedName>
    <definedName name="jahr1" localSheetId="7">Kursstaffel_04!$D$131</definedName>
    <definedName name="jahr1" localSheetId="8">Kursstaffel_05!$D$131</definedName>
    <definedName name="jahr1" localSheetId="9">Kursstaffel_06!$D$131</definedName>
    <definedName name="jahr1" localSheetId="10">Kursstaffel_07!$D$131</definedName>
    <definedName name="jahr1" localSheetId="11">Kursstaffel_08!$D$131</definedName>
    <definedName name="jahr1" localSheetId="12">Kursstaffel_09!$D$131</definedName>
    <definedName name="jahr1" localSheetId="13">Kursstaffel_10!$D$131</definedName>
    <definedName name="jahr1" localSheetId="14">Kursstaffel_11!$D$131</definedName>
    <definedName name="jahr1" localSheetId="15">Kursstaffel_12!$D$131</definedName>
    <definedName name="jahr1" localSheetId="16">Kursstaffel_13!$D$131</definedName>
    <definedName name="jahr1" localSheetId="17">Kursstaffel_14!$D$131</definedName>
    <definedName name="jahr1" localSheetId="18">Kursstaffel_15!$D$131</definedName>
    <definedName name="jahr1">#REF!</definedName>
    <definedName name="jahr2" localSheetId="4">Kursstaffel_01!$E$131</definedName>
    <definedName name="jahr2" localSheetId="5">Kursstaffel_02!$E$131</definedName>
    <definedName name="jahr2" localSheetId="6">Kursstaffel_03!$E$131</definedName>
    <definedName name="jahr2" localSheetId="7">Kursstaffel_04!$E$131</definedName>
    <definedName name="jahr2" localSheetId="8">Kursstaffel_05!$E$131</definedName>
    <definedName name="jahr2" localSheetId="9">Kursstaffel_06!$E$131</definedName>
    <definedName name="jahr2" localSheetId="10">Kursstaffel_07!$E$131</definedName>
    <definedName name="jahr2" localSheetId="11">Kursstaffel_08!$E$131</definedName>
    <definedName name="jahr2" localSheetId="12">Kursstaffel_09!$E$131</definedName>
    <definedName name="jahr2" localSheetId="13">Kursstaffel_10!$E$131</definedName>
    <definedName name="jahr2" localSheetId="14">Kursstaffel_11!$E$131</definedName>
    <definedName name="jahr2" localSheetId="15">Kursstaffel_12!$E$131</definedName>
    <definedName name="jahr2" localSheetId="16">Kursstaffel_13!$E$131</definedName>
    <definedName name="jahr2" localSheetId="17">Kursstaffel_14!$E$131</definedName>
    <definedName name="jahr2" localSheetId="18">Kursstaffel_15!$E$131</definedName>
    <definedName name="jahr2">#REF!</definedName>
    <definedName name="jahr3" localSheetId="4">Kursstaffel_01!$F$131</definedName>
    <definedName name="jahr3" localSheetId="5">Kursstaffel_02!$F$131</definedName>
    <definedName name="jahr3" localSheetId="6">Kursstaffel_03!$F$131</definedName>
    <definedName name="jahr3" localSheetId="7">Kursstaffel_04!$F$131</definedName>
    <definedName name="jahr3" localSheetId="8">Kursstaffel_05!$F$131</definedName>
    <definedName name="jahr3" localSheetId="9">Kursstaffel_06!$F$131</definedName>
    <definedName name="jahr3" localSheetId="10">Kursstaffel_07!$F$131</definedName>
    <definedName name="jahr3" localSheetId="11">Kursstaffel_08!$F$131</definedName>
    <definedName name="jahr3" localSheetId="12">Kursstaffel_09!$F$131</definedName>
    <definedName name="jahr3" localSheetId="13">Kursstaffel_10!$F$131</definedName>
    <definedName name="jahr3" localSheetId="14">Kursstaffel_11!$F$131</definedName>
    <definedName name="jahr3" localSheetId="15">Kursstaffel_12!$F$131</definedName>
    <definedName name="jahr3" localSheetId="16">Kursstaffel_13!$F$131</definedName>
    <definedName name="jahr3" localSheetId="17">Kursstaffel_14!$F$131</definedName>
    <definedName name="jahr3" localSheetId="18">Kursstaffel_15!$F$131</definedName>
    <definedName name="jahr3">#REF!</definedName>
    <definedName name="jahr4" localSheetId="4">Kursstaffel_01!$G$131</definedName>
    <definedName name="jahr4" localSheetId="5">Kursstaffel_02!$G$131</definedName>
    <definedName name="jahr4" localSheetId="6">Kursstaffel_03!$G$131</definedName>
    <definedName name="jahr4" localSheetId="7">Kursstaffel_04!$G$131</definedName>
    <definedName name="jahr4" localSheetId="8">Kursstaffel_05!$G$131</definedName>
    <definedName name="jahr4" localSheetId="9">Kursstaffel_06!$G$131</definedName>
    <definedName name="jahr4" localSheetId="10">Kursstaffel_07!$G$131</definedName>
    <definedName name="jahr4" localSheetId="11">Kursstaffel_08!$G$131</definedName>
    <definedName name="jahr4" localSheetId="12">Kursstaffel_09!$G$131</definedName>
    <definedName name="jahr4" localSheetId="13">Kursstaffel_10!$G$131</definedName>
    <definedName name="jahr4" localSheetId="14">Kursstaffel_11!$G$131</definedName>
    <definedName name="jahr4" localSheetId="15">Kursstaffel_12!$G$131</definedName>
    <definedName name="jahr4" localSheetId="16">Kursstaffel_13!$G$131</definedName>
    <definedName name="jahr4" localSheetId="17">Kursstaffel_14!$G$131</definedName>
    <definedName name="jahr4" localSheetId="18">Kursstaffel_15!$G$131</definedName>
    <definedName name="jahr4">#REF!</definedName>
    <definedName name="Jahre" localSheetId="4">Kursstaffel_01!$D$71:$O$71</definedName>
    <definedName name="Jahre" localSheetId="5">Kursstaffel_02!$D$71:$O$71</definedName>
    <definedName name="Jahre" localSheetId="6">Kursstaffel_03!$D$71:$O$71</definedName>
    <definedName name="Jahre" localSheetId="7">Kursstaffel_04!$D$71:$O$71</definedName>
    <definedName name="Jahre" localSheetId="8">Kursstaffel_05!$D$71:$O$71</definedName>
    <definedName name="Jahre" localSheetId="9">Kursstaffel_06!$D$71:$O$71</definedName>
    <definedName name="Jahre" localSheetId="10">Kursstaffel_07!$D$71:$O$71</definedName>
    <definedName name="Jahre" localSheetId="11">Kursstaffel_08!$D$71:$O$71</definedName>
    <definedName name="Jahre" localSheetId="12">Kursstaffel_09!$D$71:$O$71</definedName>
    <definedName name="Jahre" localSheetId="13">Kursstaffel_10!$D$71:$O$71</definedName>
    <definedName name="Jahre" localSheetId="14">Kursstaffel_11!$D$71:$O$71</definedName>
    <definedName name="Jahre" localSheetId="15">Kursstaffel_12!$D$71:$O$71</definedName>
    <definedName name="Jahre" localSheetId="16">Kursstaffel_13!$D$71:$O$71</definedName>
    <definedName name="Jahre" localSheetId="17">Kursstaffel_14!$D$71:$O$71</definedName>
    <definedName name="Jahre" localSheetId="18">Kursstaffel_15!$D$71:$O$71</definedName>
    <definedName name="Jahre">#REF!</definedName>
    <definedName name="JaNein">Auswahlfelder!$O$2:$O$3</definedName>
    <definedName name="Kursdauer">Auswahlfelder!$M$2:$M$11</definedName>
    <definedName name="Kursdauer_Staffel" localSheetId="4">Kursstaffel_01!$D$8</definedName>
    <definedName name="Kursdauer_Staffel" localSheetId="5">Kursstaffel_02!$D$8</definedName>
    <definedName name="Kursdauer_Staffel" localSheetId="6">Kursstaffel_03!$D$8</definedName>
    <definedName name="Kursdauer_Staffel" localSheetId="7">Kursstaffel_04!$D$8</definedName>
    <definedName name="Kursdauer_Staffel" localSheetId="8">Kursstaffel_05!$D$8</definedName>
    <definedName name="Kursdauer_Staffel" localSheetId="9">Kursstaffel_06!$D$8</definedName>
    <definedName name="Kursdauer_Staffel" localSheetId="10">Kursstaffel_07!$D$8</definedName>
    <definedName name="Kursdauer_Staffel" localSheetId="11">Kursstaffel_08!$D$8</definedName>
    <definedName name="Kursdauer_Staffel" localSheetId="12">Kursstaffel_09!$D$8</definedName>
    <definedName name="Kursdauer_Staffel" localSheetId="13">Kursstaffel_10!$D$8</definedName>
    <definedName name="Kursdauer_Staffel" localSheetId="14">Kursstaffel_11!$D$8</definedName>
    <definedName name="Kursdauer_Staffel" localSheetId="15">Kursstaffel_12!$D$8</definedName>
    <definedName name="Kursdauer_Staffel" localSheetId="16">Kursstaffel_13!$D$8</definedName>
    <definedName name="Kursdauer_Staffel" localSheetId="17">Kursstaffel_14!$D$8</definedName>
    <definedName name="Kursdauer_Staffel" localSheetId="18">Kursstaffel_15!$D$8</definedName>
    <definedName name="Kursdauer_Staffel">#REF!</definedName>
    <definedName name="Kursnummer">Auswahlfelder!$U$2:$U$13</definedName>
    <definedName name="Kurstitel" localSheetId="4">Kursstaffel_01!$D$6</definedName>
    <definedName name="Kurstitel" localSheetId="5">Kursstaffel_02!$D$6</definedName>
    <definedName name="Kurstitel" localSheetId="6">Kursstaffel_03!$D$6</definedName>
    <definedName name="Kurstitel" localSheetId="7">Kursstaffel_04!$D$6</definedName>
    <definedName name="Kurstitel" localSheetId="8">Kursstaffel_05!$D$6</definedName>
    <definedName name="Kurstitel" localSheetId="9">Kursstaffel_06!$D$6</definedName>
    <definedName name="Kurstitel" localSheetId="10">Kursstaffel_07!$D$6</definedName>
    <definedName name="Kurstitel" localSheetId="11">Kursstaffel_08!$D$6</definedName>
    <definedName name="Kurstitel" localSheetId="12">Kursstaffel_09!$D$6</definedName>
    <definedName name="Kurstitel" localSheetId="13">Kursstaffel_10!$D$6</definedName>
    <definedName name="Kurstitel" localSheetId="14">Kursstaffel_11!$D$6</definedName>
    <definedName name="Kurstitel" localSheetId="15">Kursstaffel_12!$D$6</definedName>
    <definedName name="Kurstitel" localSheetId="16">Kursstaffel_13!$D$6</definedName>
    <definedName name="Kurstitel" localSheetId="17">Kursstaffel_14!$D$6</definedName>
    <definedName name="Kurstitel" localSheetId="18">Kursstaffel_15!$D$6</definedName>
    <definedName name="Kurstitel">#REF!</definedName>
    <definedName name="Max_Subvention" localSheetId="4">Kursstaffel_01!$C$83</definedName>
    <definedName name="Max_Subvention" localSheetId="5">Kursstaffel_02!$C$83</definedName>
    <definedName name="Max_Subvention" localSheetId="6">Kursstaffel_03!$C$83</definedName>
    <definedName name="Max_Subvention" localSheetId="7">Kursstaffel_04!$C$83</definedName>
    <definedName name="Max_Subvention" localSheetId="8">Kursstaffel_05!$C$83</definedName>
    <definedName name="Max_Subvention" localSheetId="9">Kursstaffel_06!$C$83</definedName>
    <definedName name="Max_Subvention" localSheetId="10">Kursstaffel_07!$C$83</definedName>
    <definedName name="Max_Subvention" localSheetId="11">Kursstaffel_08!$C$83</definedName>
    <definedName name="Max_Subvention" localSheetId="12">Kursstaffel_09!$C$83</definedName>
    <definedName name="Max_Subvention" localSheetId="13">Kursstaffel_10!$C$83</definedName>
    <definedName name="Max_Subvention" localSheetId="14">Kursstaffel_11!$C$83</definedName>
    <definedName name="Max_Subvention" localSheetId="15">Kursstaffel_12!$C$83</definedName>
    <definedName name="Max_Subvention" localSheetId="16">Kursstaffel_13!$C$83</definedName>
    <definedName name="Max_Subvention" localSheetId="17">Kursstaffel_14!$C$83</definedName>
    <definedName name="Max_Subvention" localSheetId="18">Kursstaffel_15!$C$83</definedName>
    <definedName name="Max_Subvention">#REF!</definedName>
    <definedName name="Max_Subvention_Gesamtkosten" localSheetId="4">Kursstaffel_01!$C$83</definedName>
    <definedName name="Max_Subvention_Gesamtkosten" localSheetId="5">Kursstaffel_02!$C$83</definedName>
    <definedName name="Max_Subvention_Gesamtkosten" localSheetId="6">Kursstaffel_03!$C$83</definedName>
    <definedName name="Max_Subvention_Gesamtkosten" localSheetId="7">Kursstaffel_04!$C$83</definedName>
    <definedName name="Max_Subvention_Gesamtkosten" localSheetId="8">Kursstaffel_05!$C$83</definedName>
    <definedName name="Max_Subvention_Gesamtkosten" localSheetId="9">Kursstaffel_06!$C$83</definedName>
    <definedName name="Max_Subvention_Gesamtkosten" localSheetId="10">Kursstaffel_07!$C$83</definedName>
    <definedName name="Max_Subvention_Gesamtkosten" localSheetId="11">Kursstaffel_08!$C$83</definedName>
    <definedName name="Max_Subvention_Gesamtkosten" localSheetId="12">Kursstaffel_09!$C$83</definedName>
    <definedName name="Max_Subvention_Gesamtkosten" localSheetId="13">Kursstaffel_10!$C$83</definedName>
    <definedName name="Max_Subvention_Gesamtkosten" localSheetId="14">Kursstaffel_11!$C$83</definedName>
    <definedName name="Max_Subvention_Gesamtkosten" localSheetId="15">Kursstaffel_12!$C$83</definedName>
    <definedName name="Max_Subvention_Gesamtkosten" localSheetId="16">Kursstaffel_13!$C$83</definedName>
    <definedName name="Max_Subvention_Gesamtkosten" localSheetId="17">Kursstaffel_14!$C$83</definedName>
    <definedName name="Max_Subvention_Gesamtkosten" localSheetId="18">Kursstaffel_15!$C$83</definedName>
    <definedName name="Max_Subvention_Gesamtkosten">#REF!</definedName>
    <definedName name="Neuentwicklung" localSheetId="4">Kursstaffel_01!$D$10</definedName>
    <definedName name="Neuentwicklung" localSheetId="5">Kursstaffel_02!$D$10</definedName>
    <definedName name="Neuentwicklung" localSheetId="6">Kursstaffel_03!$D$10</definedName>
    <definedName name="Neuentwicklung" localSheetId="7">Kursstaffel_04!$D$10</definedName>
    <definedName name="Neuentwicklung" localSheetId="8">Kursstaffel_05!$D$10</definedName>
    <definedName name="Neuentwicklung" localSheetId="9">Kursstaffel_06!$D$10</definedName>
    <definedName name="Neuentwicklung" localSheetId="10">Kursstaffel_07!$D$10</definedName>
    <definedName name="Neuentwicklung" localSheetId="11">Kursstaffel_08!$D$10</definedName>
    <definedName name="Neuentwicklung" localSheetId="12">Kursstaffel_09!$D$10</definedName>
    <definedName name="Neuentwicklung" localSheetId="13">Kursstaffel_10!$D$10</definedName>
    <definedName name="Neuentwicklung" localSheetId="14">Kursstaffel_11!$D$10</definedName>
    <definedName name="Neuentwicklung" localSheetId="15">Kursstaffel_12!$D$10</definedName>
    <definedName name="Neuentwicklung" localSheetId="16">Kursstaffel_13!$D$10</definedName>
    <definedName name="Neuentwicklung" localSheetId="17">Kursstaffel_14!$D$10</definedName>
    <definedName name="Neuentwicklung" localSheetId="18">Kursstaffel_15!$D$10</definedName>
    <definedName name="Neuentwicklung">#REF!</definedName>
    <definedName name="SheetnameKursstaffel01">Auswahlfelder!$V$2</definedName>
    <definedName name="SheetnameKursstaffel02">Auswahlfelder!$V$3</definedName>
    <definedName name="SheetnameKursstaffel03">Auswahlfelder!$V$4</definedName>
    <definedName name="SheetnameKursstaffel04">Auswahlfelder!$V$5</definedName>
    <definedName name="SheetnameKursstaffel05">Auswahlfelder!$V$6</definedName>
    <definedName name="SheetnameKursstaffel06">Auswahlfelder!$V$7</definedName>
    <definedName name="SheetnameKursstaffel07">Auswahlfelder!$V$8</definedName>
    <definedName name="SheetnameKursstaffel08">Auswahlfelder!$V$9</definedName>
    <definedName name="SheetnameKursstaffel09">Auswahlfelder!$V$10</definedName>
    <definedName name="SheetnameKursstaffel10">Auswahlfelder!$V$11</definedName>
    <definedName name="SheetnameKursstaffel11">Auswahlfelder!$V$12</definedName>
    <definedName name="SheetnameKursstaffel12">Auswahlfelder!$V$13</definedName>
    <definedName name="SheetnameKursstaffel13">Auswahlfelder!$V$14</definedName>
    <definedName name="SheetnameKursstaffel14">Auswahlfelder!$V$15</definedName>
    <definedName name="SheetnameKursstaffel15">Auswahlfelder!$V$16</definedName>
    <definedName name="Sprache">Information!$BB$4</definedName>
    <definedName name="Sprachen">Auswahlfelder!$N$2:$N$4</definedName>
    <definedName name="Total_Foerderpauschale" localSheetId="4">Kursstaffel_01!$D$83:$O$83</definedName>
    <definedName name="Total_Foerderpauschale" localSheetId="5">Kursstaffel_02!$D$83:$O$83</definedName>
    <definedName name="Total_Foerderpauschale" localSheetId="6">Kursstaffel_03!$D$83:$O$83</definedName>
    <definedName name="Total_Foerderpauschale" localSheetId="7">Kursstaffel_04!$D$83:$O$83</definedName>
    <definedName name="Total_Foerderpauschale" localSheetId="8">Kursstaffel_05!$D$83:$O$83</definedName>
    <definedName name="Total_Foerderpauschale" localSheetId="9">Kursstaffel_06!$D$83:$O$83</definedName>
    <definedName name="Total_Foerderpauschale" localSheetId="10">Kursstaffel_07!$D$83:$O$83</definedName>
    <definedName name="Total_Foerderpauschale" localSheetId="11">Kursstaffel_08!$D$83:$O$83</definedName>
    <definedName name="Total_Foerderpauschale" localSheetId="12">Kursstaffel_09!$D$83:$O$83</definedName>
    <definedName name="Total_Foerderpauschale" localSheetId="13">Kursstaffel_10!$D$83:$O$83</definedName>
    <definedName name="Total_Foerderpauschale" localSheetId="14">Kursstaffel_11!$D$83:$O$83</definedName>
    <definedName name="Total_Foerderpauschale" localSheetId="15">Kursstaffel_12!$D$83:$O$83</definedName>
    <definedName name="Total_Foerderpauschale" localSheetId="16">Kursstaffel_13!$D$83:$O$83</definedName>
    <definedName name="Total_Foerderpauschale" localSheetId="17">Kursstaffel_14!$D$83:$O$83</definedName>
    <definedName name="Total_Foerderpauschale" localSheetId="18">Kursstaffel_15!$D$83:$O$83</definedName>
    <definedName name="Total_Foerderpauschale">#REF!</definedName>
    <definedName name="Total_Foerderpauschale_eff" localSheetId="4">Kursstaffel_01!$D$115:$O$115</definedName>
    <definedName name="Total_Foerderpauschale_eff" localSheetId="5">Kursstaffel_02!$D$115:$O$115</definedName>
    <definedName name="Total_Foerderpauschale_eff" localSheetId="6">Kursstaffel_03!$D$115:$O$115</definedName>
    <definedName name="Total_Foerderpauschale_eff" localSheetId="7">Kursstaffel_04!$D$115:$O$115</definedName>
    <definedName name="Total_Foerderpauschale_eff" localSheetId="8">Kursstaffel_05!$D$115:$O$115</definedName>
    <definedName name="Total_Foerderpauschale_eff" localSheetId="9">Kursstaffel_06!$D$115:$O$115</definedName>
    <definedName name="Total_Foerderpauschale_eff" localSheetId="10">Kursstaffel_07!$D$115:$O$115</definedName>
    <definedName name="Total_Foerderpauschale_eff" localSheetId="11">Kursstaffel_08!$D$115:$O$115</definedName>
    <definedName name="Total_Foerderpauschale_eff" localSheetId="12">Kursstaffel_09!$D$115:$O$115</definedName>
    <definedName name="Total_Foerderpauschale_eff" localSheetId="13">Kursstaffel_10!$D$115:$O$115</definedName>
    <definedName name="Total_Foerderpauschale_eff" localSheetId="14">Kursstaffel_11!$D$115:$O$115</definedName>
    <definedName name="Total_Foerderpauschale_eff" localSheetId="15">Kursstaffel_12!$D$115:$O$115</definedName>
    <definedName name="Total_Foerderpauschale_eff" localSheetId="16">Kursstaffel_13!$D$115:$O$115</definedName>
    <definedName name="Total_Foerderpauschale_eff" localSheetId="17">Kursstaffel_14!$D$115:$O$115</definedName>
    <definedName name="Total_Foerderpauschale_eff" localSheetId="18">Kursstaffel_15!$D$115:$O$115</definedName>
    <definedName name="Total_Foerderpauschale_eff">#REF!</definedName>
    <definedName name="Transfer" localSheetId="4">Kursstaffel_01!$D$12</definedName>
    <definedName name="Transfer" localSheetId="5">Kursstaffel_02!$D$12</definedName>
    <definedName name="Transfer" localSheetId="6">Kursstaffel_03!$D$12</definedName>
    <definedName name="Transfer" localSheetId="7">Kursstaffel_04!$D$12</definedName>
    <definedName name="Transfer" localSheetId="8">Kursstaffel_05!$D$12</definedName>
    <definedName name="Transfer" localSheetId="9">Kursstaffel_06!$D$12</definedName>
    <definedName name="Transfer" localSheetId="10">Kursstaffel_07!$D$12</definedName>
    <definedName name="Transfer" localSheetId="11">Kursstaffel_08!$D$12</definedName>
    <definedName name="Transfer" localSheetId="12">Kursstaffel_09!$D$12</definedName>
    <definedName name="Transfer" localSheetId="13">Kursstaffel_10!$D$12</definedName>
    <definedName name="Transfer" localSheetId="14">Kursstaffel_11!$D$12</definedName>
    <definedName name="Transfer" localSheetId="15">Kursstaffel_12!$D$12</definedName>
    <definedName name="Transfer" localSheetId="16">Kursstaffel_13!$D$12</definedName>
    <definedName name="Transfer" localSheetId="17">Kursstaffel_14!$D$12</definedName>
    <definedName name="Transfer" localSheetId="18">Kursstaffel_15!$D$12</definedName>
    <definedName name="Transfer">#REF!</definedName>
    <definedName name="ungedeckter_Restbeitrag_eff" localSheetId="4">Kursstaffel_01!$D$127:$O$127</definedName>
    <definedName name="ungedeckter_Restbeitrag_eff" localSheetId="5">Kursstaffel_02!$D$127:$O$127</definedName>
    <definedName name="ungedeckter_Restbeitrag_eff" localSheetId="6">Kursstaffel_03!$D$127:$O$127</definedName>
    <definedName name="ungedeckter_Restbeitrag_eff" localSheetId="7">Kursstaffel_04!$D$127:$O$127</definedName>
    <definedName name="ungedeckter_Restbeitrag_eff" localSheetId="8">Kursstaffel_05!$D$127:$O$127</definedName>
    <definedName name="ungedeckter_Restbeitrag_eff" localSheetId="9">Kursstaffel_06!$D$127:$O$127</definedName>
    <definedName name="ungedeckter_Restbeitrag_eff" localSheetId="10">Kursstaffel_07!$D$127:$O$127</definedName>
    <definedName name="ungedeckter_Restbeitrag_eff" localSheetId="11">Kursstaffel_08!$D$127:$O$127</definedName>
    <definedName name="ungedeckter_Restbeitrag_eff" localSheetId="12">Kursstaffel_09!$D$127:$O$127</definedName>
    <definedName name="ungedeckter_Restbeitrag_eff" localSheetId="13">Kursstaffel_10!$D$127:$O$127</definedName>
    <definedName name="ungedeckter_Restbeitrag_eff" localSheetId="14">Kursstaffel_11!$D$127:$O$127</definedName>
    <definedName name="ungedeckter_Restbeitrag_eff" localSheetId="15">Kursstaffel_12!$D$127:$O$127</definedName>
    <definedName name="ungedeckter_Restbeitrag_eff" localSheetId="16">Kursstaffel_13!$D$127:$O$127</definedName>
    <definedName name="ungedeckter_Restbeitrag_eff" localSheetId="17">Kursstaffel_14!$D$127:$O$127</definedName>
    <definedName name="ungedeckter_Restbeitrag_eff" localSheetId="18">Kursstaffel_15!$D$127:$O$127</definedName>
    <definedName name="ungedeckter_Restbeitrag_eff">#REF!</definedName>
    <definedName name="ungedeckter_Restbeitrag_geplant" localSheetId="4">Kursstaffel_01!$D$95:$O$95</definedName>
    <definedName name="ungedeckter_Restbeitrag_geplant" localSheetId="5">Kursstaffel_02!$D$95:$O$95</definedName>
    <definedName name="ungedeckter_Restbeitrag_geplant" localSheetId="6">Kursstaffel_03!$D$95:$O$95</definedName>
    <definedName name="ungedeckter_Restbeitrag_geplant" localSheetId="7">Kursstaffel_04!$D$95:$O$95</definedName>
    <definedName name="ungedeckter_Restbeitrag_geplant" localSheetId="8">Kursstaffel_05!$D$95:$O$95</definedName>
    <definedName name="ungedeckter_Restbeitrag_geplant" localSheetId="9">Kursstaffel_06!$D$95:$O$95</definedName>
    <definedName name="ungedeckter_Restbeitrag_geplant" localSheetId="10">Kursstaffel_07!$D$95:$O$95</definedName>
    <definedName name="ungedeckter_Restbeitrag_geplant" localSheetId="11">Kursstaffel_08!$D$95:$O$95</definedName>
    <definedName name="ungedeckter_Restbeitrag_geplant" localSheetId="12">Kursstaffel_09!$D$95:$O$95</definedName>
    <definedName name="ungedeckter_Restbeitrag_geplant" localSheetId="13">Kursstaffel_10!$D$95:$O$95</definedName>
    <definedName name="ungedeckter_Restbeitrag_geplant" localSheetId="14">Kursstaffel_11!$D$95:$O$95</definedName>
    <definedName name="ungedeckter_Restbeitrag_geplant" localSheetId="15">Kursstaffel_12!$D$95:$O$95</definedName>
    <definedName name="ungedeckter_Restbeitrag_geplant" localSheetId="16">Kursstaffel_13!$D$95:$O$95</definedName>
    <definedName name="ungedeckter_Restbeitrag_geplant" localSheetId="17">Kursstaffel_14!$D$95:$O$95</definedName>
    <definedName name="ungedeckter_Restbeitrag_geplant" localSheetId="18">Kursstaffel_15!$D$95:$O$95</definedName>
    <definedName name="ungedeckter_Restbeitrag_geplant">#REF!</definedName>
    <definedName name="Weitere_Drittmittel" localSheetId="4">Kursstaffel_01!$D$75:$O$75</definedName>
    <definedName name="Weitere_Drittmittel" localSheetId="5">Kursstaffel_02!$D$75:$O$75</definedName>
    <definedName name="Weitere_Drittmittel" localSheetId="6">Kursstaffel_03!$D$75:$O$75</definedName>
    <definedName name="Weitere_Drittmittel" localSheetId="7">Kursstaffel_04!$D$75:$O$75</definedName>
    <definedName name="Weitere_Drittmittel" localSheetId="8">Kursstaffel_05!$D$75:$O$75</definedName>
    <definedName name="Weitere_Drittmittel" localSheetId="9">Kursstaffel_06!$D$75:$O$75</definedName>
    <definedName name="Weitere_Drittmittel" localSheetId="10">Kursstaffel_07!$D$75:$O$75</definedName>
    <definedName name="Weitere_Drittmittel" localSheetId="11">Kursstaffel_08!$D$75:$O$75</definedName>
    <definedName name="Weitere_Drittmittel" localSheetId="12">Kursstaffel_09!$D$75:$O$75</definedName>
    <definedName name="Weitere_Drittmittel" localSheetId="13">Kursstaffel_10!$D$75:$O$75</definedName>
    <definedName name="Weitere_Drittmittel" localSheetId="14">Kursstaffel_11!$D$75:$O$75</definedName>
    <definedName name="Weitere_Drittmittel" localSheetId="15">Kursstaffel_12!$D$75:$O$75</definedName>
    <definedName name="Weitere_Drittmittel" localSheetId="16">Kursstaffel_13!$D$75:$O$75</definedName>
    <definedName name="Weitere_Drittmittel" localSheetId="17">Kursstaffel_14!$D$75:$O$75</definedName>
    <definedName name="Weitere_Drittmittel" localSheetId="18">Kursstaffel_15!$D$75:$O$75</definedName>
    <definedName name="Weitere_Drittmittel">#REF!</definedName>
    <definedName name="Weitere_Drittmittel_Effektiv" localSheetId="5">Kursstaffel_02!$D$107:$O$107</definedName>
    <definedName name="Weitere_Drittmittel_Effektiv" localSheetId="6">Kursstaffel_03!$D$107:$O$107</definedName>
    <definedName name="Weitere_Drittmittel_Effektiv" localSheetId="7">Kursstaffel_04!$D$107:$O$107</definedName>
    <definedName name="Weitere_Drittmittel_Effektiv" localSheetId="8">Kursstaffel_05!$D$107:$O$107</definedName>
    <definedName name="Weitere_Drittmittel_Effektiv" localSheetId="9">Kursstaffel_06!$D$107:$O$107</definedName>
    <definedName name="Weitere_Drittmittel_Effektiv" localSheetId="10">Kursstaffel_07!$D$107:$O$107</definedName>
    <definedName name="Weitere_Drittmittel_Effektiv" localSheetId="11">Kursstaffel_08!$D$107:$O$107</definedName>
    <definedName name="Weitere_Drittmittel_Effektiv" localSheetId="12">Kursstaffel_09!$D$107:$O$107</definedName>
    <definedName name="Weitere_Drittmittel_Effektiv" localSheetId="13">Kursstaffel_10!$D$107:$O$107</definedName>
    <definedName name="Weitere_Drittmittel_Effektiv" localSheetId="14">Kursstaffel_11!$D$107:$O$107</definedName>
    <definedName name="Weitere_Drittmittel_Effektiv" localSheetId="15">Kursstaffel_12!$D$107:$O$107</definedName>
    <definedName name="Weitere_Drittmittel_Effektiv" localSheetId="16">Kursstaffel_13!$D$107:$O$107</definedName>
    <definedName name="Weitere_Drittmittel_Effektiv" localSheetId="17">Kursstaffel_14!$D$107:$O$107</definedName>
    <definedName name="Weitere_Drittmittel_Effektiv" localSheetId="18">Kursstaffel_15!$D$107:$O$107</definedName>
    <definedName name="Weitere_Drittmittel_Effektiv">Kursstaffel_01!$D$107:$O$107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6" l="1"/>
  <c r="C182" i="44"/>
  <c r="Q44" i="177" s="1"/>
  <c r="C163" i="44"/>
  <c r="Q8" i="194" s="1"/>
  <c r="C7" i="44"/>
  <c r="B6" i="46" s="1"/>
  <c r="C145" i="44"/>
  <c r="C22" i="176" s="1"/>
  <c r="L168" i="431" l="1"/>
  <c r="L169" i="431" s="1"/>
  <c r="D168" i="431"/>
  <c r="D169" i="431" s="1"/>
  <c r="K165" i="431"/>
  <c r="J165" i="431"/>
  <c r="I165" i="431"/>
  <c r="O164" i="431"/>
  <c r="O165" i="431" s="1"/>
  <c r="N164" i="431"/>
  <c r="N165" i="431" s="1"/>
  <c r="M164" i="431"/>
  <c r="M165" i="431" s="1"/>
  <c r="L164" i="431"/>
  <c r="L165" i="431" s="1"/>
  <c r="K164" i="431"/>
  <c r="J164" i="431"/>
  <c r="I164" i="431"/>
  <c r="H164" i="431"/>
  <c r="H165" i="431" s="1"/>
  <c r="G164" i="431"/>
  <c r="G165" i="431" s="1"/>
  <c r="F164" i="431"/>
  <c r="F165" i="431" s="1"/>
  <c r="E164" i="431"/>
  <c r="E165" i="431" s="1"/>
  <c r="D164" i="431"/>
  <c r="D165" i="431" s="1"/>
  <c r="O163" i="431"/>
  <c r="N163" i="431"/>
  <c r="M163" i="431"/>
  <c r="L163" i="431"/>
  <c r="K163" i="431"/>
  <c r="J163" i="431"/>
  <c r="I163" i="431"/>
  <c r="H163" i="431"/>
  <c r="G163" i="431"/>
  <c r="F163" i="431"/>
  <c r="E163" i="431"/>
  <c r="P163" i="431" s="1"/>
  <c r="D163" i="431"/>
  <c r="O162" i="431"/>
  <c r="N162" i="431"/>
  <c r="M162" i="431"/>
  <c r="L162" i="431"/>
  <c r="K162" i="431"/>
  <c r="J162" i="431"/>
  <c r="I162" i="431"/>
  <c r="M171" i="431" s="1"/>
  <c r="H162" i="431"/>
  <c r="G162" i="431"/>
  <c r="F162" i="431"/>
  <c r="E162" i="431"/>
  <c r="D162" i="431"/>
  <c r="L171" i="431" s="1"/>
  <c r="D146" i="431"/>
  <c r="E146" i="431" s="1"/>
  <c r="F146" i="431" s="1"/>
  <c r="G146" i="431" s="1"/>
  <c r="D131" i="431"/>
  <c r="O125" i="431"/>
  <c r="N125" i="431"/>
  <c r="M125" i="431"/>
  <c r="L125" i="431"/>
  <c r="K125" i="431"/>
  <c r="J125" i="431"/>
  <c r="I125" i="431"/>
  <c r="H125" i="431"/>
  <c r="P125" i="431" s="1"/>
  <c r="G125" i="431"/>
  <c r="F125" i="431"/>
  <c r="E125" i="431"/>
  <c r="D125" i="431"/>
  <c r="L115" i="431"/>
  <c r="L129" i="431" s="1"/>
  <c r="O113" i="431"/>
  <c r="N113" i="431"/>
  <c r="M113" i="431"/>
  <c r="L113" i="431"/>
  <c r="K113" i="431"/>
  <c r="K115" i="431" s="1"/>
  <c r="J113" i="431"/>
  <c r="I113" i="431"/>
  <c r="H113" i="431"/>
  <c r="G113" i="431"/>
  <c r="F113" i="431"/>
  <c r="E113" i="431"/>
  <c r="D113" i="431"/>
  <c r="P111" i="431"/>
  <c r="O111" i="431"/>
  <c r="O115" i="431" s="1"/>
  <c r="O129" i="431" s="1"/>
  <c r="N111" i="431"/>
  <c r="N115" i="431" s="1"/>
  <c r="M111" i="431"/>
  <c r="L111" i="431"/>
  <c r="K111" i="431"/>
  <c r="J111" i="431"/>
  <c r="J115" i="431" s="1"/>
  <c r="I111" i="431"/>
  <c r="I115" i="431" s="1"/>
  <c r="H111" i="431"/>
  <c r="H115" i="431" s="1"/>
  <c r="G111" i="431"/>
  <c r="G115" i="431" s="1"/>
  <c r="G129" i="431" s="1"/>
  <c r="F111" i="431"/>
  <c r="F115" i="431" s="1"/>
  <c r="E111" i="431"/>
  <c r="D111" i="431"/>
  <c r="P109" i="431"/>
  <c r="D109" i="431"/>
  <c r="D115" i="431" s="1"/>
  <c r="D129" i="431" s="1"/>
  <c r="O107" i="431"/>
  <c r="N107" i="431"/>
  <c r="M107" i="431"/>
  <c r="L107" i="431"/>
  <c r="K107" i="431"/>
  <c r="J107" i="431"/>
  <c r="I107" i="431"/>
  <c r="H107" i="431"/>
  <c r="H128" i="431" s="1"/>
  <c r="G107" i="431"/>
  <c r="F107" i="431"/>
  <c r="E107" i="431"/>
  <c r="D107" i="431"/>
  <c r="P107" i="431" s="1"/>
  <c r="X105" i="431"/>
  <c r="W105" i="431"/>
  <c r="V105" i="431"/>
  <c r="Y105" i="431" s="1"/>
  <c r="T105" i="431"/>
  <c r="S105" i="431"/>
  <c r="R105" i="431"/>
  <c r="U105" i="431" s="1"/>
  <c r="O105" i="431"/>
  <c r="N105" i="431"/>
  <c r="M105" i="431"/>
  <c r="L105" i="431"/>
  <c r="K105" i="431"/>
  <c r="J105" i="431"/>
  <c r="J128" i="431" s="1"/>
  <c r="I105" i="431"/>
  <c r="I128" i="431" s="1"/>
  <c r="H105" i="431"/>
  <c r="G105" i="431"/>
  <c r="F105" i="431"/>
  <c r="E105" i="431"/>
  <c r="P105" i="431" s="1"/>
  <c r="D105" i="431"/>
  <c r="P101" i="431"/>
  <c r="O99" i="431"/>
  <c r="N99" i="431"/>
  <c r="M99" i="431"/>
  <c r="L99" i="431"/>
  <c r="K99" i="431"/>
  <c r="J99" i="431"/>
  <c r="I99" i="431"/>
  <c r="H99" i="431"/>
  <c r="G99" i="431"/>
  <c r="F99" i="431"/>
  <c r="E99" i="431"/>
  <c r="D99" i="431"/>
  <c r="C99" i="431"/>
  <c r="L93" i="431"/>
  <c r="H93" i="431"/>
  <c r="D93" i="431"/>
  <c r="N83" i="431"/>
  <c r="N97" i="431" s="1"/>
  <c r="P81" i="431"/>
  <c r="O81" i="431"/>
  <c r="N81" i="431"/>
  <c r="M81" i="431"/>
  <c r="L81" i="431"/>
  <c r="K81" i="431"/>
  <c r="K83" i="431" s="1"/>
  <c r="K96" i="431" s="1"/>
  <c r="J81" i="431"/>
  <c r="J83" i="431" s="1"/>
  <c r="I81" i="431"/>
  <c r="H81" i="431"/>
  <c r="G81" i="431"/>
  <c r="F81" i="431"/>
  <c r="E81" i="431"/>
  <c r="D81" i="431"/>
  <c r="P79" i="431"/>
  <c r="O79" i="431"/>
  <c r="N79" i="431"/>
  <c r="M79" i="431"/>
  <c r="M83" i="431" s="1"/>
  <c r="L79" i="431"/>
  <c r="L83" i="431" s="1"/>
  <c r="K79" i="431"/>
  <c r="J79" i="431"/>
  <c r="I79" i="431"/>
  <c r="H79" i="431"/>
  <c r="H83" i="431" s="1"/>
  <c r="G79" i="431"/>
  <c r="F79" i="431"/>
  <c r="F83" i="431" s="1"/>
  <c r="F97" i="431" s="1"/>
  <c r="E79" i="431"/>
  <c r="E83" i="431" s="1"/>
  <c r="D79" i="431"/>
  <c r="P77" i="431"/>
  <c r="D77" i="431"/>
  <c r="P75" i="431"/>
  <c r="O73" i="431"/>
  <c r="N73" i="431"/>
  <c r="M73" i="431"/>
  <c r="L73" i="431"/>
  <c r="K73" i="431"/>
  <c r="J73" i="431"/>
  <c r="I73" i="431"/>
  <c r="H73" i="431"/>
  <c r="G73" i="431"/>
  <c r="F73" i="431"/>
  <c r="E73" i="431"/>
  <c r="D73" i="431"/>
  <c r="O71" i="431"/>
  <c r="N71" i="431"/>
  <c r="M71" i="431"/>
  <c r="L71" i="431"/>
  <c r="K71" i="431"/>
  <c r="J71" i="431"/>
  <c r="I71" i="431"/>
  <c r="H71" i="431"/>
  <c r="G71" i="431"/>
  <c r="F71" i="431"/>
  <c r="E71" i="431"/>
  <c r="D71" i="431"/>
  <c r="O67" i="431"/>
  <c r="O93" i="431" s="1"/>
  <c r="N67" i="431"/>
  <c r="N93" i="431" s="1"/>
  <c r="M67" i="431"/>
  <c r="M93" i="431" s="1"/>
  <c r="L67" i="431"/>
  <c r="K67" i="431"/>
  <c r="K93" i="431" s="1"/>
  <c r="J67" i="431"/>
  <c r="J93" i="431" s="1"/>
  <c r="I67" i="431"/>
  <c r="I93" i="431" s="1"/>
  <c r="H67" i="431"/>
  <c r="H168" i="431" s="1"/>
  <c r="H169" i="431" s="1"/>
  <c r="G67" i="431"/>
  <c r="G93" i="431" s="1"/>
  <c r="F67" i="431"/>
  <c r="F93" i="431" s="1"/>
  <c r="E67" i="431"/>
  <c r="E93" i="431" s="1"/>
  <c r="D67" i="431"/>
  <c r="P64" i="431"/>
  <c r="P62" i="431"/>
  <c r="P60" i="431"/>
  <c r="P58" i="431"/>
  <c r="P56" i="431"/>
  <c r="P54" i="431"/>
  <c r="P52" i="431"/>
  <c r="P50" i="431"/>
  <c r="P48" i="431"/>
  <c r="P46" i="431"/>
  <c r="P44" i="431"/>
  <c r="P42" i="431"/>
  <c r="P40" i="431"/>
  <c r="P38" i="431"/>
  <c r="P36" i="431"/>
  <c r="O33" i="431"/>
  <c r="M33" i="431"/>
  <c r="G33" i="431"/>
  <c r="D33" i="431"/>
  <c r="X32" i="431"/>
  <c r="W32" i="431"/>
  <c r="V32" i="431"/>
  <c r="Y32" i="431" s="1"/>
  <c r="T32" i="431"/>
  <c r="S32" i="431"/>
  <c r="R32" i="431"/>
  <c r="U32" i="431" s="1"/>
  <c r="P32" i="431"/>
  <c r="P26" i="431"/>
  <c r="P24" i="431"/>
  <c r="P22" i="431"/>
  <c r="P113" i="431" s="1"/>
  <c r="B16" i="431"/>
  <c r="E12" i="431"/>
  <c r="E33" i="431" s="1"/>
  <c r="K165" i="430"/>
  <c r="I165" i="430"/>
  <c r="O164" i="430"/>
  <c r="O165" i="430" s="1"/>
  <c r="N164" i="430"/>
  <c r="N165" i="430" s="1"/>
  <c r="M164" i="430"/>
  <c r="M165" i="430" s="1"/>
  <c r="L164" i="430"/>
  <c r="L165" i="430" s="1"/>
  <c r="K164" i="430"/>
  <c r="J164" i="430"/>
  <c r="J165" i="430" s="1"/>
  <c r="I164" i="430"/>
  <c r="H164" i="430"/>
  <c r="H165" i="430" s="1"/>
  <c r="G164" i="430"/>
  <c r="G165" i="430" s="1"/>
  <c r="F164" i="430"/>
  <c r="F165" i="430" s="1"/>
  <c r="E164" i="430"/>
  <c r="E165" i="430" s="1"/>
  <c r="D164" i="430"/>
  <c r="D165" i="430" s="1"/>
  <c r="O163" i="430"/>
  <c r="N163" i="430"/>
  <c r="M163" i="430"/>
  <c r="L163" i="430"/>
  <c r="K163" i="430"/>
  <c r="J163" i="430"/>
  <c r="I163" i="430"/>
  <c r="H163" i="430"/>
  <c r="G163" i="430"/>
  <c r="F163" i="430"/>
  <c r="E163" i="430"/>
  <c r="D163" i="430"/>
  <c r="P163" i="430" s="1"/>
  <c r="O162" i="430"/>
  <c r="N162" i="430"/>
  <c r="M162" i="430"/>
  <c r="L162" i="430"/>
  <c r="K162" i="430"/>
  <c r="J162" i="430"/>
  <c r="I162" i="430"/>
  <c r="M171" i="430" s="1"/>
  <c r="H162" i="430"/>
  <c r="G162" i="430"/>
  <c r="F162" i="430"/>
  <c r="J171" i="430" s="1"/>
  <c r="E162" i="430"/>
  <c r="D162" i="430"/>
  <c r="L171" i="430" s="1"/>
  <c r="E146" i="430"/>
  <c r="F146" i="430" s="1"/>
  <c r="G146" i="430" s="1"/>
  <c r="D146" i="430"/>
  <c r="D131" i="430"/>
  <c r="O125" i="430"/>
  <c r="N125" i="430"/>
  <c r="M125" i="430"/>
  <c r="L125" i="430"/>
  <c r="K125" i="430"/>
  <c r="J125" i="430"/>
  <c r="I125" i="430"/>
  <c r="H125" i="430"/>
  <c r="G125" i="430"/>
  <c r="F125" i="430"/>
  <c r="E125" i="430"/>
  <c r="D125" i="430"/>
  <c r="P113" i="430"/>
  <c r="O113" i="430"/>
  <c r="N113" i="430"/>
  <c r="M113" i="430"/>
  <c r="L113" i="430"/>
  <c r="K113" i="430"/>
  <c r="J113" i="430"/>
  <c r="I113" i="430"/>
  <c r="H113" i="430"/>
  <c r="G113" i="430"/>
  <c r="F113" i="430"/>
  <c r="E113" i="430"/>
  <c r="D113" i="430"/>
  <c r="P111" i="430"/>
  <c r="O111" i="430"/>
  <c r="N111" i="430"/>
  <c r="M111" i="430"/>
  <c r="L111" i="430"/>
  <c r="K111" i="430"/>
  <c r="J111" i="430"/>
  <c r="J115" i="430" s="1"/>
  <c r="I111" i="430"/>
  <c r="I115" i="430" s="1"/>
  <c r="I129" i="430" s="1"/>
  <c r="H111" i="430"/>
  <c r="G111" i="430"/>
  <c r="F111" i="430"/>
  <c r="E111" i="430"/>
  <c r="D111" i="430"/>
  <c r="P109" i="430"/>
  <c r="D109" i="430"/>
  <c r="D115" i="430" s="1"/>
  <c r="D129" i="430" s="1"/>
  <c r="O107" i="430"/>
  <c r="N107" i="430"/>
  <c r="M107" i="430"/>
  <c r="L107" i="430"/>
  <c r="K107" i="430"/>
  <c r="J107" i="430"/>
  <c r="I107" i="430"/>
  <c r="H107" i="430"/>
  <c r="G107" i="430"/>
  <c r="F107" i="430"/>
  <c r="E107" i="430"/>
  <c r="D107" i="430"/>
  <c r="Y105" i="430"/>
  <c r="X105" i="430"/>
  <c r="W105" i="430"/>
  <c r="V105" i="430"/>
  <c r="T105" i="430"/>
  <c r="S105" i="430"/>
  <c r="R105" i="430"/>
  <c r="O105" i="430"/>
  <c r="N105" i="430"/>
  <c r="M105" i="430"/>
  <c r="L105" i="430"/>
  <c r="K105" i="430"/>
  <c r="J105" i="430"/>
  <c r="I105" i="430"/>
  <c r="H105" i="430"/>
  <c r="P105" i="430" s="1"/>
  <c r="G105" i="430"/>
  <c r="F105" i="430"/>
  <c r="E105" i="430"/>
  <c r="D105" i="430"/>
  <c r="P101" i="430"/>
  <c r="O99" i="430"/>
  <c r="N99" i="430"/>
  <c r="M99" i="430"/>
  <c r="L99" i="430"/>
  <c r="K99" i="430"/>
  <c r="J99" i="430"/>
  <c r="I99" i="430"/>
  <c r="H99" i="430"/>
  <c r="G99" i="430"/>
  <c r="F99" i="430"/>
  <c r="E99" i="430"/>
  <c r="D99" i="430"/>
  <c r="C99" i="430"/>
  <c r="O93" i="430"/>
  <c r="D93" i="430"/>
  <c r="M83" i="430"/>
  <c r="M167" i="430" s="1"/>
  <c r="K83" i="430"/>
  <c r="K167" i="430" s="1"/>
  <c r="O81" i="430"/>
  <c r="N81" i="430"/>
  <c r="M81" i="430"/>
  <c r="L81" i="430"/>
  <c r="K81" i="430"/>
  <c r="J81" i="430"/>
  <c r="J83" i="430" s="1"/>
  <c r="I81" i="430"/>
  <c r="H81" i="430"/>
  <c r="G81" i="430"/>
  <c r="F81" i="430"/>
  <c r="E81" i="430"/>
  <c r="D81" i="430"/>
  <c r="P79" i="430"/>
  <c r="O79" i="430"/>
  <c r="N79" i="430"/>
  <c r="N83" i="430" s="1"/>
  <c r="M79" i="430"/>
  <c r="L79" i="430"/>
  <c r="K79" i="430"/>
  <c r="J79" i="430"/>
  <c r="I79" i="430"/>
  <c r="H79" i="430"/>
  <c r="G79" i="430"/>
  <c r="F79" i="430"/>
  <c r="F83" i="430" s="1"/>
  <c r="E79" i="430"/>
  <c r="E83" i="430" s="1"/>
  <c r="E167" i="430" s="1"/>
  <c r="D79" i="430"/>
  <c r="P77" i="430"/>
  <c r="D77" i="430"/>
  <c r="P75" i="430"/>
  <c r="O73" i="430"/>
  <c r="N73" i="430"/>
  <c r="M73" i="430"/>
  <c r="L73" i="430"/>
  <c r="K73" i="430"/>
  <c r="J73" i="430"/>
  <c r="I73" i="430"/>
  <c r="H73" i="430"/>
  <c r="G73" i="430"/>
  <c r="F73" i="430"/>
  <c r="E73" i="430"/>
  <c r="D73" i="430"/>
  <c r="O71" i="430"/>
  <c r="N71" i="430"/>
  <c r="M71" i="430"/>
  <c r="L71" i="430"/>
  <c r="K71" i="430"/>
  <c r="J71" i="430"/>
  <c r="I71" i="430"/>
  <c r="H71" i="430"/>
  <c r="G71" i="430"/>
  <c r="F71" i="430"/>
  <c r="E71" i="430"/>
  <c r="D71" i="430"/>
  <c r="O67" i="430"/>
  <c r="O168" i="430" s="1"/>
  <c r="O169" i="430" s="1"/>
  <c r="N67" i="430"/>
  <c r="N93" i="430" s="1"/>
  <c r="M67" i="430"/>
  <c r="M168" i="430" s="1"/>
  <c r="M169" i="430" s="1"/>
  <c r="L67" i="430"/>
  <c r="L168" i="430" s="1"/>
  <c r="L169" i="430" s="1"/>
  <c r="K67" i="430"/>
  <c r="K93" i="430" s="1"/>
  <c r="J67" i="430"/>
  <c r="J93" i="430" s="1"/>
  <c r="I67" i="430"/>
  <c r="I93" i="430" s="1"/>
  <c r="H67" i="430"/>
  <c r="G67" i="430"/>
  <c r="G168" i="430" s="1"/>
  <c r="G169" i="430" s="1"/>
  <c r="F67" i="430"/>
  <c r="F93" i="430" s="1"/>
  <c r="E67" i="430"/>
  <c r="E168" i="430" s="1"/>
  <c r="E169" i="430" s="1"/>
  <c r="D67" i="430"/>
  <c r="D168" i="430" s="1"/>
  <c r="D169" i="430" s="1"/>
  <c r="P64" i="430"/>
  <c r="P62" i="430"/>
  <c r="P60" i="430"/>
  <c r="P58" i="430"/>
  <c r="P56" i="430"/>
  <c r="P54" i="430"/>
  <c r="P52" i="430"/>
  <c r="P50" i="430"/>
  <c r="P48" i="430"/>
  <c r="P46" i="430"/>
  <c r="P44" i="430"/>
  <c r="P42" i="430"/>
  <c r="P40" i="430"/>
  <c r="P38" i="430"/>
  <c r="P36" i="430"/>
  <c r="N33" i="430"/>
  <c r="F33" i="430"/>
  <c r="X32" i="430"/>
  <c r="W32" i="430"/>
  <c r="V32" i="430"/>
  <c r="Y32" i="430" s="1"/>
  <c r="T32" i="430"/>
  <c r="S32" i="430"/>
  <c r="R32" i="430"/>
  <c r="P32" i="430"/>
  <c r="P26" i="430"/>
  <c r="P24" i="430"/>
  <c r="P22" i="430"/>
  <c r="P81" i="430" s="1"/>
  <c r="B16" i="430"/>
  <c r="E12" i="430"/>
  <c r="L33" i="430" s="1"/>
  <c r="K170" i="429"/>
  <c r="N165" i="429"/>
  <c r="M165" i="429"/>
  <c r="K165" i="429"/>
  <c r="F165" i="429"/>
  <c r="E165" i="429"/>
  <c r="O164" i="429"/>
  <c r="O165" i="429" s="1"/>
  <c r="N164" i="429"/>
  <c r="M164" i="429"/>
  <c r="L164" i="429"/>
  <c r="L165" i="429" s="1"/>
  <c r="K164" i="429"/>
  <c r="J164" i="429"/>
  <c r="J165" i="429" s="1"/>
  <c r="I164" i="429"/>
  <c r="I165" i="429" s="1"/>
  <c r="H164" i="429"/>
  <c r="H165" i="429" s="1"/>
  <c r="G164" i="429"/>
  <c r="G165" i="429" s="1"/>
  <c r="F164" i="429"/>
  <c r="E164" i="429"/>
  <c r="D164" i="429"/>
  <c r="D165" i="429" s="1"/>
  <c r="O163" i="429"/>
  <c r="N163" i="429"/>
  <c r="M163" i="429"/>
  <c r="L163" i="429"/>
  <c r="K163" i="429"/>
  <c r="J163" i="429"/>
  <c r="I163" i="429"/>
  <c r="H163" i="429"/>
  <c r="G163" i="429"/>
  <c r="F163" i="429"/>
  <c r="E163" i="429"/>
  <c r="P163" i="429" s="1"/>
  <c r="D163" i="429"/>
  <c r="O162" i="429"/>
  <c r="N162" i="429"/>
  <c r="M162" i="429"/>
  <c r="L162" i="429"/>
  <c r="K162" i="429"/>
  <c r="G171" i="429" s="1"/>
  <c r="J162" i="429"/>
  <c r="I162" i="429"/>
  <c r="M171" i="429" s="1"/>
  <c r="H162" i="429"/>
  <c r="G162" i="429"/>
  <c r="F162" i="429"/>
  <c r="E162" i="429"/>
  <c r="D162" i="429"/>
  <c r="L171" i="429" s="1"/>
  <c r="D146" i="429"/>
  <c r="E146" i="429" s="1"/>
  <c r="F146" i="429" s="1"/>
  <c r="G146" i="429" s="1"/>
  <c r="D131" i="429"/>
  <c r="O125" i="429"/>
  <c r="N125" i="429"/>
  <c r="M125" i="429"/>
  <c r="L125" i="429"/>
  <c r="K125" i="429"/>
  <c r="J125" i="429"/>
  <c r="I125" i="429"/>
  <c r="H125" i="429"/>
  <c r="G125" i="429"/>
  <c r="F125" i="429"/>
  <c r="E125" i="429"/>
  <c r="D125" i="429"/>
  <c r="O113" i="429"/>
  <c r="N113" i="429"/>
  <c r="M113" i="429"/>
  <c r="L113" i="429"/>
  <c r="K113" i="429"/>
  <c r="J113" i="429"/>
  <c r="I113" i="429"/>
  <c r="H113" i="429"/>
  <c r="G113" i="429"/>
  <c r="F113" i="429"/>
  <c r="E113" i="429"/>
  <c r="D113" i="429"/>
  <c r="P111" i="429"/>
  <c r="O111" i="429"/>
  <c r="N111" i="429"/>
  <c r="M111" i="429"/>
  <c r="L111" i="429"/>
  <c r="L115" i="429" s="1"/>
  <c r="K111" i="429"/>
  <c r="J111" i="429"/>
  <c r="I111" i="429"/>
  <c r="I115" i="429" s="1"/>
  <c r="I129" i="429" s="1"/>
  <c r="H111" i="429"/>
  <c r="H115" i="429" s="1"/>
  <c r="G111" i="429"/>
  <c r="F111" i="429"/>
  <c r="E111" i="429"/>
  <c r="D111" i="429"/>
  <c r="D115" i="429" s="1"/>
  <c r="P109" i="429"/>
  <c r="D109" i="429"/>
  <c r="O107" i="429"/>
  <c r="N107" i="429"/>
  <c r="M107" i="429"/>
  <c r="L107" i="429"/>
  <c r="K107" i="429"/>
  <c r="J107" i="429"/>
  <c r="I107" i="429"/>
  <c r="H107" i="429"/>
  <c r="G107" i="429"/>
  <c r="F107" i="429"/>
  <c r="E107" i="429"/>
  <c r="D107" i="429"/>
  <c r="X105" i="429"/>
  <c r="W105" i="429"/>
  <c r="V105" i="429"/>
  <c r="Y105" i="429" s="1"/>
  <c r="T105" i="429"/>
  <c r="S105" i="429"/>
  <c r="R105" i="429"/>
  <c r="O105" i="429"/>
  <c r="N105" i="429"/>
  <c r="M105" i="429"/>
  <c r="L105" i="429"/>
  <c r="K105" i="429"/>
  <c r="J105" i="429"/>
  <c r="I105" i="429"/>
  <c r="I128" i="429" s="1"/>
  <c r="H105" i="429"/>
  <c r="G105" i="429"/>
  <c r="F105" i="429"/>
  <c r="E105" i="429"/>
  <c r="D105" i="429"/>
  <c r="P101" i="429"/>
  <c r="O99" i="429"/>
  <c r="N99" i="429"/>
  <c r="M99" i="429"/>
  <c r="L99" i="429"/>
  <c r="K99" i="429"/>
  <c r="J99" i="429"/>
  <c r="I99" i="429"/>
  <c r="H99" i="429"/>
  <c r="G99" i="429"/>
  <c r="F99" i="429"/>
  <c r="E99" i="429"/>
  <c r="D99" i="429"/>
  <c r="C99" i="429"/>
  <c r="D93" i="429"/>
  <c r="O81" i="429"/>
  <c r="N81" i="429"/>
  <c r="M81" i="429"/>
  <c r="L81" i="429"/>
  <c r="K81" i="429"/>
  <c r="J81" i="429"/>
  <c r="I81" i="429"/>
  <c r="H81" i="429"/>
  <c r="G81" i="429"/>
  <c r="F81" i="429"/>
  <c r="E81" i="429"/>
  <c r="D81" i="429"/>
  <c r="P79" i="429"/>
  <c r="O79" i="429"/>
  <c r="N79" i="429"/>
  <c r="M79" i="429"/>
  <c r="L79" i="429"/>
  <c r="K79" i="429"/>
  <c r="J79" i="429"/>
  <c r="I79" i="429"/>
  <c r="I83" i="429" s="1"/>
  <c r="H79" i="429"/>
  <c r="H83" i="429" s="1"/>
  <c r="G79" i="429"/>
  <c r="F79" i="429"/>
  <c r="E79" i="429"/>
  <c r="D79" i="429"/>
  <c r="P77" i="429"/>
  <c r="D77" i="429"/>
  <c r="P75" i="429"/>
  <c r="P73" i="429"/>
  <c r="P30" i="429" s="1"/>
  <c r="O73" i="429"/>
  <c r="N73" i="429"/>
  <c r="M73" i="429"/>
  <c r="L73" i="429"/>
  <c r="K73" i="429"/>
  <c r="J73" i="429"/>
  <c r="I73" i="429"/>
  <c r="H73" i="429"/>
  <c r="G73" i="429"/>
  <c r="F73" i="429"/>
  <c r="E73" i="429"/>
  <c r="D73" i="429"/>
  <c r="O71" i="429"/>
  <c r="N71" i="429"/>
  <c r="M71" i="429"/>
  <c r="L71" i="429"/>
  <c r="K71" i="429"/>
  <c r="J71" i="429"/>
  <c r="I71" i="429"/>
  <c r="H71" i="429"/>
  <c r="G71" i="429"/>
  <c r="F71" i="429"/>
  <c r="E71" i="429"/>
  <c r="D71" i="429"/>
  <c r="O67" i="429"/>
  <c r="O93" i="429" s="1"/>
  <c r="N67" i="429"/>
  <c r="N93" i="429" s="1"/>
  <c r="M67" i="429"/>
  <c r="L67" i="429"/>
  <c r="L168" i="429" s="1"/>
  <c r="L169" i="429" s="1"/>
  <c r="K67" i="429"/>
  <c r="K93" i="429" s="1"/>
  <c r="J67" i="429"/>
  <c r="I67" i="429"/>
  <c r="I93" i="429" s="1"/>
  <c r="H67" i="429"/>
  <c r="H168" i="429" s="1"/>
  <c r="H169" i="429" s="1"/>
  <c r="G67" i="429"/>
  <c r="G93" i="429" s="1"/>
  <c r="F67" i="429"/>
  <c r="F93" i="429" s="1"/>
  <c r="E67" i="429"/>
  <c r="D67" i="429"/>
  <c r="D168" i="429" s="1"/>
  <c r="D169" i="429" s="1"/>
  <c r="P64" i="429"/>
  <c r="P62" i="429"/>
  <c r="P60" i="429"/>
  <c r="P58" i="429"/>
  <c r="P56" i="429"/>
  <c r="P54" i="429"/>
  <c r="P52" i="429"/>
  <c r="P50" i="429"/>
  <c r="P48" i="429"/>
  <c r="P46" i="429"/>
  <c r="P44" i="429"/>
  <c r="P42" i="429"/>
  <c r="P40" i="429"/>
  <c r="P38" i="429"/>
  <c r="P36" i="429"/>
  <c r="Y32" i="429"/>
  <c r="X32" i="429"/>
  <c r="W32" i="429"/>
  <c r="V32" i="429"/>
  <c r="T32" i="429"/>
  <c r="S32" i="429"/>
  <c r="R32" i="429"/>
  <c r="P32" i="429"/>
  <c r="P26" i="429"/>
  <c r="P24" i="429"/>
  <c r="P22" i="429"/>
  <c r="B16" i="429"/>
  <c r="E12" i="429"/>
  <c r="K165" i="428"/>
  <c r="J165" i="428"/>
  <c r="I165" i="428"/>
  <c r="H165" i="428"/>
  <c r="O164" i="428"/>
  <c r="O165" i="428" s="1"/>
  <c r="N164" i="428"/>
  <c r="N165" i="428" s="1"/>
  <c r="M164" i="428"/>
  <c r="M165" i="428" s="1"/>
  <c r="L164" i="428"/>
  <c r="L165" i="428" s="1"/>
  <c r="K164" i="428"/>
  <c r="J164" i="428"/>
  <c r="I164" i="428"/>
  <c r="H164" i="428"/>
  <c r="G164" i="428"/>
  <c r="G165" i="428" s="1"/>
  <c r="F164" i="428"/>
  <c r="F165" i="428" s="1"/>
  <c r="E164" i="428"/>
  <c r="E165" i="428" s="1"/>
  <c r="D164" i="428"/>
  <c r="D165" i="428" s="1"/>
  <c r="O163" i="428"/>
  <c r="N163" i="428"/>
  <c r="M163" i="428"/>
  <c r="L163" i="428"/>
  <c r="K163" i="428"/>
  <c r="J163" i="428"/>
  <c r="I163" i="428"/>
  <c r="H163" i="428"/>
  <c r="G163" i="428"/>
  <c r="F163" i="428"/>
  <c r="E163" i="428"/>
  <c r="D163" i="428"/>
  <c r="P163" i="428" s="1"/>
  <c r="O162" i="428"/>
  <c r="N162" i="428"/>
  <c r="M162" i="428"/>
  <c r="L162" i="428"/>
  <c r="K162" i="428"/>
  <c r="J162" i="428"/>
  <c r="I162" i="428"/>
  <c r="H162" i="428"/>
  <c r="G162" i="428"/>
  <c r="K171" i="428" s="1"/>
  <c r="F162" i="428"/>
  <c r="L171" i="428" s="1"/>
  <c r="E162" i="428"/>
  <c r="D162" i="428"/>
  <c r="I171" i="428" s="1"/>
  <c r="F146" i="428"/>
  <c r="G146" i="428" s="1"/>
  <c r="E146" i="428"/>
  <c r="D146" i="428"/>
  <c r="D131" i="428"/>
  <c r="E131" i="428" s="1"/>
  <c r="O125" i="428"/>
  <c r="N125" i="428"/>
  <c r="M125" i="428"/>
  <c r="L125" i="428"/>
  <c r="K125" i="428"/>
  <c r="J125" i="428"/>
  <c r="I125" i="428"/>
  <c r="H125" i="428"/>
  <c r="G125" i="428"/>
  <c r="F125" i="428"/>
  <c r="E125" i="428"/>
  <c r="D125" i="428"/>
  <c r="O113" i="428"/>
  <c r="N113" i="428"/>
  <c r="M113" i="428"/>
  <c r="L113" i="428"/>
  <c r="K113" i="428"/>
  <c r="J113" i="428"/>
  <c r="I113" i="428"/>
  <c r="H113" i="428"/>
  <c r="G113" i="428"/>
  <c r="F113" i="428"/>
  <c r="E113" i="428"/>
  <c r="D113" i="428"/>
  <c r="P111" i="428"/>
  <c r="O111" i="428"/>
  <c r="O115" i="428" s="1"/>
  <c r="N111" i="428"/>
  <c r="M111" i="428"/>
  <c r="L111" i="428"/>
  <c r="K111" i="428"/>
  <c r="J111" i="428"/>
  <c r="I111" i="428"/>
  <c r="H111" i="428"/>
  <c r="G111" i="428"/>
  <c r="G115" i="428" s="1"/>
  <c r="F111" i="428"/>
  <c r="E111" i="428"/>
  <c r="D111" i="428"/>
  <c r="P109" i="428"/>
  <c r="D109" i="428"/>
  <c r="O107" i="428"/>
  <c r="N107" i="428"/>
  <c r="M107" i="428"/>
  <c r="L107" i="428"/>
  <c r="K107" i="428"/>
  <c r="J107" i="428"/>
  <c r="I107" i="428"/>
  <c r="H107" i="428"/>
  <c r="G107" i="428"/>
  <c r="F107" i="428"/>
  <c r="E107" i="428"/>
  <c r="D107" i="428"/>
  <c r="Y105" i="428"/>
  <c r="X105" i="428"/>
  <c r="W105" i="428"/>
  <c r="V105" i="428"/>
  <c r="T105" i="428"/>
  <c r="S105" i="428"/>
  <c r="R105" i="428"/>
  <c r="O105" i="428"/>
  <c r="N105" i="428"/>
  <c r="M105" i="428"/>
  <c r="L105" i="428"/>
  <c r="K105" i="428"/>
  <c r="J105" i="428"/>
  <c r="I105" i="428"/>
  <c r="H105" i="428"/>
  <c r="P105" i="428" s="1"/>
  <c r="G105" i="428"/>
  <c r="F105" i="428"/>
  <c r="E105" i="428"/>
  <c r="D105" i="428"/>
  <c r="P101" i="428"/>
  <c r="O99" i="428"/>
  <c r="N99" i="428"/>
  <c r="M99" i="428"/>
  <c r="L99" i="428"/>
  <c r="K99" i="428"/>
  <c r="J99" i="428"/>
  <c r="I99" i="428"/>
  <c r="H99" i="428"/>
  <c r="G99" i="428"/>
  <c r="F99" i="428"/>
  <c r="E99" i="428"/>
  <c r="D99" i="428"/>
  <c r="C99" i="428"/>
  <c r="P81" i="428"/>
  <c r="O81" i="428"/>
  <c r="N81" i="428"/>
  <c r="M81" i="428"/>
  <c r="L81" i="428"/>
  <c r="K81" i="428"/>
  <c r="K83" i="428" s="1"/>
  <c r="J81" i="428"/>
  <c r="I81" i="428"/>
  <c r="H81" i="428"/>
  <c r="G81" i="428"/>
  <c r="F81" i="428"/>
  <c r="E81" i="428"/>
  <c r="D81" i="428"/>
  <c r="P79" i="428"/>
  <c r="O79" i="428"/>
  <c r="O83" i="428" s="1"/>
  <c r="N79" i="428"/>
  <c r="M79" i="428"/>
  <c r="L79" i="428"/>
  <c r="K79" i="428"/>
  <c r="J79" i="428"/>
  <c r="I79" i="428"/>
  <c r="H79" i="428"/>
  <c r="G79" i="428"/>
  <c r="G83" i="428" s="1"/>
  <c r="F79" i="428"/>
  <c r="E79" i="428"/>
  <c r="D79" i="428"/>
  <c r="P77" i="428"/>
  <c r="D77" i="428"/>
  <c r="P75" i="428"/>
  <c r="O73" i="428"/>
  <c r="N73" i="428"/>
  <c r="M73" i="428"/>
  <c r="L73" i="428"/>
  <c r="K73" i="428"/>
  <c r="J73" i="428"/>
  <c r="I73" i="428"/>
  <c r="H73" i="428"/>
  <c r="G73" i="428"/>
  <c r="F73" i="428"/>
  <c r="E73" i="428"/>
  <c r="D73" i="428"/>
  <c r="O71" i="428"/>
  <c r="N71" i="428"/>
  <c r="M71" i="428"/>
  <c r="L71" i="428"/>
  <c r="K71" i="428"/>
  <c r="J71" i="428"/>
  <c r="I71" i="428"/>
  <c r="H71" i="428"/>
  <c r="G71" i="428"/>
  <c r="F71" i="428"/>
  <c r="E71" i="428"/>
  <c r="D71" i="428"/>
  <c r="O67" i="428"/>
  <c r="O168" i="428" s="1"/>
  <c r="O169" i="428" s="1"/>
  <c r="N67" i="428"/>
  <c r="N168" i="428" s="1"/>
  <c r="N169" i="428" s="1"/>
  <c r="M67" i="428"/>
  <c r="M168" i="428" s="1"/>
  <c r="M169" i="428" s="1"/>
  <c r="L67" i="428"/>
  <c r="L168" i="428" s="1"/>
  <c r="L169" i="428" s="1"/>
  <c r="K67" i="428"/>
  <c r="J67" i="428"/>
  <c r="J93" i="428" s="1"/>
  <c r="I67" i="428"/>
  <c r="I93" i="428" s="1"/>
  <c r="H67" i="428"/>
  <c r="H168" i="428" s="1"/>
  <c r="H169" i="428" s="1"/>
  <c r="G67" i="428"/>
  <c r="G168" i="428" s="1"/>
  <c r="G169" i="428" s="1"/>
  <c r="F67" i="428"/>
  <c r="F168" i="428" s="1"/>
  <c r="F169" i="428" s="1"/>
  <c r="E67" i="428"/>
  <c r="E168" i="428" s="1"/>
  <c r="E169" i="428" s="1"/>
  <c r="D67" i="428"/>
  <c r="D168" i="428" s="1"/>
  <c r="D169" i="428" s="1"/>
  <c r="P64" i="428"/>
  <c r="P62" i="428"/>
  <c r="P60" i="428"/>
  <c r="P58" i="428"/>
  <c r="P56" i="428"/>
  <c r="P54" i="428"/>
  <c r="P52" i="428"/>
  <c r="P50" i="428"/>
  <c r="P48" i="428"/>
  <c r="P46" i="428"/>
  <c r="P44" i="428"/>
  <c r="P42" i="428"/>
  <c r="P40" i="428"/>
  <c r="P38" i="428"/>
  <c r="P36" i="428"/>
  <c r="X32" i="428"/>
  <c r="W32" i="428"/>
  <c r="V32" i="428"/>
  <c r="T32" i="428"/>
  <c r="S32" i="428"/>
  <c r="R32" i="428"/>
  <c r="P32" i="428"/>
  <c r="P26" i="428"/>
  <c r="P24" i="428"/>
  <c r="P22" i="428"/>
  <c r="P113" i="428" s="1"/>
  <c r="B16" i="428"/>
  <c r="E12" i="428"/>
  <c r="M165" i="427"/>
  <c r="E165" i="427"/>
  <c r="O164" i="427"/>
  <c r="O165" i="427" s="1"/>
  <c r="N164" i="427"/>
  <c r="N165" i="427" s="1"/>
  <c r="M164" i="427"/>
  <c r="L164" i="427"/>
  <c r="L165" i="427" s="1"/>
  <c r="K164" i="427"/>
  <c r="K165" i="427" s="1"/>
  <c r="J164" i="427"/>
  <c r="J165" i="427" s="1"/>
  <c r="I164" i="427"/>
  <c r="I165" i="427" s="1"/>
  <c r="H164" i="427"/>
  <c r="H165" i="427" s="1"/>
  <c r="G164" i="427"/>
  <c r="G165" i="427" s="1"/>
  <c r="F164" i="427"/>
  <c r="F165" i="427" s="1"/>
  <c r="E164" i="427"/>
  <c r="D164" i="427"/>
  <c r="D165" i="427" s="1"/>
  <c r="P165" i="427" s="1"/>
  <c r="O163" i="427"/>
  <c r="N163" i="427"/>
  <c r="M163" i="427"/>
  <c r="L163" i="427"/>
  <c r="K163" i="427"/>
  <c r="J163" i="427"/>
  <c r="I163" i="427"/>
  <c r="H163" i="427"/>
  <c r="G163" i="427"/>
  <c r="P163" i="427" s="1"/>
  <c r="F163" i="427"/>
  <c r="E163" i="427"/>
  <c r="D163" i="427"/>
  <c r="O162" i="427"/>
  <c r="N162" i="427"/>
  <c r="M162" i="427"/>
  <c r="L162" i="427"/>
  <c r="K162" i="427"/>
  <c r="J162" i="427"/>
  <c r="I162" i="427"/>
  <c r="H162" i="427"/>
  <c r="G162" i="427"/>
  <c r="F162" i="427"/>
  <c r="E162" i="427"/>
  <c r="D162" i="427"/>
  <c r="L171" i="427" s="1"/>
  <c r="D146" i="427"/>
  <c r="E146" i="427" s="1"/>
  <c r="F146" i="427" s="1"/>
  <c r="G146" i="427" s="1"/>
  <c r="E131" i="427"/>
  <c r="D131" i="427"/>
  <c r="O125" i="427"/>
  <c r="N125" i="427"/>
  <c r="M125" i="427"/>
  <c r="L125" i="427"/>
  <c r="K125" i="427"/>
  <c r="J125" i="427"/>
  <c r="I125" i="427"/>
  <c r="H125" i="427"/>
  <c r="G125" i="427"/>
  <c r="F125" i="427"/>
  <c r="E125" i="427"/>
  <c r="D125" i="427"/>
  <c r="O113" i="427"/>
  <c r="N113" i="427"/>
  <c r="M113" i="427"/>
  <c r="L113" i="427"/>
  <c r="K113" i="427"/>
  <c r="J113" i="427"/>
  <c r="I113" i="427"/>
  <c r="H113" i="427"/>
  <c r="G113" i="427"/>
  <c r="F113" i="427"/>
  <c r="E113" i="427"/>
  <c r="D113" i="427"/>
  <c r="P111" i="427"/>
  <c r="O111" i="427"/>
  <c r="N111" i="427"/>
  <c r="M111" i="427"/>
  <c r="L111" i="427"/>
  <c r="K111" i="427"/>
  <c r="J111" i="427"/>
  <c r="I111" i="427"/>
  <c r="H111" i="427"/>
  <c r="G111" i="427"/>
  <c r="G115" i="427" s="1"/>
  <c r="F111" i="427"/>
  <c r="E111" i="427"/>
  <c r="D111" i="427"/>
  <c r="P109" i="427"/>
  <c r="D109" i="427"/>
  <c r="O107" i="427"/>
  <c r="N107" i="427"/>
  <c r="M107" i="427"/>
  <c r="L107" i="427"/>
  <c r="K107" i="427"/>
  <c r="J107" i="427"/>
  <c r="I107" i="427"/>
  <c r="H107" i="427"/>
  <c r="G107" i="427"/>
  <c r="F107" i="427"/>
  <c r="E107" i="427"/>
  <c r="D107" i="427"/>
  <c r="X105" i="427"/>
  <c r="W105" i="427"/>
  <c r="V105" i="427"/>
  <c r="Y105" i="427" s="1"/>
  <c r="T105" i="427"/>
  <c r="S105" i="427"/>
  <c r="R105" i="427"/>
  <c r="O105" i="427"/>
  <c r="N105" i="427"/>
  <c r="M105" i="427"/>
  <c r="L105" i="427"/>
  <c r="K105" i="427"/>
  <c r="J105" i="427"/>
  <c r="I105" i="427"/>
  <c r="H105" i="427"/>
  <c r="G105" i="427"/>
  <c r="G128" i="427" s="1"/>
  <c r="F105" i="427"/>
  <c r="E105" i="427"/>
  <c r="D105" i="427"/>
  <c r="P101" i="427"/>
  <c r="O99" i="427"/>
  <c r="N99" i="427"/>
  <c r="M99" i="427"/>
  <c r="L99" i="427"/>
  <c r="K99" i="427"/>
  <c r="J99" i="427"/>
  <c r="I99" i="427"/>
  <c r="H99" i="427"/>
  <c r="G99" i="427"/>
  <c r="F99" i="427"/>
  <c r="E99" i="427"/>
  <c r="D99" i="427"/>
  <c r="C99" i="427"/>
  <c r="O81" i="427"/>
  <c r="N81" i="427"/>
  <c r="M81" i="427"/>
  <c r="L81" i="427"/>
  <c r="K81" i="427"/>
  <c r="J81" i="427"/>
  <c r="I81" i="427"/>
  <c r="H81" i="427"/>
  <c r="G81" i="427"/>
  <c r="F81" i="427"/>
  <c r="E81" i="427"/>
  <c r="D81" i="427"/>
  <c r="P79" i="427"/>
  <c r="O79" i="427"/>
  <c r="N79" i="427"/>
  <c r="M79" i="427"/>
  <c r="L79" i="427"/>
  <c r="K79" i="427"/>
  <c r="J79" i="427"/>
  <c r="I79" i="427"/>
  <c r="H79" i="427"/>
  <c r="G79" i="427"/>
  <c r="F79" i="427"/>
  <c r="E79" i="427"/>
  <c r="D79" i="427"/>
  <c r="P77" i="427"/>
  <c r="D77" i="427"/>
  <c r="P75" i="427"/>
  <c r="O73" i="427"/>
  <c r="N73" i="427"/>
  <c r="M73" i="427"/>
  <c r="L73" i="427"/>
  <c r="K73" i="427"/>
  <c r="J73" i="427"/>
  <c r="I73" i="427"/>
  <c r="H73" i="427"/>
  <c r="G73" i="427"/>
  <c r="F73" i="427"/>
  <c r="E73" i="427"/>
  <c r="D73" i="427"/>
  <c r="O71" i="427"/>
  <c r="N71" i="427"/>
  <c r="M71" i="427"/>
  <c r="L71" i="427"/>
  <c r="K71" i="427"/>
  <c r="J71" i="427"/>
  <c r="I71" i="427"/>
  <c r="H71" i="427"/>
  <c r="G71" i="427"/>
  <c r="F71" i="427"/>
  <c r="E71" i="427"/>
  <c r="D71" i="427"/>
  <c r="O67" i="427"/>
  <c r="O93" i="427" s="1"/>
  <c r="N67" i="427"/>
  <c r="N93" i="427" s="1"/>
  <c r="M67" i="427"/>
  <c r="L67" i="427"/>
  <c r="L93" i="427" s="1"/>
  <c r="K67" i="427"/>
  <c r="J67" i="427"/>
  <c r="J168" i="427" s="1"/>
  <c r="J169" i="427" s="1"/>
  <c r="I67" i="427"/>
  <c r="I93" i="427" s="1"/>
  <c r="H67" i="427"/>
  <c r="H168" i="427" s="1"/>
  <c r="H169" i="427" s="1"/>
  <c r="G67" i="427"/>
  <c r="G93" i="427" s="1"/>
  <c r="F67" i="427"/>
  <c r="F93" i="427" s="1"/>
  <c r="E67" i="427"/>
  <c r="D67" i="427"/>
  <c r="D93" i="427" s="1"/>
  <c r="P64" i="427"/>
  <c r="P62" i="427"/>
  <c r="P60" i="427"/>
  <c r="P58" i="427"/>
  <c r="P56" i="427"/>
  <c r="P54" i="427"/>
  <c r="P52" i="427"/>
  <c r="P50" i="427"/>
  <c r="P48" i="427"/>
  <c r="P46" i="427"/>
  <c r="P44" i="427"/>
  <c r="P42" i="427"/>
  <c r="P40" i="427"/>
  <c r="P38" i="427"/>
  <c r="P36" i="427"/>
  <c r="Y32" i="427"/>
  <c r="X32" i="427"/>
  <c r="W32" i="427"/>
  <c r="V32" i="427"/>
  <c r="T32" i="427"/>
  <c r="S32" i="427"/>
  <c r="R32" i="427"/>
  <c r="U32" i="427" s="1"/>
  <c r="P32" i="427"/>
  <c r="P26" i="427"/>
  <c r="P24" i="427"/>
  <c r="P22" i="427"/>
  <c r="B16" i="427"/>
  <c r="E12" i="427"/>
  <c r="O171" i="426"/>
  <c r="N165" i="426"/>
  <c r="M165" i="426"/>
  <c r="H165" i="426"/>
  <c r="O164" i="426"/>
  <c r="O165" i="426" s="1"/>
  <c r="N164" i="426"/>
  <c r="M164" i="426"/>
  <c r="L164" i="426"/>
  <c r="L165" i="426" s="1"/>
  <c r="K164" i="426"/>
  <c r="K165" i="426" s="1"/>
  <c r="J164" i="426"/>
  <c r="J165" i="426" s="1"/>
  <c r="I164" i="426"/>
  <c r="I165" i="426" s="1"/>
  <c r="H164" i="426"/>
  <c r="G164" i="426"/>
  <c r="G165" i="426" s="1"/>
  <c r="F164" i="426"/>
  <c r="F165" i="426" s="1"/>
  <c r="E164" i="426"/>
  <c r="E165" i="426" s="1"/>
  <c r="D164" i="426"/>
  <c r="D165" i="426" s="1"/>
  <c r="O163" i="426"/>
  <c r="N163" i="426"/>
  <c r="M163" i="426"/>
  <c r="L163" i="426"/>
  <c r="K163" i="426"/>
  <c r="J163" i="426"/>
  <c r="I163" i="426"/>
  <c r="H163" i="426"/>
  <c r="G163" i="426"/>
  <c r="P163" i="426" s="1"/>
  <c r="F163" i="426"/>
  <c r="E163" i="426"/>
  <c r="D163" i="426"/>
  <c r="O162" i="426"/>
  <c r="N162" i="426"/>
  <c r="M162" i="426"/>
  <c r="L162" i="426"/>
  <c r="K162" i="426"/>
  <c r="G171" i="426" s="1"/>
  <c r="J162" i="426"/>
  <c r="I162" i="426"/>
  <c r="H162" i="426"/>
  <c r="G162" i="426"/>
  <c r="F162" i="426"/>
  <c r="E162" i="426"/>
  <c r="D162" i="426"/>
  <c r="L171" i="426" s="1"/>
  <c r="E146" i="426"/>
  <c r="F146" i="426" s="1"/>
  <c r="G146" i="426" s="1"/>
  <c r="D146" i="426"/>
  <c r="D131" i="426"/>
  <c r="O125" i="426"/>
  <c r="N125" i="426"/>
  <c r="M125" i="426"/>
  <c r="L125" i="426"/>
  <c r="K125" i="426"/>
  <c r="J125" i="426"/>
  <c r="I125" i="426"/>
  <c r="H125" i="426"/>
  <c r="G125" i="426"/>
  <c r="F125" i="426"/>
  <c r="E125" i="426"/>
  <c r="D125" i="426"/>
  <c r="O113" i="426"/>
  <c r="N113" i="426"/>
  <c r="M113" i="426"/>
  <c r="L113" i="426"/>
  <c r="K113" i="426"/>
  <c r="J113" i="426"/>
  <c r="I113" i="426"/>
  <c r="H113" i="426"/>
  <c r="G113" i="426"/>
  <c r="F113" i="426"/>
  <c r="E113" i="426"/>
  <c r="D113" i="426"/>
  <c r="P111" i="426"/>
  <c r="O111" i="426"/>
  <c r="N111" i="426"/>
  <c r="M111" i="426"/>
  <c r="L111" i="426"/>
  <c r="K111" i="426"/>
  <c r="K115" i="426" s="1"/>
  <c r="J111" i="426"/>
  <c r="I111" i="426"/>
  <c r="H111" i="426"/>
  <c r="G111" i="426"/>
  <c r="F111" i="426"/>
  <c r="E111" i="426"/>
  <c r="D111" i="426"/>
  <c r="P109" i="426"/>
  <c r="D109" i="426"/>
  <c r="O107" i="426"/>
  <c r="N107" i="426"/>
  <c r="M107" i="426"/>
  <c r="L107" i="426"/>
  <c r="K107" i="426"/>
  <c r="J107" i="426"/>
  <c r="I107" i="426"/>
  <c r="H107" i="426"/>
  <c r="G107" i="426"/>
  <c r="F107" i="426"/>
  <c r="E107" i="426"/>
  <c r="D107" i="426"/>
  <c r="X105" i="426"/>
  <c r="W105" i="426"/>
  <c r="V105" i="426"/>
  <c r="Y105" i="426" s="1"/>
  <c r="T105" i="426"/>
  <c r="S105" i="426"/>
  <c r="R105" i="426"/>
  <c r="O105" i="426"/>
  <c r="N105" i="426"/>
  <c r="M105" i="426"/>
  <c r="L105" i="426"/>
  <c r="K105" i="426"/>
  <c r="J105" i="426"/>
  <c r="I105" i="426"/>
  <c r="H105" i="426"/>
  <c r="G105" i="426"/>
  <c r="F105" i="426"/>
  <c r="E105" i="426"/>
  <c r="D105" i="426"/>
  <c r="P101" i="426"/>
  <c r="O99" i="426"/>
  <c r="N99" i="426"/>
  <c r="M99" i="426"/>
  <c r="L99" i="426"/>
  <c r="K99" i="426"/>
  <c r="J99" i="426"/>
  <c r="I99" i="426"/>
  <c r="H99" i="426"/>
  <c r="G99" i="426"/>
  <c r="F99" i="426"/>
  <c r="E99" i="426"/>
  <c r="D99" i="426"/>
  <c r="C99" i="426"/>
  <c r="O81" i="426"/>
  <c r="N81" i="426"/>
  <c r="M81" i="426"/>
  <c r="L81" i="426"/>
  <c r="K81" i="426"/>
  <c r="J81" i="426"/>
  <c r="I81" i="426"/>
  <c r="H81" i="426"/>
  <c r="G81" i="426"/>
  <c r="F81" i="426"/>
  <c r="E81" i="426"/>
  <c r="P79" i="426"/>
  <c r="O79" i="426"/>
  <c r="N79" i="426"/>
  <c r="M79" i="426"/>
  <c r="L79" i="426"/>
  <c r="K79" i="426"/>
  <c r="J79" i="426"/>
  <c r="I79" i="426"/>
  <c r="H79" i="426"/>
  <c r="G79" i="426"/>
  <c r="F79" i="426"/>
  <c r="E79" i="426"/>
  <c r="D79" i="426"/>
  <c r="P77" i="426"/>
  <c r="D77" i="426"/>
  <c r="P75" i="426"/>
  <c r="O73" i="426"/>
  <c r="N73" i="426"/>
  <c r="M73" i="426"/>
  <c r="L73" i="426"/>
  <c r="K73" i="426"/>
  <c r="J73" i="426"/>
  <c r="I73" i="426"/>
  <c r="H73" i="426"/>
  <c r="G73" i="426"/>
  <c r="F73" i="426"/>
  <c r="E73" i="426"/>
  <c r="D73" i="426"/>
  <c r="O71" i="426"/>
  <c r="N71" i="426"/>
  <c r="M71" i="426"/>
  <c r="L71" i="426"/>
  <c r="K71" i="426"/>
  <c r="J71" i="426"/>
  <c r="I71" i="426"/>
  <c r="H71" i="426"/>
  <c r="G71" i="426"/>
  <c r="F71" i="426"/>
  <c r="E71" i="426"/>
  <c r="D71" i="426"/>
  <c r="O67" i="426"/>
  <c r="O93" i="426" s="1"/>
  <c r="N67" i="426"/>
  <c r="N93" i="426" s="1"/>
  <c r="M67" i="426"/>
  <c r="L67" i="426"/>
  <c r="L168" i="426" s="1"/>
  <c r="L169" i="426" s="1"/>
  <c r="K67" i="426"/>
  <c r="K93" i="426" s="1"/>
  <c r="J67" i="426"/>
  <c r="J168" i="426" s="1"/>
  <c r="J169" i="426" s="1"/>
  <c r="I67" i="426"/>
  <c r="I93" i="426" s="1"/>
  <c r="H67" i="426"/>
  <c r="H168" i="426" s="1"/>
  <c r="H169" i="426" s="1"/>
  <c r="G67" i="426"/>
  <c r="G93" i="426" s="1"/>
  <c r="F67" i="426"/>
  <c r="F93" i="426" s="1"/>
  <c r="E67" i="426"/>
  <c r="D67" i="426"/>
  <c r="D168" i="426" s="1"/>
  <c r="D169" i="426" s="1"/>
  <c r="P64" i="426"/>
  <c r="P62" i="426"/>
  <c r="P60" i="426"/>
  <c r="P58" i="426"/>
  <c r="P56" i="426"/>
  <c r="P54" i="426"/>
  <c r="P52" i="426"/>
  <c r="P50" i="426"/>
  <c r="P48" i="426"/>
  <c r="P46" i="426"/>
  <c r="P44" i="426"/>
  <c r="P42" i="426"/>
  <c r="P40" i="426"/>
  <c r="P38" i="426"/>
  <c r="P36" i="426"/>
  <c r="Y32" i="426"/>
  <c r="X32" i="426"/>
  <c r="W32" i="426"/>
  <c r="V32" i="426"/>
  <c r="T32" i="426"/>
  <c r="S32" i="426"/>
  <c r="R32" i="426"/>
  <c r="P32" i="426"/>
  <c r="P26" i="426"/>
  <c r="P24" i="426"/>
  <c r="P22" i="426"/>
  <c r="B16" i="426"/>
  <c r="E12" i="426"/>
  <c r="M165" i="425"/>
  <c r="O164" i="425"/>
  <c r="O165" i="425" s="1"/>
  <c r="N164" i="425"/>
  <c r="N165" i="425" s="1"/>
  <c r="M164" i="425"/>
  <c r="L164" i="425"/>
  <c r="L165" i="425" s="1"/>
  <c r="K164" i="425"/>
  <c r="K165" i="425" s="1"/>
  <c r="J164" i="425"/>
  <c r="J165" i="425" s="1"/>
  <c r="I164" i="425"/>
  <c r="I165" i="425" s="1"/>
  <c r="H164" i="425"/>
  <c r="H165" i="425" s="1"/>
  <c r="G164" i="425"/>
  <c r="G165" i="425" s="1"/>
  <c r="F164" i="425"/>
  <c r="F165" i="425" s="1"/>
  <c r="E164" i="425"/>
  <c r="E165" i="425" s="1"/>
  <c r="D164" i="425"/>
  <c r="D165" i="425" s="1"/>
  <c r="O163" i="425"/>
  <c r="N163" i="425"/>
  <c r="M163" i="425"/>
  <c r="L163" i="425"/>
  <c r="K163" i="425"/>
  <c r="J163" i="425"/>
  <c r="I163" i="425"/>
  <c r="H163" i="425"/>
  <c r="G163" i="425"/>
  <c r="F163" i="425"/>
  <c r="E163" i="425"/>
  <c r="D163" i="425"/>
  <c r="P163" i="425" s="1"/>
  <c r="O162" i="425"/>
  <c r="N162" i="425"/>
  <c r="M162" i="425"/>
  <c r="L162" i="425"/>
  <c r="K162" i="425"/>
  <c r="J162" i="425"/>
  <c r="I162" i="425"/>
  <c r="M171" i="425" s="1"/>
  <c r="H162" i="425"/>
  <c r="G162" i="425"/>
  <c r="F162" i="425"/>
  <c r="E162" i="425"/>
  <c r="D162" i="425"/>
  <c r="F146" i="425"/>
  <c r="G146" i="425" s="1"/>
  <c r="E146" i="425"/>
  <c r="D146" i="425"/>
  <c r="D131" i="425"/>
  <c r="E131" i="425" s="1"/>
  <c r="O125" i="425"/>
  <c r="N125" i="425"/>
  <c r="M125" i="425"/>
  <c r="L125" i="425"/>
  <c r="K125" i="425"/>
  <c r="J125" i="425"/>
  <c r="I125" i="425"/>
  <c r="H125" i="425"/>
  <c r="G125" i="425"/>
  <c r="F125" i="425"/>
  <c r="E125" i="425"/>
  <c r="D125" i="425"/>
  <c r="O113" i="425"/>
  <c r="N113" i="425"/>
  <c r="M113" i="425"/>
  <c r="L113" i="425"/>
  <c r="K113" i="425"/>
  <c r="J113" i="425"/>
  <c r="I113" i="425"/>
  <c r="H113" i="425"/>
  <c r="G113" i="425"/>
  <c r="F113" i="425"/>
  <c r="E113" i="425"/>
  <c r="D113" i="425"/>
  <c r="P111" i="425"/>
  <c r="O111" i="425"/>
  <c r="N111" i="425"/>
  <c r="M111" i="425"/>
  <c r="L111" i="425"/>
  <c r="K111" i="425"/>
  <c r="J111" i="425"/>
  <c r="I111" i="425"/>
  <c r="H111" i="425"/>
  <c r="G111" i="425"/>
  <c r="F111" i="425"/>
  <c r="E111" i="425"/>
  <c r="D111" i="425"/>
  <c r="P109" i="425"/>
  <c r="D109" i="425"/>
  <c r="O107" i="425"/>
  <c r="N107" i="425"/>
  <c r="M107" i="425"/>
  <c r="L107" i="425"/>
  <c r="K107" i="425"/>
  <c r="J107" i="425"/>
  <c r="I107" i="425"/>
  <c r="H107" i="425"/>
  <c r="G107" i="425"/>
  <c r="F107" i="425"/>
  <c r="E107" i="425"/>
  <c r="D107" i="425"/>
  <c r="X105" i="425"/>
  <c r="W105" i="425"/>
  <c r="V105" i="425"/>
  <c r="Y105" i="425" s="1"/>
  <c r="T105" i="425"/>
  <c r="S105" i="425"/>
  <c r="R105" i="425"/>
  <c r="O105" i="425"/>
  <c r="N105" i="425"/>
  <c r="M105" i="425"/>
  <c r="L105" i="425"/>
  <c r="K105" i="425"/>
  <c r="J105" i="425"/>
  <c r="I105" i="425"/>
  <c r="H105" i="425"/>
  <c r="G105" i="425"/>
  <c r="F105" i="425"/>
  <c r="E105" i="425"/>
  <c r="D105" i="425"/>
  <c r="P101" i="425"/>
  <c r="O99" i="425"/>
  <c r="N99" i="425"/>
  <c r="M99" i="425"/>
  <c r="L99" i="425"/>
  <c r="K99" i="425"/>
  <c r="J99" i="425"/>
  <c r="I99" i="425"/>
  <c r="H99" i="425"/>
  <c r="G99" i="425"/>
  <c r="F99" i="425"/>
  <c r="E99" i="425"/>
  <c r="D99" i="425"/>
  <c r="C99" i="425"/>
  <c r="O81" i="425"/>
  <c r="N81" i="425"/>
  <c r="M81" i="425"/>
  <c r="L81" i="425"/>
  <c r="K81" i="425"/>
  <c r="J81" i="425"/>
  <c r="I81" i="425"/>
  <c r="H81" i="425"/>
  <c r="G81" i="425"/>
  <c r="F81" i="425"/>
  <c r="E81" i="425"/>
  <c r="P79" i="425"/>
  <c r="O79" i="425"/>
  <c r="N79" i="425"/>
  <c r="M79" i="425"/>
  <c r="L79" i="425"/>
  <c r="K79" i="425"/>
  <c r="J79" i="425"/>
  <c r="I79" i="425"/>
  <c r="H79" i="425"/>
  <c r="G79" i="425"/>
  <c r="F79" i="425"/>
  <c r="E79" i="425"/>
  <c r="D79" i="425"/>
  <c r="P77" i="425"/>
  <c r="D77" i="425"/>
  <c r="P75" i="425"/>
  <c r="O73" i="425"/>
  <c r="N73" i="425"/>
  <c r="M73" i="425"/>
  <c r="L73" i="425"/>
  <c r="K73" i="425"/>
  <c r="J73" i="425"/>
  <c r="I73" i="425"/>
  <c r="H73" i="425"/>
  <c r="G73" i="425"/>
  <c r="F73" i="425"/>
  <c r="E73" i="425"/>
  <c r="D73" i="425"/>
  <c r="O71" i="425"/>
  <c r="N71" i="425"/>
  <c r="M71" i="425"/>
  <c r="L71" i="425"/>
  <c r="K71" i="425"/>
  <c r="J71" i="425"/>
  <c r="I71" i="425"/>
  <c r="H71" i="425"/>
  <c r="G71" i="425"/>
  <c r="F71" i="425"/>
  <c r="E71" i="425"/>
  <c r="D71" i="425"/>
  <c r="O67" i="425"/>
  <c r="O168" i="425" s="1"/>
  <c r="O169" i="425" s="1"/>
  <c r="N67" i="425"/>
  <c r="N168" i="425" s="1"/>
  <c r="N169" i="425" s="1"/>
  <c r="M67" i="425"/>
  <c r="M93" i="425" s="1"/>
  <c r="L67" i="425"/>
  <c r="L168" i="425" s="1"/>
  <c r="L169" i="425" s="1"/>
  <c r="K67" i="425"/>
  <c r="J67" i="425"/>
  <c r="J93" i="425" s="1"/>
  <c r="I67" i="425"/>
  <c r="I93" i="425" s="1"/>
  <c r="H67" i="425"/>
  <c r="H168" i="425" s="1"/>
  <c r="H169" i="425" s="1"/>
  <c r="G67" i="425"/>
  <c r="G93" i="425" s="1"/>
  <c r="F67" i="425"/>
  <c r="F168" i="425" s="1"/>
  <c r="F169" i="425" s="1"/>
  <c r="E67" i="425"/>
  <c r="E93" i="425" s="1"/>
  <c r="D67" i="425"/>
  <c r="D93" i="425" s="1"/>
  <c r="P64" i="425"/>
  <c r="P62" i="425"/>
  <c r="P60" i="425"/>
  <c r="P58" i="425"/>
  <c r="P56" i="425"/>
  <c r="P54" i="425"/>
  <c r="P52" i="425"/>
  <c r="P50" i="425"/>
  <c r="P48" i="425"/>
  <c r="P46" i="425"/>
  <c r="P44" i="425"/>
  <c r="P42" i="425"/>
  <c r="P40" i="425"/>
  <c r="P38" i="425"/>
  <c r="P36" i="425"/>
  <c r="X32" i="425"/>
  <c r="W32" i="425"/>
  <c r="V32" i="425"/>
  <c r="T32" i="425"/>
  <c r="S32" i="425"/>
  <c r="R32" i="425"/>
  <c r="P32" i="425"/>
  <c r="P26" i="425"/>
  <c r="P24" i="425"/>
  <c r="P22" i="425"/>
  <c r="P113" i="425" s="1"/>
  <c r="B16" i="425"/>
  <c r="E12" i="425"/>
  <c r="K165" i="424"/>
  <c r="O164" i="424"/>
  <c r="O165" i="424" s="1"/>
  <c r="N164" i="424"/>
  <c r="N165" i="424" s="1"/>
  <c r="M164" i="424"/>
  <c r="M165" i="424" s="1"/>
  <c r="L164" i="424"/>
  <c r="L165" i="424" s="1"/>
  <c r="K164" i="424"/>
  <c r="J164" i="424"/>
  <c r="J165" i="424" s="1"/>
  <c r="I164" i="424"/>
  <c r="I165" i="424" s="1"/>
  <c r="H164" i="424"/>
  <c r="H165" i="424" s="1"/>
  <c r="G164" i="424"/>
  <c r="G165" i="424" s="1"/>
  <c r="F164" i="424"/>
  <c r="F165" i="424" s="1"/>
  <c r="E164" i="424"/>
  <c r="E165" i="424" s="1"/>
  <c r="D164" i="424"/>
  <c r="D165" i="424" s="1"/>
  <c r="O163" i="424"/>
  <c r="N163" i="424"/>
  <c r="M163" i="424"/>
  <c r="L163" i="424"/>
  <c r="K163" i="424"/>
  <c r="J163" i="424"/>
  <c r="I163" i="424"/>
  <c r="H163" i="424"/>
  <c r="G163" i="424"/>
  <c r="F163" i="424"/>
  <c r="E163" i="424"/>
  <c r="P163" i="424" s="1"/>
  <c r="D163" i="424"/>
  <c r="O162" i="424"/>
  <c r="N162" i="424"/>
  <c r="M162" i="424"/>
  <c r="L162" i="424"/>
  <c r="K162" i="424"/>
  <c r="J162" i="424"/>
  <c r="I162" i="424"/>
  <c r="O171" i="424" s="1"/>
  <c r="H162" i="424"/>
  <c r="G162" i="424"/>
  <c r="F162" i="424"/>
  <c r="E162" i="424"/>
  <c r="D162" i="424"/>
  <c r="L171" i="424" s="1"/>
  <c r="E146" i="424"/>
  <c r="F146" i="424" s="1"/>
  <c r="G146" i="424" s="1"/>
  <c r="D146" i="424"/>
  <c r="D131" i="424"/>
  <c r="O125" i="424"/>
  <c r="N125" i="424"/>
  <c r="M125" i="424"/>
  <c r="L125" i="424"/>
  <c r="K125" i="424"/>
  <c r="J125" i="424"/>
  <c r="I125" i="424"/>
  <c r="H125" i="424"/>
  <c r="G125" i="424"/>
  <c r="F125" i="424"/>
  <c r="E125" i="424"/>
  <c r="D125" i="424"/>
  <c r="O113" i="424"/>
  <c r="N113" i="424"/>
  <c r="M113" i="424"/>
  <c r="L113" i="424"/>
  <c r="K113" i="424"/>
  <c r="J113" i="424"/>
  <c r="I113" i="424"/>
  <c r="H113" i="424"/>
  <c r="G113" i="424"/>
  <c r="F113" i="424"/>
  <c r="E113" i="424"/>
  <c r="D113" i="424"/>
  <c r="P111" i="424"/>
  <c r="O111" i="424"/>
  <c r="N111" i="424"/>
  <c r="M111" i="424"/>
  <c r="L111" i="424"/>
  <c r="K111" i="424"/>
  <c r="J111" i="424"/>
  <c r="I111" i="424"/>
  <c r="H111" i="424"/>
  <c r="G111" i="424"/>
  <c r="F111" i="424"/>
  <c r="E111" i="424"/>
  <c r="D111" i="424"/>
  <c r="P109" i="424"/>
  <c r="D109" i="424"/>
  <c r="O107" i="424"/>
  <c r="N107" i="424"/>
  <c r="M107" i="424"/>
  <c r="L107" i="424"/>
  <c r="K107" i="424"/>
  <c r="J107" i="424"/>
  <c r="I107" i="424"/>
  <c r="H107" i="424"/>
  <c r="G107" i="424"/>
  <c r="F107" i="424"/>
  <c r="E107" i="424"/>
  <c r="D107" i="424"/>
  <c r="X105" i="424"/>
  <c r="W105" i="424"/>
  <c r="V105" i="424"/>
  <c r="Y105" i="424" s="1"/>
  <c r="T105" i="424"/>
  <c r="S105" i="424"/>
  <c r="R105" i="424"/>
  <c r="O105" i="424"/>
  <c r="N105" i="424"/>
  <c r="M105" i="424"/>
  <c r="L105" i="424"/>
  <c r="K105" i="424"/>
  <c r="J105" i="424"/>
  <c r="I105" i="424"/>
  <c r="H105" i="424"/>
  <c r="G105" i="424"/>
  <c r="F105" i="424"/>
  <c r="E105" i="424"/>
  <c r="D105" i="424"/>
  <c r="P101" i="424"/>
  <c r="O99" i="424"/>
  <c r="N99" i="424"/>
  <c r="M99" i="424"/>
  <c r="L99" i="424"/>
  <c r="K99" i="424"/>
  <c r="J99" i="424"/>
  <c r="I99" i="424"/>
  <c r="H99" i="424"/>
  <c r="G99" i="424"/>
  <c r="F99" i="424"/>
  <c r="E99" i="424"/>
  <c r="D99" i="424"/>
  <c r="C99" i="424"/>
  <c r="O81" i="424"/>
  <c r="N81" i="424"/>
  <c r="M81" i="424"/>
  <c r="L81" i="424"/>
  <c r="K81" i="424"/>
  <c r="J81" i="424"/>
  <c r="I81" i="424"/>
  <c r="H81" i="424"/>
  <c r="G81" i="424"/>
  <c r="F81" i="424"/>
  <c r="E81" i="424"/>
  <c r="P79" i="424"/>
  <c r="O79" i="424"/>
  <c r="N79" i="424"/>
  <c r="M79" i="424"/>
  <c r="L79" i="424"/>
  <c r="K79" i="424"/>
  <c r="J79" i="424"/>
  <c r="I79" i="424"/>
  <c r="H79" i="424"/>
  <c r="G79" i="424"/>
  <c r="F79" i="424"/>
  <c r="E79" i="424"/>
  <c r="D79" i="424"/>
  <c r="P77" i="424"/>
  <c r="D77" i="424"/>
  <c r="P75" i="424"/>
  <c r="O73" i="424"/>
  <c r="N73" i="424"/>
  <c r="M73" i="424"/>
  <c r="L73" i="424"/>
  <c r="K73" i="424"/>
  <c r="J73" i="424"/>
  <c r="I73" i="424"/>
  <c r="H73" i="424"/>
  <c r="G73" i="424"/>
  <c r="F73" i="424"/>
  <c r="E73" i="424"/>
  <c r="D73" i="424"/>
  <c r="O71" i="424"/>
  <c r="N71" i="424"/>
  <c r="M71" i="424"/>
  <c r="L71" i="424"/>
  <c r="K71" i="424"/>
  <c r="J71" i="424"/>
  <c r="I71" i="424"/>
  <c r="H71" i="424"/>
  <c r="G71" i="424"/>
  <c r="F71" i="424"/>
  <c r="E71" i="424"/>
  <c r="D71" i="424"/>
  <c r="D150" i="424" s="1"/>
  <c r="O67" i="424"/>
  <c r="O93" i="424" s="1"/>
  <c r="N67" i="424"/>
  <c r="N93" i="424" s="1"/>
  <c r="M67" i="424"/>
  <c r="M93" i="424" s="1"/>
  <c r="L67" i="424"/>
  <c r="K67" i="424"/>
  <c r="K93" i="424" s="1"/>
  <c r="J67" i="424"/>
  <c r="J168" i="424" s="1"/>
  <c r="J169" i="424" s="1"/>
  <c r="I67" i="424"/>
  <c r="I168" i="424" s="1"/>
  <c r="I169" i="424" s="1"/>
  <c r="H67" i="424"/>
  <c r="H168" i="424" s="1"/>
  <c r="H169" i="424" s="1"/>
  <c r="G67" i="424"/>
  <c r="G93" i="424" s="1"/>
  <c r="F67" i="424"/>
  <c r="F93" i="424" s="1"/>
  <c r="E67" i="424"/>
  <c r="E93" i="424" s="1"/>
  <c r="D67" i="424"/>
  <c r="P64" i="424"/>
  <c r="P62" i="424"/>
  <c r="P60" i="424"/>
  <c r="P58" i="424"/>
  <c r="P56" i="424"/>
  <c r="P54" i="424"/>
  <c r="P52" i="424"/>
  <c r="P50" i="424"/>
  <c r="P48" i="424"/>
  <c r="P46" i="424"/>
  <c r="P44" i="424"/>
  <c r="P42" i="424"/>
  <c r="P40" i="424"/>
  <c r="P38" i="424"/>
  <c r="P36" i="424"/>
  <c r="X32" i="424"/>
  <c r="W32" i="424"/>
  <c r="Y32" i="424" s="1"/>
  <c r="V32" i="424"/>
  <c r="T32" i="424"/>
  <c r="S32" i="424"/>
  <c r="R32" i="424"/>
  <c r="P32" i="424"/>
  <c r="P26" i="424"/>
  <c r="P24" i="424"/>
  <c r="P22" i="424"/>
  <c r="P81" i="424" s="1"/>
  <c r="D81" i="424" s="1"/>
  <c r="B16" i="424"/>
  <c r="E12" i="424"/>
  <c r="M171" i="423"/>
  <c r="K165" i="423"/>
  <c r="J165" i="423"/>
  <c r="I165" i="423"/>
  <c r="O164" i="423"/>
  <c r="O165" i="423" s="1"/>
  <c r="N164" i="423"/>
  <c r="N165" i="423" s="1"/>
  <c r="M164" i="423"/>
  <c r="M165" i="423" s="1"/>
  <c r="L164" i="423"/>
  <c r="L165" i="423" s="1"/>
  <c r="K164" i="423"/>
  <c r="J164" i="423"/>
  <c r="I164" i="423"/>
  <c r="H164" i="423"/>
  <c r="H165" i="423" s="1"/>
  <c r="G164" i="423"/>
  <c r="G165" i="423" s="1"/>
  <c r="F164" i="423"/>
  <c r="F165" i="423" s="1"/>
  <c r="E164" i="423"/>
  <c r="E165" i="423" s="1"/>
  <c r="D164" i="423"/>
  <c r="D165" i="423" s="1"/>
  <c r="O163" i="423"/>
  <c r="N163" i="423"/>
  <c r="M163" i="423"/>
  <c r="L163" i="423"/>
  <c r="K163" i="423"/>
  <c r="J163" i="423"/>
  <c r="I163" i="423"/>
  <c r="H163" i="423"/>
  <c r="G163" i="423"/>
  <c r="F163" i="423"/>
  <c r="E163" i="423"/>
  <c r="D163" i="423"/>
  <c r="P163" i="423" s="1"/>
  <c r="O162" i="423"/>
  <c r="N162" i="423"/>
  <c r="M162" i="423"/>
  <c r="L162" i="423"/>
  <c r="K162" i="423"/>
  <c r="J162" i="423"/>
  <c r="I162" i="423"/>
  <c r="E171" i="423" s="1"/>
  <c r="H162" i="423"/>
  <c r="G162" i="423"/>
  <c r="F162" i="423"/>
  <c r="K171" i="423" s="1"/>
  <c r="E162" i="423"/>
  <c r="D162" i="423"/>
  <c r="L171" i="423" s="1"/>
  <c r="E146" i="423"/>
  <c r="F146" i="423" s="1"/>
  <c r="G146" i="423" s="1"/>
  <c r="D146" i="423"/>
  <c r="D131" i="423"/>
  <c r="O125" i="423"/>
  <c r="N125" i="423"/>
  <c r="M125" i="423"/>
  <c r="L125" i="423"/>
  <c r="K125" i="423"/>
  <c r="J125" i="423"/>
  <c r="I125" i="423"/>
  <c r="H125" i="423"/>
  <c r="G125" i="423"/>
  <c r="F125" i="423"/>
  <c r="E125" i="423"/>
  <c r="D125" i="423"/>
  <c r="O113" i="423"/>
  <c r="N113" i="423"/>
  <c r="M113" i="423"/>
  <c r="L113" i="423"/>
  <c r="K113" i="423"/>
  <c r="J113" i="423"/>
  <c r="I113" i="423"/>
  <c r="H113" i="423"/>
  <c r="G113" i="423"/>
  <c r="F113" i="423"/>
  <c r="E113" i="423"/>
  <c r="D113" i="423"/>
  <c r="P111" i="423"/>
  <c r="O111" i="423"/>
  <c r="N111" i="423"/>
  <c r="M111" i="423"/>
  <c r="L111" i="423"/>
  <c r="K111" i="423"/>
  <c r="J111" i="423"/>
  <c r="I111" i="423"/>
  <c r="H111" i="423"/>
  <c r="G111" i="423"/>
  <c r="F111" i="423"/>
  <c r="E111" i="423"/>
  <c r="D111" i="423"/>
  <c r="P109" i="423"/>
  <c r="D109" i="423"/>
  <c r="O107" i="423"/>
  <c r="N107" i="423"/>
  <c r="M107" i="423"/>
  <c r="L107" i="423"/>
  <c r="K107" i="423"/>
  <c r="J107" i="423"/>
  <c r="I107" i="423"/>
  <c r="H107" i="423"/>
  <c r="G107" i="423"/>
  <c r="F107" i="423"/>
  <c r="E107" i="423"/>
  <c r="D107" i="423"/>
  <c r="Y105" i="423"/>
  <c r="X105" i="423"/>
  <c r="W105" i="423"/>
  <c r="V105" i="423"/>
  <c r="T105" i="423"/>
  <c r="S105" i="423"/>
  <c r="R105" i="423"/>
  <c r="O105" i="423"/>
  <c r="N105" i="423"/>
  <c r="M105" i="423"/>
  <c r="L105" i="423"/>
  <c r="K105" i="423"/>
  <c r="J105" i="423"/>
  <c r="I105" i="423"/>
  <c r="H105" i="423"/>
  <c r="P105" i="423" s="1"/>
  <c r="G105" i="423"/>
  <c r="F105" i="423"/>
  <c r="E105" i="423"/>
  <c r="D105" i="423"/>
  <c r="P101" i="423"/>
  <c r="O99" i="423"/>
  <c r="N99" i="423"/>
  <c r="M99" i="423"/>
  <c r="L99" i="423"/>
  <c r="K99" i="423"/>
  <c r="J99" i="423"/>
  <c r="I99" i="423"/>
  <c r="H99" i="423"/>
  <c r="G99" i="423"/>
  <c r="F99" i="423"/>
  <c r="E99" i="423"/>
  <c r="D99" i="423"/>
  <c r="C99" i="423"/>
  <c r="O81" i="423"/>
  <c r="N81" i="423"/>
  <c r="M81" i="423"/>
  <c r="L81" i="423"/>
  <c r="K81" i="423"/>
  <c r="J81" i="423"/>
  <c r="I81" i="423"/>
  <c r="H81" i="423"/>
  <c r="G81" i="423"/>
  <c r="F81" i="423"/>
  <c r="E81" i="423"/>
  <c r="P79" i="423"/>
  <c r="O79" i="423"/>
  <c r="N79" i="423"/>
  <c r="M79" i="423"/>
  <c r="L79" i="423"/>
  <c r="K79" i="423"/>
  <c r="J79" i="423"/>
  <c r="I79" i="423"/>
  <c r="H79" i="423"/>
  <c r="G79" i="423"/>
  <c r="F79" i="423"/>
  <c r="E79" i="423"/>
  <c r="D79" i="423"/>
  <c r="P77" i="423"/>
  <c r="D77" i="423"/>
  <c r="P75" i="423"/>
  <c r="O73" i="423"/>
  <c r="N73" i="423"/>
  <c r="M73" i="423"/>
  <c r="L73" i="423"/>
  <c r="K73" i="423"/>
  <c r="J73" i="423"/>
  <c r="I73" i="423"/>
  <c r="H73" i="423"/>
  <c r="G73" i="423"/>
  <c r="F73" i="423"/>
  <c r="E73" i="423"/>
  <c r="D73" i="423"/>
  <c r="O71" i="423"/>
  <c r="N71" i="423"/>
  <c r="M71" i="423"/>
  <c r="L71" i="423"/>
  <c r="K71" i="423"/>
  <c r="J71" i="423"/>
  <c r="I71" i="423"/>
  <c r="H71" i="423"/>
  <c r="G71" i="423"/>
  <c r="F71" i="423"/>
  <c r="E71" i="423"/>
  <c r="D71" i="423"/>
  <c r="O67" i="423"/>
  <c r="O93" i="423" s="1"/>
  <c r="N67" i="423"/>
  <c r="N168" i="423" s="1"/>
  <c r="N169" i="423" s="1"/>
  <c r="M67" i="423"/>
  <c r="M168" i="423" s="1"/>
  <c r="M169" i="423" s="1"/>
  <c r="L67" i="423"/>
  <c r="L168" i="423" s="1"/>
  <c r="L169" i="423" s="1"/>
  <c r="K67" i="423"/>
  <c r="J67" i="423"/>
  <c r="J93" i="423" s="1"/>
  <c r="I67" i="423"/>
  <c r="I93" i="423" s="1"/>
  <c r="H67" i="423"/>
  <c r="H168" i="423" s="1"/>
  <c r="H169" i="423" s="1"/>
  <c r="G67" i="423"/>
  <c r="G168" i="423" s="1"/>
  <c r="G169" i="423" s="1"/>
  <c r="F67" i="423"/>
  <c r="F168" i="423" s="1"/>
  <c r="F169" i="423" s="1"/>
  <c r="E67" i="423"/>
  <c r="E168" i="423" s="1"/>
  <c r="E169" i="423" s="1"/>
  <c r="D67" i="423"/>
  <c r="D168" i="423" s="1"/>
  <c r="D169" i="423" s="1"/>
  <c r="P64" i="423"/>
  <c r="P62" i="423"/>
  <c r="P60" i="423"/>
  <c r="P58" i="423"/>
  <c r="P56" i="423"/>
  <c r="P54" i="423"/>
  <c r="P52" i="423"/>
  <c r="P50" i="423"/>
  <c r="P48" i="423"/>
  <c r="P46" i="423"/>
  <c r="P44" i="423"/>
  <c r="P42" i="423"/>
  <c r="P40" i="423"/>
  <c r="P38" i="423"/>
  <c r="P36" i="423"/>
  <c r="X32" i="423"/>
  <c r="W32" i="423"/>
  <c r="V32" i="423"/>
  <c r="Y32" i="423" s="1"/>
  <c r="T32" i="423"/>
  <c r="S32" i="423"/>
  <c r="R32" i="423"/>
  <c r="P32" i="423"/>
  <c r="P26" i="423"/>
  <c r="P24" i="423"/>
  <c r="P22" i="423"/>
  <c r="P113" i="423" s="1"/>
  <c r="B16" i="423"/>
  <c r="E12" i="423"/>
  <c r="K165" i="422"/>
  <c r="O164" i="422"/>
  <c r="O165" i="422" s="1"/>
  <c r="N164" i="422"/>
  <c r="N165" i="422" s="1"/>
  <c r="M164" i="422"/>
  <c r="M165" i="422" s="1"/>
  <c r="L164" i="422"/>
  <c r="L165" i="422" s="1"/>
  <c r="K164" i="422"/>
  <c r="J164" i="422"/>
  <c r="J165" i="422" s="1"/>
  <c r="I164" i="422"/>
  <c r="I165" i="422" s="1"/>
  <c r="H164" i="422"/>
  <c r="H165" i="422" s="1"/>
  <c r="G164" i="422"/>
  <c r="G165" i="422" s="1"/>
  <c r="F164" i="422"/>
  <c r="F165" i="422" s="1"/>
  <c r="E164" i="422"/>
  <c r="E165" i="422" s="1"/>
  <c r="D164" i="422"/>
  <c r="D165" i="422" s="1"/>
  <c r="P165" i="422" s="1"/>
  <c r="O163" i="422"/>
  <c r="N163" i="422"/>
  <c r="M163" i="422"/>
  <c r="L163" i="422"/>
  <c r="K163" i="422"/>
  <c r="J163" i="422"/>
  <c r="I163" i="422"/>
  <c r="H163" i="422"/>
  <c r="G163" i="422"/>
  <c r="F163" i="422"/>
  <c r="E163" i="422"/>
  <c r="D163" i="422"/>
  <c r="P163" i="422" s="1"/>
  <c r="O162" i="422"/>
  <c r="N162" i="422"/>
  <c r="M162" i="422"/>
  <c r="L162" i="422"/>
  <c r="K162" i="422"/>
  <c r="J162" i="422"/>
  <c r="I162" i="422"/>
  <c r="M171" i="422" s="1"/>
  <c r="H162" i="422"/>
  <c r="G162" i="422"/>
  <c r="F162" i="422"/>
  <c r="E162" i="422"/>
  <c r="D162" i="422"/>
  <c r="L171" i="422" s="1"/>
  <c r="D146" i="422"/>
  <c r="E146" i="422" s="1"/>
  <c r="F146" i="422" s="1"/>
  <c r="G146" i="422" s="1"/>
  <c r="E131" i="422"/>
  <c r="D131" i="422"/>
  <c r="O125" i="422"/>
  <c r="N125" i="422"/>
  <c r="M125" i="422"/>
  <c r="L125" i="422"/>
  <c r="K125" i="422"/>
  <c r="J125" i="422"/>
  <c r="I125" i="422"/>
  <c r="H125" i="422"/>
  <c r="G125" i="422"/>
  <c r="F125" i="422"/>
  <c r="E125" i="422"/>
  <c r="D125" i="422"/>
  <c r="O113" i="422"/>
  <c r="N113" i="422"/>
  <c r="M113" i="422"/>
  <c r="L113" i="422"/>
  <c r="K113" i="422"/>
  <c r="J113" i="422"/>
  <c r="I113" i="422"/>
  <c r="H113" i="422"/>
  <c r="G113" i="422"/>
  <c r="F113" i="422"/>
  <c r="E113" i="422"/>
  <c r="D113" i="422"/>
  <c r="P111" i="422"/>
  <c r="O111" i="422"/>
  <c r="N111" i="422"/>
  <c r="M111" i="422"/>
  <c r="L111" i="422"/>
  <c r="K111" i="422"/>
  <c r="J111" i="422"/>
  <c r="I111" i="422"/>
  <c r="H111" i="422"/>
  <c r="G111" i="422"/>
  <c r="F111" i="422"/>
  <c r="E111" i="422"/>
  <c r="D111" i="422"/>
  <c r="P109" i="422"/>
  <c r="D109" i="422"/>
  <c r="O107" i="422"/>
  <c r="N107" i="422"/>
  <c r="M107" i="422"/>
  <c r="L107" i="422"/>
  <c r="K107" i="422"/>
  <c r="J107" i="422"/>
  <c r="I107" i="422"/>
  <c r="H107" i="422"/>
  <c r="G107" i="422"/>
  <c r="F107" i="422"/>
  <c r="E107" i="422"/>
  <c r="D107" i="422"/>
  <c r="Y105" i="422"/>
  <c r="X105" i="422"/>
  <c r="W105" i="422"/>
  <c r="V105" i="422"/>
  <c r="T105" i="422"/>
  <c r="S105" i="422"/>
  <c r="R105" i="422"/>
  <c r="O105" i="422"/>
  <c r="N105" i="422"/>
  <c r="M105" i="422"/>
  <c r="L105" i="422"/>
  <c r="K105" i="422"/>
  <c r="J105" i="422"/>
  <c r="I105" i="422"/>
  <c r="H105" i="422"/>
  <c r="P105" i="422" s="1"/>
  <c r="G105" i="422"/>
  <c r="F105" i="422"/>
  <c r="E105" i="422"/>
  <c r="D105" i="422"/>
  <c r="P101" i="422"/>
  <c r="O99" i="422"/>
  <c r="N99" i="422"/>
  <c r="M99" i="422"/>
  <c r="L99" i="422"/>
  <c r="K99" i="422"/>
  <c r="J99" i="422"/>
  <c r="I99" i="422"/>
  <c r="H99" i="422"/>
  <c r="G99" i="422"/>
  <c r="F99" i="422"/>
  <c r="E99" i="422"/>
  <c r="D99" i="422"/>
  <c r="C99" i="422"/>
  <c r="O81" i="422"/>
  <c r="N81" i="422"/>
  <c r="M81" i="422"/>
  <c r="L81" i="422"/>
  <c r="K81" i="422"/>
  <c r="J81" i="422"/>
  <c r="I81" i="422"/>
  <c r="H81" i="422"/>
  <c r="G81" i="422"/>
  <c r="F81" i="422"/>
  <c r="E81" i="422"/>
  <c r="D81" i="422"/>
  <c r="P79" i="422"/>
  <c r="O79" i="422"/>
  <c r="N79" i="422"/>
  <c r="N83" i="422" s="1"/>
  <c r="M79" i="422"/>
  <c r="L79" i="422"/>
  <c r="K79" i="422"/>
  <c r="J79" i="422"/>
  <c r="I79" i="422"/>
  <c r="H79" i="422"/>
  <c r="G79" i="422"/>
  <c r="F79" i="422"/>
  <c r="F83" i="422" s="1"/>
  <c r="E79" i="422"/>
  <c r="D79" i="422"/>
  <c r="P77" i="422"/>
  <c r="D77" i="422"/>
  <c r="P75" i="422"/>
  <c r="O73" i="422"/>
  <c r="N73" i="422"/>
  <c r="M73" i="422"/>
  <c r="L73" i="422"/>
  <c r="K73" i="422"/>
  <c r="J73" i="422"/>
  <c r="I73" i="422"/>
  <c r="H73" i="422"/>
  <c r="G73" i="422"/>
  <c r="F73" i="422"/>
  <c r="E73" i="422"/>
  <c r="D73" i="422"/>
  <c r="O71" i="422"/>
  <c r="N71" i="422"/>
  <c r="M71" i="422"/>
  <c r="L71" i="422"/>
  <c r="K71" i="422"/>
  <c r="J71" i="422"/>
  <c r="I71" i="422"/>
  <c r="H71" i="422"/>
  <c r="G71" i="422"/>
  <c r="F71" i="422"/>
  <c r="E71" i="422"/>
  <c r="D71" i="422"/>
  <c r="O67" i="422"/>
  <c r="O93" i="422" s="1"/>
  <c r="N67" i="422"/>
  <c r="N93" i="422" s="1"/>
  <c r="M67" i="422"/>
  <c r="M93" i="422" s="1"/>
  <c r="L67" i="422"/>
  <c r="L93" i="422" s="1"/>
  <c r="K67" i="422"/>
  <c r="K93" i="422" s="1"/>
  <c r="J67" i="422"/>
  <c r="J93" i="422" s="1"/>
  <c r="I67" i="422"/>
  <c r="I93" i="422" s="1"/>
  <c r="H67" i="422"/>
  <c r="H168" i="422" s="1"/>
  <c r="H169" i="422" s="1"/>
  <c r="G67" i="422"/>
  <c r="G93" i="422" s="1"/>
  <c r="F67" i="422"/>
  <c r="F93" i="422" s="1"/>
  <c r="E67" i="422"/>
  <c r="E93" i="422" s="1"/>
  <c r="D67" i="422"/>
  <c r="D93" i="422" s="1"/>
  <c r="P64" i="422"/>
  <c r="P62" i="422"/>
  <c r="P60" i="422"/>
  <c r="P58" i="422"/>
  <c r="P56" i="422"/>
  <c r="P54" i="422"/>
  <c r="P52" i="422"/>
  <c r="P50" i="422"/>
  <c r="P48" i="422"/>
  <c r="P46" i="422"/>
  <c r="P44" i="422"/>
  <c r="P42" i="422"/>
  <c r="P40" i="422"/>
  <c r="P38" i="422"/>
  <c r="P36" i="422"/>
  <c r="X32" i="422"/>
  <c r="W32" i="422"/>
  <c r="V32" i="422"/>
  <c r="Y32" i="422" s="1"/>
  <c r="T32" i="422"/>
  <c r="S32" i="422"/>
  <c r="R32" i="422"/>
  <c r="P32" i="422"/>
  <c r="P26" i="422"/>
  <c r="P24" i="422"/>
  <c r="P22" i="422"/>
  <c r="P81" i="422" s="1"/>
  <c r="B16" i="422"/>
  <c r="E12" i="422"/>
  <c r="M165" i="421"/>
  <c r="K165" i="421"/>
  <c r="I165" i="421"/>
  <c r="E165" i="421"/>
  <c r="O164" i="421"/>
  <c r="O165" i="421" s="1"/>
  <c r="N164" i="421"/>
  <c r="N165" i="421" s="1"/>
  <c r="M164" i="421"/>
  <c r="L164" i="421"/>
  <c r="L165" i="421" s="1"/>
  <c r="K164" i="421"/>
  <c r="J164" i="421"/>
  <c r="J165" i="421" s="1"/>
  <c r="I164" i="421"/>
  <c r="H164" i="421"/>
  <c r="H165" i="421" s="1"/>
  <c r="G164" i="421"/>
  <c r="G165" i="421" s="1"/>
  <c r="F164" i="421"/>
  <c r="F165" i="421" s="1"/>
  <c r="E164" i="421"/>
  <c r="D164" i="421"/>
  <c r="D165" i="421" s="1"/>
  <c r="O163" i="421"/>
  <c r="N163" i="421"/>
  <c r="M163" i="421"/>
  <c r="L163" i="421"/>
  <c r="K163" i="421"/>
  <c r="J163" i="421"/>
  <c r="I163" i="421"/>
  <c r="H163" i="421"/>
  <c r="G163" i="421"/>
  <c r="F163" i="421"/>
  <c r="E163" i="421"/>
  <c r="D163" i="421"/>
  <c r="P163" i="421" s="1"/>
  <c r="O162" i="421"/>
  <c r="N162" i="421"/>
  <c r="M162" i="421"/>
  <c r="L162" i="421"/>
  <c r="K162" i="421"/>
  <c r="J162" i="421"/>
  <c r="I162" i="421"/>
  <c r="M171" i="421" s="1"/>
  <c r="H162" i="421"/>
  <c r="G162" i="421"/>
  <c r="F162" i="421"/>
  <c r="L171" i="421" s="1"/>
  <c r="E162" i="421"/>
  <c r="D162" i="421"/>
  <c r="K171" i="421" s="1"/>
  <c r="E146" i="421"/>
  <c r="F146" i="421" s="1"/>
  <c r="G146" i="421" s="1"/>
  <c r="D146" i="421"/>
  <c r="F131" i="421"/>
  <c r="G131" i="421" s="1"/>
  <c r="E131" i="421"/>
  <c r="D131" i="421"/>
  <c r="O125" i="421"/>
  <c r="N125" i="421"/>
  <c r="M125" i="421"/>
  <c r="L125" i="421"/>
  <c r="K125" i="421"/>
  <c r="J125" i="421"/>
  <c r="I125" i="421"/>
  <c r="H125" i="421"/>
  <c r="G125" i="421"/>
  <c r="F125" i="421"/>
  <c r="E125" i="421"/>
  <c r="D125" i="421"/>
  <c r="O113" i="421"/>
  <c r="N113" i="421"/>
  <c r="M113" i="421"/>
  <c r="L113" i="421"/>
  <c r="K113" i="421"/>
  <c r="J113" i="421"/>
  <c r="I113" i="421"/>
  <c r="H113" i="421"/>
  <c r="G113" i="421"/>
  <c r="F113" i="421"/>
  <c r="E113" i="421"/>
  <c r="D113" i="421"/>
  <c r="P111" i="421"/>
  <c r="O111" i="421"/>
  <c r="N111" i="421"/>
  <c r="M111" i="421"/>
  <c r="L111" i="421"/>
  <c r="K111" i="421"/>
  <c r="J111" i="421"/>
  <c r="I111" i="421"/>
  <c r="H111" i="421"/>
  <c r="H115" i="421" s="1"/>
  <c r="G111" i="421"/>
  <c r="F111" i="421"/>
  <c r="E111" i="421"/>
  <c r="D111" i="421"/>
  <c r="P109" i="421"/>
  <c r="D109" i="421"/>
  <c r="O107" i="421"/>
  <c r="N107" i="421"/>
  <c r="M107" i="421"/>
  <c r="L107" i="421"/>
  <c r="K107" i="421"/>
  <c r="J107" i="421"/>
  <c r="I107" i="421"/>
  <c r="H107" i="421"/>
  <c r="G107" i="421"/>
  <c r="F107" i="421"/>
  <c r="E107" i="421"/>
  <c r="D107" i="421"/>
  <c r="Y105" i="421"/>
  <c r="X105" i="421"/>
  <c r="W105" i="421"/>
  <c r="V105" i="421"/>
  <c r="T105" i="421"/>
  <c r="S105" i="421"/>
  <c r="R105" i="421"/>
  <c r="O105" i="421"/>
  <c r="N105" i="421"/>
  <c r="M105" i="421"/>
  <c r="L105" i="421"/>
  <c r="K105" i="421"/>
  <c r="J105" i="421"/>
  <c r="I105" i="421"/>
  <c r="H105" i="421"/>
  <c r="P105" i="421" s="1"/>
  <c r="G105" i="421"/>
  <c r="F105" i="421"/>
  <c r="E105" i="421"/>
  <c r="D105" i="421"/>
  <c r="P101" i="421"/>
  <c r="O99" i="421"/>
  <c r="N99" i="421"/>
  <c r="M99" i="421"/>
  <c r="L99" i="421"/>
  <c r="K99" i="421"/>
  <c r="J99" i="421"/>
  <c r="I99" i="421"/>
  <c r="H99" i="421"/>
  <c r="G99" i="421"/>
  <c r="F99" i="421"/>
  <c r="E99" i="421"/>
  <c r="D99" i="421"/>
  <c r="C99" i="421"/>
  <c r="O81" i="421"/>
  <c r="N81" i="421"/>
  <c r="M81" i="421"/>
  <c r="L81" i="421"/>
  <c r="K81" i="421"/>
  <c r="J81" i="421"/>
  <c r="I81" i="421"/>
  <c r="H81" i="421"/>
  <c r="G81" i="421"/>
  <c r="F81" i="421"/>
  <c r="E81" i="421"/>
  <c r="D81" i="421"/>
  <c r="P79" i="421"/>
  <c r="O79" i="421"/>
  <c r="N79" i="421"/>
  <c r="M79" i="421"/>
  <c r="L79" i="421"/>
  <c r="K79" i="421"/>
  <c r="J79" i="421"/>
  <c r="I79" i="421"/>
  <c r="H79" i="421"/>
  <c r="G79" i="421"/>
  <c r="F79" i="421"/>
  <c r="E79" i="421"/>
  <c r="D79" i="421"/>
  <c r="P77" i="421"/>
  <c r="D77" i="421"/>
  <c r="P75" i="421"/>
  <c r="O73" i="421"/>
  <c r="N73" i="421"/>
  <c r="M73" i="421"/>
  <c r="L73" i="421"/>
  <c r="K73" i="421"/>
  <c r="J73" i="421"/>
  <c r="I73" i="421"/>
  <c r="H73" i="421"/>
  <c r="G73" i="421"/>
  <c r="F73" i="421"/>
  <c r="E73" i="421"/>
  <c r="D73" i="421"/>
  <c r="O71" i="421"/>
  <c r="N71" i="421"/>
  <c r="M71" i="421"/>
  <c r="L71" i="421"/>
  <c r="K71" i="421"/>
  <c r="J71" i="421"/>
  <c r="I71" i="421"/>
  <c r="H71" i="421"/>
  <c r="G71" i="421"/>
  <c r="F71" i="421"/>
  <c r="E71" i="421"/>
  <c r="D71" i="421"/>
  <c r="O67" i="421"/>
  <c r="O168" i="421" s="1"/>
  <c r="O169" i="421" s="1"/>
  <c r="N67" i="421"/>
  <c r="N93" i="421" s="1"/>
  <c r="M67" i="421"/>
  <c r="M168" i="421" s="1"/>
  <c r="M169" i="421" s="1"/>
  <c r="L67" i="421"/>
  <c r="L93" i="421" s="1"/>
  <c r="K67" i="421"/>
  <c r="J67" i="421"/>
  <c r="J93" i="421" s="1"/>
  <c r="I67" i="421"/>
  <c r="I93" i="421" s="1"/>
  <c r="H67" i="421"/>
  <c r="H168" i="421" s="1"/>
  <c r="H169" i="421" s="1"/>
  <c r="G67" i="421"/>
  <c r="G168" i="421" s="1"/>
  <c r="G169" i="421" s="1"/>
  <c r="F67" i="421"/>
  <c r="E67" i="421"/>
  <c r="D67" i="421"/>
  <c r="D93" i="421" s="1"/>
  <c r="P64" i="421"/>
  <c r="P62" i="421"/>
  <c r="P60" i="421"/>
  <c r="P58" i="421"/>
  <c r="P56" i="421"/>
  <c r="P54" i="421"/>
  <c r="P52" i="421"/>
  <c r="P50" i="421"/>
  <c r="P48" i="421"/>
  <c r="P46" i="421"/>
  <c r="P44" i="421"/>
  <c r="P42" i="421"/>
  <c r="P40" i="421"/>
  <c r="P38" i="421"/>
  <c r="P36" i="421"/>
  <c r="X32" i="421"/>
  <c r="W32" i="421"/>
  <c r="V32" i="421"/>
  <c r="Y32" i="421" s="1"/>
  <c r="T32" i="421"/>
  <c r="S32" i="421"/>
  <c r="R32" i="421"/>
  <c r="P32" i="421"/>
  <c r="P26" i="421"/>
  <c r="P24" i="421"/>
  <c r="P22" i="421"/>
  <c r="P81" i="421" s="1"/>
  <c r="B16" i="421"/>
  <c r="E12" i="421"/>
  <c r="M171" i="420"/>
  <c r="M165" i="420"/>
  <c r="L165" i="420"/>
  <c r="K165" i="420"/>
  <c r="E165" i="420"/>
  <c r="D165" i="420"/>
  <c r="O164" i="420"/>
  <c r="O165" i="420" s="1"/>
  <c r="N164" i="420"/>
  <c r="N165" i="420" s="1"/>
  <c r="M164" i="420"/>
  <c r="L164" i="420"/>
  <c r="K164" i="420"/>
  <c r="J164" i="420"/>
  <c r="J165" i="420" s="1"/>
  <c r="I164" i="420"/>
  <c r="I165" i="420" s="1"/>
  <c r="H164" i="420"/>
  <c r="H165" i="420" s="1"/>
  <c r="G164" i="420"/>
  <c r="G165" i="420" s="1"/>
  <c r="F164" i="420"/>
  <c r="F165" i="420" s="1"/>
  <c r="E164" i="420"/>
  <c r="D164" i="420"/>
  <c r="O163" i="420"/>
  <c r="N163" i="420"/>
  <c r="M163" i="420"/>
  <c r="L163" i="420"/>
  <c r="K163" i="420"/>
  <c r="J163" i="420"/>
  <c r="I163" i="420"/>
  <c r="H163" i="420"/>
  <c r="G163" i="420"/>
  <c r="F163" i="420"/>
  <c r="E163" i="420"/>
  <c r="P163" i="420" s="1"/>
  <c r="D163" i="420"/>
  <c r="O162" i="420"/>
  <c r="N162" i="420"/>
  <c r="M162" i="420"/>
  <c r="L162" i="420"/>
  <c r="K162" i="420"/>
  <c r="J162" i="420"/>
  <c r="I162" i="420"/>
  <c r="H162" i="420"/>
  <c r="G162" i="420"/>
  <c r="F162" i="420"/>
  <c r="E162" i="420"/>
  <c r="D162" i="420"/>
  <c r="E146" i="420"/>
  <c r="F146" i="420" s="1"/>
  <c r="G146" i="420" s="1"/>
  <c r="D146" i="420"/>
  <c r="F131" i="420"/>
  <c r="G131" i="420" s="1"/>
  <c r="E131" i="420"/>
  <c r="D131" i="420"/>
  <c r="O125" i="420"/>
  <c r="N125" i="420"/>
  <c r="M125" i="420"/>
  <c r="L125" i="420"/>
  <c r="K125" i="420"/>
  <c r="J125" i="420"/>
  <c r="I125" i="420"/>
  <c r="H125" i="420"/>
  <c r="G125" i="420"/>
  <c r="F125" i="420"/>
  <c r="E125" i="420"/>
  <c r="D125" i="420"/>
  <c r="O113" i="420"/>
  <c r="N113" i="420"/>
  <c r="M113" i="420"/>
  <c r="L113" i="420"/>
  <c r="K113" i="420"/>
  <c r="J113" i="420"/>
  <c r="I113" i="420"/>
  <c r="H113" i="420"/>
  <c r="G113" i="420"/>
  <c r="F113" i="420"/>
  <c r="E113" i="420"/>
  <c r="D113" i="420"/>
  <c r="P111" i="420"/>
  <c r="O111" i="420"/>
  <c r="N111" i="420"/>
  <c r="M111" i="420"/>
  <c r="L111" i="420"/>
  <c r="K111" i="420"/>
  <c r="J111" i="420"/>
  <c r="I111" i="420"/>
  <c r="H111" i="420"/>
  <c r="G111" i="420"/>
  <c r="F111" i="420"/>
  <c r="E111" i="420"/>
  <c r="D111" i="420"/>
  <c r="P109" i="420"/>
  <c r="D109" i="420"/>
  <c r="O107" i="420"/>
  <c r="N107" i="420"/>
  <c r="M107" i="420"/>
  <c r="L107" i="420"/>
  <c r="K107" i="420"/>
  <c r="J107" i="420"/>
  <c r="I107" i="420"/>
  <c r="H107" i="420"/>
  <c r="G107" i="420"/>
  <c r="F107" i="420"/>
  <c r="E107" i="420"/>
  <c r="D107" i="420"/>
  <c r="X105" i="420"/>
  <c r="W105" i="420"/>
  <c r="V105" i="420"/>
  <c r="Y105" i="420" s="1"/>
  <c r="T105" i="420"/>
  <c r="S105" i="420"/>
  <c r="R105" i="420"/>
  <c r="O105" i="420"/>
  <c r="N105" i="420"/>
  <c r="M105" i="420"/>
  <c r="L105" i="420"/>
  <c r="K105" i="420"/>
  <c r="J105" i="420"/>
  <c r="I105" i="420"/>
  <c r="H105" i="420"/>
  <c r="G105" i="420"/>
  <c r="F105" i="420"/>
  <c r="E105" i="420"/>
  <c r="D105" i="420"/>
  <c r="P101" i="420"/>
  <c r="O99" i="420"/>
  <c r="N99" i="420"/>
  <c r="M99" i="420"/>
  <c r="L99" i="420"/>
  <c r="K99" i="420"/>
  <c r="J99" i="420"/>
  <c r="I99" i="420"/>
  <c r="H99" i="420"/>
  <c r="G99" i="420"/>
  <c r="F99" i="420"/>
  <c r="E99" i="420"/>
  <c r="D99" i="420"/>
  <c r="C99" i="420"/>
  <c r="O81" i="420"/>
  <c r="N81" i="420"/>
  <c r="M81" i="420"/>
  <c r="L81" i="420"/>
  <c r="K81" i="420"/>
  <c r="J81" i="420"/>
  <c r="I81" i="420"/>
  <c r="H81" i="420"/>
  <c r="G81" i="420"/>
  <c r="F81" i="420"/>
  <c r="E81" i="420"/>
  <c r="D81" i="420"/>
  <c r="P79" i="420"/>
  <c r="O79" i="420"/>
  <c r="O83" i="420" s="1"/>
  <c r="N79" i="420"/>
  <c r="M79" i="420"/>
  <c r="L79" i="420"/>
  <c r="K79" i="420"/>
  <c r="J79" i="420"/>
  <c r="I79" i="420"/>
  <c r="H79" i="420"/>
  <c r="G79" i="420"/>
  <c r="G83" i="420" s="1"/>
  <c r="F79" i="420"/>
  <c r="E79" i="420"/>
  <c r="D79" i="420"/>
  <c r="P77" i="420"/>
  <c r="D77" i="420"/>
  <c r="P75" i="420"/>
  <c r="O73" i="420"/>
  <c r="N73" i="420"/>
  <c r="M73" i="420"/>
  <c r="L73" i="420"/>
  <c r="K73" i="420"/>
  <c r="J73" i="420"/>
  <c r="I73" i="420"/>
  <c r="H73" i="420"/>
  <c r="G73" i="420"/>
  <c r="F73" i="420"/>
  <c r="E73" i="420"/>
  <c r="D73" i="420"/>
  <c r="O71" i="420"/>
  <c r="N71" i="420"/>
  <c r="M71" i="420"/>
  <c r="L71" i="420"/>
  <c r="K71" i="420"/>
  <c r="J71" i="420"/>
  <c r="I71" i="420"/>
  <c r="H71" i="420"/>
  <c r="G71" i="420"/>
  <c r="F71" i="420"/>
  <c r="D137" i="420" s="1"/>
  <c r="E71" i="420"/>
  <c r="D71" i="420"/>
  <c r="O67" i="420"/>
  <c r="O93" i="420" s="1"/>
  <c r="N67" i="420"/>
  <c r="N93" i="420" s="1"/>
  <c r="M67" i="420"/>
  <c r="L67" i="420"/>
  <c r="L93" i="420" s="1"/>
  <c r="K67" i="420"/>
  <c r="J67" i="420"/>
  <c r="J168" i="420" s="1"/>
  <c r="J169" i="420" s="1"/>
  <c r="I67" i="420"/>
  <c r="I168" i="420" s="1"/>
  <c r="I169" i="420" s="1"/>
  <c r="H67" i="420"/>
  <c r="H168" i="420" s="1"/>
  <c r="H169" i="420" s="1"/>
  <c r="G67" i="420"/>
  <c r="G93" i="420" s="1"/>
  <c r="F67" i="420"/>
  <c r="F93" i="420" s="1"/>
  <c r="E67" i="420"/>
  <c r="D67" i="420"/>
  <c r="P64" i="420"/>
  <c r="P62" i="420"/>
  <c r="P60" i="420"/>
  <c r="P58" i="420"/>
  <c r="P56" i="420"/>
  <c r="P54" i="420"/>
  <c r="P52" i="420"/>
  <c r="P50" i="420"/>
  <c r="P48" i="420"/>
  <c r="P46" i="420"/>
  <c r="P44" i="420"/>
  <c r="P42" i="420"/>
  <c r="P40" i="420"/>
  <c r="P38" i="420"/>
  <c r="P36" i="420"/>
  <c r="Y32" i="420"/>
  <c r="X32" i="420"/>
  <c r="W32" i="420"/>
  <c r="V32" i="420"/>
  <c r="T32" i="420"/>
  <c r="S32" i="420"/>
  <c r="R32" i="420"/>
  <c r="P32" i="420"/>
  <c r="P26" i="420"/>
  <c r="P24" i="420"/>
  <c r="P22" i="420"/>
  <c r="B16" i="420"/>
  <c r="E12" i="420"/>
  <c r="N165" i="419"/>
  <c r="M165" i="419"/>
  <c r="K165" i="419"/>
  <c r="J165" i="419"/>
  <c r="I165" i="419"/>
  <c r="F165" i="419"/>
  <c r="E165" i="419"/>
  <c r="O164" i="419"/>
  <c r="O165" i="419" s="1"/>
  <c r="N164" i="419"/>
  <c r="M164" i="419"/>
  <c r="L164" i="419"/>
  <c r="L165" i="419" s="1"/>
  <c r="K164" i="419"/>
  <c r="J164" i="419"/>
  <c r="I164" i="419"/>
  <c r="H164" i="419"/>
  <c r="H165" i="419" s="1"/>
  <c r="G164" i="419"/>
  <c r="G165" i="419" s="1"/>
  <c r="F164" i="419"/>
  <c r="E164" i="419"/>
  <c r="D164" i="419"/>
  <c r="D165" i="419" s="1"/>
  <c r="O163" i="419"/>
  <c r="N163" i="419"/>
  <c r="M163" i="419"/>
  <c r="L163" i="419"/>
  <c r="K163" i="419"/>
  <c r="J163" i="419"/>
  <c r="I163" i="419"/>
  <c r="H163" i="419"/>
  <c r="G163" i="419"/>
  <c r="F163" i="419"/>
  <c r="E163" i="419"/>
  <c r="D163" i="419"/>
  <c r="P163" i="419" s="1"/>
  <c r="O162" i="419"/>
  <c r="N162" i="419"/>
  <c r="M162" i="419"/>
  <c r="L162" i="419"/>
  <c r="K162" i="419"/>
  <c r="J162" i="419"/>
  <c r="I162" i="419"/>
  <c r="H162" i="419"/>
  <c r="G162" i="419"/>
  <c r="F162" i="419"/>
  <c r="E162" i="419"/>
  <c r="D162" i="419"/>
  <c r="D146" i="419"/>
  <c r="E146" i="419" s="1"/>
  <c r="F146" i="419" s="1"/>
  <c r="G146" i="419" s="1"/>
  <c r="D131" i="419"/>
  <c r="O125" i="419"/>
  <c r="N125" i="419"/>
  <c r="M125" i="419"/>
  <c r="L125" i="419"/>
  <c r="K125" i="419"/>
  <c r="J125" i="419"/>
  <c r="I125" i="419"/>
  <c r="H125" i="419"/>
  <c r="G125" i="419"/>
  <c r="F125" i="419"/>
  <c r="E125" i="419"/>
  <c r="D125" i="419"/>
  <c r="O113" i="419"/>
  <c r="N113" i="419"/>
  <c r="M113" i="419"/>
  <c r="L113" i="419"/>
  <c r="K113" i="419"/>
  <c r="J113" i="419"/>
  <c r="I113" i="419"/>
  <c r="H113" i="419"/>
  <c r="G113" i="419"/>
  <c r="F113" i="419"/>
  <c r="E113" i="419"/>
  <c r="D113" i="419"/>
  <c r="P111" i="419"/>
  <c r="O111" i="419"/>
  <c r="N111" i="419"/>
  <c r="M111" i="419"/>
  <c r="L111" i="419"/>
  <c r="K111" i="419"/>
  <c r="J111" i="419"/>
  <c r="I111" i="419"/>
  <c r="H111" i="419"/>
  <c r="G111" i="419"/>
  <c r="F111" i="419"/>
  <c r="E111" i="419"/>
  <c r="D111" i="419"/>
  <c r="P109" i="419"/>
  <c r="D109" i="419"/>
  <c r="O107" i="419"/>
  <c r="N107" i="419"/>
  <c r="M107" i="419"/>
  <c r="L107" i="419"/>
  <c r="K107" i="419"/>
  <c r="J107" i="419"/>
  <c r="I107" i="419"/>
  <c r="H107" i="419"/>
  <c r="G107" i="419"/>
  <c r="F107" i="419"/>
  <c r="E107" i="419"/>
  <c r="D107" i="419"/>
  <c r="X105" i="419"/>
  <c r="W105" i="419"/>
  <c r="V105" i="419"/>
  <c r="Y105" i="419" s="1"/>
  <c r="T105" i="419"/>
  <c r="S105" i="419"/>
  <c r="R105" i="419"/>
  <c r="O105" i="419"/>
  <c r="N105" i="419"/>
  <c r="M105" i="419"/>
  <c r="L105" i="419"/>
  <c r="K105" i="419"/>
  <c r="J105" i="419"/>
  <c r="I105" i="419"/>
  <c r="H105" i="419"/>
  <c r="G105" i="419"/>
  <c r="F105" i="419"/>
  <c r="E105" i="419"/>
  <c r="D105" i="419"/>
  <c r="P101" i="419"/>
  <c r="O99" i="419"/>
  <c r="N99" i="419"/>
  <c r="M99" i="419"/>
  <c r="L99" i="419"/>
  <c r="K99" i="419"/>
  <c r="J99" i="419"/>
  <c r="I99" i="419"/>
  <c r="H99" i="419"/>
  <c r="G99" i="419"/>
  <c r="F99" i="419"/>
  <c r="E99" i="419"/>
  <c r="D99" i="419"/>
  <c r="C99" i="419"/>
  <c r="O81" i="419"/>
  <c r="N81" i="419"/>
  <c r="M81" i="419"/>
  <c r="L81" i="419"/>
  <c r="K81" i="419"/>
  <c r="J81" i="419"/>
  <c r="I81" i="419"/>
  <c r="H81" i="419"/>
  <c r="G81" i="419"/>
  <c r="F81" i="419"/>
  <c r="E81" i="419"/>
  <c r="D81" i="419"/>
  <c r="P79" i="419"/>
  <c r="O79" i="419"/>
  <c r="N79" i="419"/>
  <c r="M79" i="419"/>
  <c r="L79" i="419"/>
  <c r="K79" i="419"/>
  <c r="J79" i="419"/>
  <c r="I79" i="419"/>
  <c r="H79" i="419"/>
  <c r="G79" i="419"/>
  <c r="F79" i="419"/>
  <c r="E79" i="419"/>
  <c r="D79" i="419"/>
  <c r="P77" i="419"/>
  <c r="D77" i="419"/>
  <c r="P75" i="419"/>
  <c r="O73" i="419"/>
  <c r="N73" i="419"/>
  <c r="M73" i="419"/>
  <c r="L73" i="419"/>
  <c r="K73" i="419"/>
  <c r="J73" i="419"/>
  <c r="I73" i="419"/>
  <c r="H73" i="419"/>
  <c r="G73" i="419"/>
  <c r="F73" i="419"/>
  <c r="E73" i="419"/>
  <c r="D73" i="419"/>
  <c r="O71" i="419"/>
  <c r="N71" i="419"/>
  <c r="M71" i="419"/>
  <c r="L71" i="419"/>
  <c r="K71" i="419"/>
  <c r="J71" i="419"/>
  <c r="I71" i="419"/>
  <c r="H71" i="419"/>
  <c r="G71" i="419"/>
  <c r="F71" i="419"/>
  <c r="E71" i="419"/>
  <c r="D71" i="419"/>
  <c r="O67" i="419"/>
  <c r="O168" i="419" s="1"/>
  <c r="O169" i="419" s="1"/>
  <c r="N67" i="419"/>
  <c r="N93" i="419" s="1"/>
  <c r="M67" i="419"/>
  <c r="M93" i="419" s="1"/>
  <c r="L67" i="419"/>
  <c r="K67" i="419"/>
  <c r="J67" i="419"/>
  <c r="J93" i="419" s="1"/>
  <c r="I67" i="419"/>
  <c r="I93" i="419" s="1"/>
  <c r="H67" i="419"/>
  <c r="H168" i="419" s="1"/>
  <c r="H169" i="419" s="1"/>
  <c r="G67" i="419"/>
  <c r="G168" i="419" s="1"/>
  <c r="G169" i="419" s="1"/>
  <c r="F67" i="419"/>
  <c r="F93" i="419" s="1"/>
  <c r="E67" i="419"/>
  <c r="E93" i="419" s="1"/>
  <c r="D67" i="419"/>
  <c r="D93" i="419" s="1"/>
  <c r="P64" i="419"/>
  <c r="P62" i="419"/>
  <c r="P60" i="419"/>
  <c r="P58" i="419"/>
  <c r="P56" i="419"/>
  <c r="P54" i="419"/>
  <c r="P52" i="419"/>
  <c r="P50" i="419"/>
  <c r="P48" i="419"/>
  <c r="P46" i="419"/>
  <c r="P44" i="419"/>
  <c r="P42" i="419"/>
  <c r="P40" i="419"/>
  <c r="P38" i="419"/>
  <c r="P36" i="419"/>
  <c r="X32" i="419"/>
  <c r="W32" i="419"/>
  <c r="V32" i="419"/>
  <c r="T32" i="419"/>
  <c r="S32" i="419"/>
  <c r="R32" i="419"/>
  <c r="P32" i="419"/>
  <c r="P26" i="419"/>
  <c r="P24" i="419"/>
  <c r="P22" i="419"/>
  <c r="P81" i="419" s="1"/>
  <c r="B16" i="419"/>
  <c r="E12" i="419"/>
  <c r="M165" i="418"/>
  <c r="K165" i="418"/>
  <c r="E165" i="418"/>
  <c r="O164" i="418"/>
  <c r="O165" i="418" s="1"/>
  <c r="N164" i="418"/>
  <c r="N165" i="418" s="1"/>
  <c r="M164" i="418"/>
  <c r="L164" i="418"/>
  <c r="L165" i="418" s="1"/>
  <c r="K164" i="418"/>
  <c r="J164" i="418"/>
  <c r="J165" i="418" s="1"/>
  <c r="I164" i="418"/>
  <c r="I165" i="418" s="1"/>
  <c r="H164" i="418"/>
  <c r="H165" i="418" s="1"/>
  <c r="G164" i="418"/>
  <c r="G165" i="418" s="1"/>
  <c r="F164" i="418"/>
  <c r="F165" i="418" s="1"/>
  <c r="E164" i="418"/>
  <c r="D164" i="418"/>
  <c r="D165" i="418" s="1"/>
  <c r="O163" i="418"/>
  <c r="N163" i="418"/>
  <c r="M163" i="418"/>
  <c r="L163" i="418"/>
  <c r="K163" i="418"/>
  <c r="J163" i="418"/>
  <c r="I163" i="418"/>
  <c r="H163" i="418"/>
  <c r="G163" i="418"/>
  <c r="F163" i="418"/>
  <c r="E163" i="418"/>
  <c r="P163" i="418" s="1"/>
  <c r="D163" i="418"/>
  <c r="O162" i="418"/>
  <c r="N162" i="418"/>
  <c r="M162" i="418"/>
  <c r="L162" i="418"/>
  <c r="K162" i="418"/>
  <c r="J162" i="418"/>
  <c r="I162" i="418"/>
  <c r="O171" i="418" s="1"/>
  <c r="H162" i="418"/>
  <c r="G162" i="418"/>
  <c r="F162" i="418"/>
  <c r="E162" i="418"/>
  <c r="D162" i="418"/>
  <c r="L171" i="418" s="1"/>
  <c r="D146" i="418"/>
  <c r="E146" i="418" s="1"/>
  <c r="F146" i="418" s="1"/>
  <c r="G146" i="418" s="1"/>
  <c r="D131" i="418"/>
  <c r="O125" i="418"/>
  <c r="N125" i="418"/>
  <c r="M125" i="418"/>
  <c r="L125" i="418"/>
  <c r="K125" i="418"/>
  <c r="J125" i="418"/>
  <c r="I125" i="418"/>
  <c r="H125" i="418"/>
  <c r="G125" i="418"/>
  <c r="F125" i="418"/>
  <c r="E125" i="418"/>
  <c r="D125" i="418"/>
  <c r="O113" i="418"/>
  <c r="N113" i="418"/>
  <c r="M113" i="418"/>
  <c r="L113" i="418"/>
  <c r="K113" i="418"/>
  <c r="J113" i="418"/>
  <c r="I113" i="418"/>
  <c r="H113" i="418"/>
  <c r="G113" i="418"/>
  <c r="F113" i="418"/>
  <c r="E113" i="418"/>
  <c r="D113" i="418"/>
  <c r="P111" i="418"/>
  <c r="O111" i="418"/>
  <c r="N111" i="418"/>
  <c r="M111" i="418"/>
  <c r="L111" i="418"/>
  <c r="K111" i="418"/>
  <c r="J111" i="418"/>
  <c r="I111" i="418"/>
  <c r="H111" i="418"/>
  <c r="G111" i="418"/>
  <c r="F111" i="418"/>
  <c r="E111" i="418"/>
  <c r="D111" i="418"/>
  <c r="P109" i="418"/>
  <c r="D109" i="418"/>
  <c r="O107" i="418"/>
  <c r="N107" i="418"/>
  <c r="M107" i="418"/>
  <c r="L107" i="418"/>
  <c r="K107" i="418"/>
  <c r="J107" i="418"/>
  <c r="I107" i="418"/>
  <c r="H107" i="418"/>
  <c r="G107" i="418"/>
  <c r="F107" i="418"/>
  <c r="E107" i="418"/>
  <c r="D107" i="418"/>
  <c r="X105" i="418"/>
  <c r="W105" i="418"/>
  <c r="V105" i="418"/>
  <c r="Y105" i="418" s="1"/>
  <c r="T105" i="418"/>
  <c r="S105" i="418"/>
  <c r="R105" i="418"/>
  <c r="O105" i="418"/>
  <c r="N105" i="418"/>
  <c r="M105" i="418"/>
  <c r="L105" i="418"/>
  <c r="K105" i="418"/>
  <c r="J105" i="418"/>
  <c r="I105" i="418"/>
  <c r="H105" i="418"/>
  <c r="G105" i="418"/>
  <c r="F105" i="418"/>
  <c r="E105" i="418"/>
  <c r="D105" i="418"/>
  <c r="P101" i="418"/>
  <c r="O99" i="418"/>
  <c r="N99" i="418"/>
  <c r="M99" i="418"/>
  <c r="L99" i="418"/>
  <c r="K99" i="418"/>
  <c r="J99" i="418"/>
  <c r="I99" i="418"/>
  <c r="H99" i="418"/>
  <c r="G99" i="418"/>
  <c r="F99" i="418"/>
  <c r="E99" i="418"/>
  <c r="D99" i="418"/>
  <c r="C99" i="418"/>
  <c r="O81" i="418"/>
  <c r="N81" i="418"/>
  <c r="M81" i="418"/>
  <c r="L81" i="418"/>
  <c r="K81" i="418"/>
  <c r="J81" i="418"/>
  <c r="I81" i="418"/>
  <c r="H81" i="418"/>
  <c r="G81" i="418"/>
  <c r="F81" i="418"/>
  <c r="E81" i="418"/>
  <c r="D81" i="418"/>
  <c r="P79" i="418"/>
  <c r="O79" i="418"/>
  <c r="N79" i="418"/>
  <c r="M79" i="418"/>
  <c r="L79" i="418"/>
  <c r="K79" i="418"/>
  <c r="J79" i="418"/>
  <c r="I79" i="418"/>
  <c r="H79" i="418"/>
  <c r="G79" i="418"/>
  <c r="F79" i="418"/>
  <c r="E79" i="418"/>
  <c r="D79" i="418"/>
  <c r="P77" i="418"/>
  <c r="D77" i="418"/>
  <c r="P75" i="418"/>
  <c r="P73" i="418"/>
  <c r="P30" i="418" s="1"/>
  <c r="O73" i="418"/>
  <c r="N73" i="418"/>
  <c r="M73" i="418"/>
  <c r="L73" i="418"/>
  <c r="K73" i="418"/>
  <c r="J73" i="418"/>
  <c r="I73" i="418"/>
  <c r="H73" i="418"/>
  <c r="G73" i="418"/>
  <c r="F73" i="418"/>
  <c r="E73" i="418"/>
  <c r="D73" i="418"/>
  <c r="O71" i="418"/>
  <c r="N71" i="418"/>
  <c r="M71" i="418"/>
  <c r="L71" i="418"/>
  <c r="K71" i="418"/>
  <c r="J71" i="418"/>
  <c r="I71" i="418"/>
  <c r="H71" i="418"/>
  <c r="G71" i="418"/>
  <c r="F71" i="418"/>
  <c r="E71" i="418"/>
  <c r="D71" i="418"/>
  <c r="D137" i="418" s="1"/>
  <c r="O67" i="418"/>
  <c r="O93" i="418" s="1"/>
  <c r="N67" i="418"/>
  <c r="N93" i="418" s="1"/>
  <c r="M67" i="418"/>
  <c r="L67" i="418"/>
  <c r="L168" i="418" s="1"/>
  <c r="L169" i="418" s="1"/>
  <c r="K67" i="418"/>
  <c r="J67" i="418"/>
  <c r="J168" i="418" s="1"/>
  <c r="J169" i="418" s="1"/>
  <c r="I67" i="418"/>
  <c r="I93" i="418" s="1"/>
  <c r="H67" i="418"/>
  <c r="G67" i="418"/>
  <c r="G93" i="418" s="1"/>
  <c r="F67" i="418"/>
  <c r="F93" i="418" s="1"/>
  <c r="E67" i="418"/>
  <c r="D67" i="418"/>
  <c r="P64" i="418"/>
  <c r="P62" i="418"/>
  <c r="P60" i="418"/>
  <c r="P58" i="418"/>
  <c r="P56" i="418"/>
  <c r="P54" i="418"/>
  <c r="P52" i="418"/>
  <c r="P50" i="418"/>
  <c r="P48" i="418"/>
  <c r="P46" i="418"/>
  <c r="P44" i="418"/>
  <c r="P42" i="418"/>
  <c r="P40" i="418"/>
  <c r="P38" i="418"/>
  <c r="P36" i="418"/>
  <c r="X32" i="418"/>
  <c r="W32" i="418"/>
  <c r="Y32" i="418" s="1"/>
  <c r="V32" i="418"/>
  <c r="T32" i="418"/>
  <c r="S32" i="418"/>
  <c r="R32" i="418"/>
  <c r="P32" i="418"/>
  <c r="P26" i="418"/>
  <c r="P24" i="418"/>
  <c r="P22" i="418"/>
  <c r="B16" i="418"/>
  <c r="E12" i="418"/>
  <c r="C157" i="44"/>
  <c r="C155" i="44"/>
  <c r="C153" i="44"/>
  <c r="C151" i="44"/>
  <c r="C5" i="44"/>
  <c r="B8" i="46" s="1"/>
  <c r="C174" i="44"/>
  <c r="C175" i="44"/>
  <c r="C176" i="44"/>
  <c r="C177" i="44"/>
  <c r="C178" i="44"/>
  <c r="C167" i="44"/>
  <c r="C160" i="44"/>
  <c r="C161" i="44"/>
  <c r="C162" i="44"/>
  <c r="C164" i="44"/>
  <c r="C165" i="44"/>
  <c r="C166" i="44"/>
  <c r="C168" i="44"/>
  <c r="C169" i="44"/>
  <c r="C170" i="44"/>
  <c r="C171" i="44"/>
  <c r="C172" i="44"/>
  <c r="C173" i="44"/>
  <c r="C158" i="44"/>
  <c r="D5" i="46" s="1"/>
  <c r="C159" i="44"/>
  <c r="D6" i="46" s="1"/>
  <c r="C149" i="44"/>
  <c r="D9" i="46" s="1"/>
  <c r="C150" i="44"/>
  <c r="C152" i="44"/>
  <c r="C154" i="44"/>
  <c r="C156" i="44"/>
  <c r="C147" i="44"/>
  <c r="D7" i="46" s="1"/>
  <c r="C148" i="44"/>
  <c r="D8" i="46" s="1"/>
  <c r="D79" i="194"/>
  <c r="X105" i="194"/>
  <c r="W105" i="194"/>
  <c r="V105" i="194"/>
  <c r="T105" i="194"/>
  <c r="S105" i="194"/>
  <c r="R105" i="194"/>
  <c r="N79" i="194"/>
  <c r="M79" i="194"/>
  <c r="L79" i="194"/>
  <c r="L111" i="194" s="1"/>
  <c r="I79" i="194"/>
  <c r="H79" i="194"/>
  <c r="G79" i="194"/>
  <c r="F79" i="194"/>
  <c r="E79" i="194"/>
  <c r="O111" i="194"/>
  <c r="N111" i="194"/>
  <c r="M111" i="194"/>
  <c r="K111" i="194"/>
  <c r="J111" i="194"/>
  <c r="I111" i="194"/>
  <c r="H111" i="194"/>
  <c r="G111" i="194"/>
  <c r="F111" i="194"/>
  <c r="E111" i="194"/>
  <c r="D111" i="194"/>
  <c r="N125" i="194"/>
  <c r="M125" i="194"/>
  <c r="L125" i="194"/>
  <c r="K125" i="194"/>
  <c r="J125" i="194"/>
  <c r="I125" i="194"/>
  <c r="H125" i="194"/>
  <c r="G125" i="194"/>
  <c r="F125" i="194"/>
  <c r="E125" i="194"/>
  <c r="P111" i="194"/>
  <c r="P109" i="194"/>
  <c r="P79" i="194"/>
  <c r="P77" i="194"/>
  <c r="D77" i="194" s="1"/>
  <c r="D109" i="194" s="1"/>
  <c r="O67" i="194"/>
  <c r="O125" i="194" s="1"/>
  <c r="N67" i="194"/>
  <c r="M67" i="194"/>
  <c r="L67" i="194"/>
  <c r="K67" i="194"/>
  <c r="J67" i="194"/>
  <c r="I67" i="194"/>
  <c r="H67" i="194"/>
  <c r="G67" i="194"/>
  <c r="F67" i="194"/>
  <c r="E67" i="194"/>
  <c r="D67" i="194"/>
  <c r="D125" i="194" s="1"/>
  <c r="P38" i="194"/>
  <c r="P36" i="194"/>
  <c r="C99" i="194"/>
  <c r="R4" i="4"/>
  <c r="R3" i="4"/>
  <c r="R2" i="4"/>
  <c r="O3" i="4"/>
  <c r="O2" i="4"/>
  <c r="P165" i="426" l="1"/>
  <c r="J83" i="425"/>
  <c r="E83" i="425"/>
  <c r="E167" i="425" s="1"/>
  <c r="M83" i="425"/>
  <c r="M96" i="425" s="1"/>
  <c r="F115" i="425"/>
  <c r="F129" i="425" s="1"/>
  <c r="N115" i="425"/>
  <c r="N129" i="425" s="1"/>
  <c r="J115" i="423"/>
  <c r="P81" i="425"/>
  <c r="D81" i="425" s="1"/>
  <c r="D83" i="425" s="1"/>
  <c r="D167" i="425" s="1"/>
  <c r="P81" i="423"/>
  <c r="D81" i="423" s="1"/>
  <c r="D83" i="423" s="1"/>
  <c r="L115" i="423"/>
  <c r="L128" i="423" s="1"/>
  <c r="G83" i="425"/>
  <c r="G96" i="425" s="1"/>
  <c r="O83" i="425"/>
  <c r="O97" i="425" s="1"/>
  <c r="G83" i="423"/>
  <c r="G172" i="423" s="1"/>
  <c r="L115" i="424"/>
  <c r="L128" i="424" s="1"/>
  <c r="M83" i="426"/>
  <c r="M172" i="426" s="1"/>
  <c r="H83" i="430"/>
  <c r="L115" i="430"/>
  <c r="L129" i="430" s="1"/>
  <c r="H33" i="431"/>
  <c r="I83" i="431"/>
  <c r="I167" i="431" s="1"/>
  <c r="K115" i="428"/>
  <c r="F83" i="429"/>
  <c r="F172" i="429" s="1"/>
  <c r="F115" i="429"/>
  <c r="N115" i="429"/>
  <c r="I83" i="430"/>
  <c r="E115" i="430"/>
  <c r="M115" i="430"/>
  <c r="M128" i="430" s="1"/>
  <c r="I33" i="431"/>
  <c r="D83" i="431"/>
  <c r="E83" i="428"/>
  <c r="E172" i="428" s="1"/>
  <c r="M83" i="428"/>
  <c r="L115" i="428"/>
  <c r="G83" i="429"/>
  <c r="O83" i="429"/>
  <c r="F115" i="430"/>
  <c r="F129" i="430" s="1"/>
  <c r="N115" i="430"/>
  <c r="N129" i="430" s="1"/>
  <c r="L33" i="431"/>
  <c r="P83" i="431"/>
  <c r="P85" i="431" s="1"/>
  <c r="M128" i="431"/>
  <c r="E115" i="431"/>
  <c r="M115" i="431"/>
  <c r="F83" i="428"/>
  <c r="N83" i="428"/>
  <c r="L128" i="431"/>
  <c r="G128" i="431"/>
  <c r="G117" i="431" s="1"/>
  <c r="G119" i="431" s="1"/>
  <c r="O128" i="431"/>
  <c r="O117" i="431" s="1"/>
  <c r="O119" i="431" s="1"/>
  <c r="O123" i="431" s="1"/>
  <c r="O127" i="431" s="1"/>
  <c r="G83" i="431"/>
  <c r="O83" i="431"/>
  <c r="O172" i="431" s="1"/>
  <c r="H172" i="431"/>
  <c r="H96" i="431"/>
  <c r="H85" i="431" s="1"/>
  <c r="H87" i="431" s="1"/>
  <c r="H167" i="431"/>
  <c r="H97" i="431"/>
  <c r="J129" i="431"/>
  <c r="J117" i="431" s="1"/>
  <c r="J119" i="431" s="1"/>
  <c r="Q103" i="427"/>
  <c r="Q103" i="431"/>
  <c r="Q102" i="431"/>
  <c r="Q4" i="426"/>
  <c r="Q4" i="431"/>
  <c r="Q121" i="426"/>
  <c r="Q121" i="431"/>
  <c r="J115" i="428"/>
  <c r="E83" i="429"/>
  <c r="E97" i="429" s="1"/>
  <c r="M83" i="429"/>
  <c r="H172" i="430"/>
  <c r="I97" i="431"/>
  <c r="I172" i="431"/>
  <c r="K128" i="431"/>
  <c r="Q8" i="429"/>
  <c r="Q8" i="431"/>
  <c r="Q101" i="430"/>
  <c r="Q101" i="431"/>
  <c r="H115" i="426"/>
  <c r="H168" i="430"/>
  <c r="H169" i="430" s="1"/>
  <c r="H93" i="430"/>
  <c r="H96" i="430" s="1"/>
  <c r="I96" i="431"/>
  <c r="D167" i="431"/>
  <c r="D97" i="431"/>
  <c r="D172" i="431"/>
  <c r="D96" i="431"/>
  <c r="Q87" i="426"/>
  <c r="Q87" i="431"/>
  <c r="Q119" i="431"/>
  <c r="E129" i="431"/>
  <c r="M129" i="431"/>
  <c r="M117" i="431" s="1"/>
  <c r="M119" i="431" s="1"/>
  <c r="C101" i="429"/>
  <c r="C101" i="431"/>
  <c r="C26" i="431"/>
  <c r="Q32" i="426"/>
  <c r="Q32" i="431"/>
  <c r="C25" i="430"/>
  <c r="C25" i="431"/>
  <c r="C32" i="431"/>
  <c r="H33" i="422"/>
  <c r="L167" i="431"/>
  <c r="L97" i="431"/>
  <c r="L172" i="431"/>
  <c r="L96" i="431"/>
  <c r="L117" i="431"/>
  <c r="F129" i="431"/>
  <c r="N129" i="431"/>
  <c r="C24" i="427"/>
  <c r="C24" i="431"/>
  <c r="C22" i="431"/>
  <c r="E97" i="431"/>
  <c r="E172" i="431"/>
  <c r="E167" i="431"/>
  <c r="M87" i="431"/>
  <c r="M91" i="431" s="1"/>
  <c r="M95" i="431" s="1"/>
  <c r="M97" i="431"/>
  <c r="M172" i="431"/>
  <c r="M167" i="431"/>
  <c r="G123" i="431"/>
  <c r="G127" i="431" s="1"/>
  <c r="G121" i="431"/>
  <c r="J168" i="429"/>
  <c r="J169" i="429" s="1"/>
  <c r="J93" i="429"/>
  <c r="P93" i="431"/>
  <c r="E96" i="431"/>
  <c r="M96" i="431"/>
  <c r="M85" i="431" s="1"/>
  <c r="H129" i="431"/>
  <c r="H117" i="431" s="1"/>
  <c r="H119" i="431" s="1"/>
  <c r="K129" i="431"/>
  <c r="Q36" i="429"/>
  <c r="Q36" i="431"/>
  <c r="Q24" i="429"/>
  <c r="Q24" i="431"/>
  <c r="Q111" i="427"/>
  <c r="Q111" i="431"/>
  <c r="Q81" i="431"/>
  <c r="Q113" i="431"/>
  <c r="Q83" i="431"/>
  <c r="Q115" i="431"/>
  <c r="Q77" i="431"/>
  <c r="Q109" i="431"/>
  <c r="Q79" i="431"/>
  <c r="B39" i="426"/>
  <c r="B39" i="431"/>
  <c r="Q38" i="426"/>
  <c r="Q38" i="431"/>
  <c r="G172" i="431"/>
  <c r="G96" i="431"/>
  <c r="G167" i="431"/>
  <c r="G97" i="431"/>
  <c r="O167" i="431"/>
  <c r="J96" i="431"/>
  <c r="J167" i="431"/>
  <c r="J97" i="431"/>
  <c r="J172" i="431"/>
  <c r="I129" i="431"/>
  <c r="I117" i="431" s="1"/>
  <c r="I119" i="431" s="1"/>
  <c r="P165" i="431"/>
  <c r="D128" i="431"/>
  <c r="D137" i="431"/>
  <c r="P164" i="431"/>
  <c r="I168" i="431"/>
  <c r="I169" i="431" s="1"/>
  <c r="I170" i="431"/>
  <c r="E171" i="431"/>
  <c r="N115" i="426"/>
  <c r="N129" i="426" s="1"/>
  <c r="D83" i="428"/>
  <c r="D97" i="428" s="1"/>
  <c r="H115" i="428"/>
  <c r="K83" i="429"/>
  <c r="K96" i="429" s="1"/>
  <c r="N83" i="429"/>
  <c r="N97" i="429" s="1"/>
  <c r="J115" i="429"/>
  <c r="J129" i="429" s="1"/>
  <c r="J117" i="429" s="1"/>
  <c r="J119" i="429" s="1"/>
  <c r="G33" i="430"/>
  <c r="D83" i="430"/>
  <c r="D97" i="430" s="1"/>
  <c r="E93" i="430"/>
  <c r="U105" i="430"/>
  <c r="G115" i="430"/>
  <c r="O115" i="430"/>
  <c r="O128" i="430" s="1"/>
  <c r="P125" i="430"/>
  <c r="J33" i="431"/>
  <c r="E128" i="431"/>
  <c r="D135" i="431"/>
  <c r="D152" i="431"/>
  <c r="F167" i="431"/>
  <c r="N167" i="431"/>
  <c r="J168" i="431"/>
  <c r="J169" i="431" s="1"/>
  <c r="J170" i="431"/>
  <c r="F171" i="431"/>
  <c r="N171" i="431"/>
  <c r="I115" i="428"/>
  <c r="K115" i="429"/>
  <c r="K128" i="429" s="1"/>
  <c r="I33" i="430"/>
  <c r="G93" i="430"/>
  <c r="H115" i="430"/>
  <c r="P115" i="430" s="1"/>
  <c r="P117" i="430" s="1"/>
  <c r="K115" i="430"/>
  <c r="K33" i="431"/>
  <c r="P73" i="431"/>
  <c r="P30" i="431" s="1"/>
  <c r="F96" i="431"/>
  <c r="F85" i="431" s="1"/>
  <c r="F87" i="431" s="1"/>
  <c r="F89" i="431" s="1"/>
  <c r="N96" i="431"/>
  <c r="N85" i="431" s="1"/>
  <c r="N87" i="431" s="1"/>
  <c r="N89" i="431" s="1"/>
  <c r="F128" i="431"/>
  <c r="F117" i="431" s="1"/>
  <c r="F119" i="431" s="1"/>
  <c r="N128" i="431"/>
  <c r="D133" i="431"/>
  <c r="D150" i="431"/>
  <c r="K168" i="431"/>
  <c r="K169" i="431" s="1"/>
  <c r="K170" i="431"/>
  <c r="G171" i="431"/>
  <c r="O171" i="431"/>
  <c r="K172" i="431"/>
  <c r="L83" i="430"/>
  <c r="D148" i="431"/>
  <c r="D170" i="431"/>
  <c r="L170" i="431"/>
  <c r="H171" i="431"/>
  <c r="U32" i="429"/>
  <c r="U32" i="430"/>
  <c r="O33" i="430"/>
  <c r="L93" i="430"/>
  <c r="P93" i="430" s="1"/>
  <c r="F168" i="430"/>
  <c r="F169" i="430" s="1"/>
  <c r="K97" i="431"/>
  <c r="K85" i="431" s="1"/>
  <c r="K87" i="431" s="1"/>
  <c r="P115" i="431"/>
  <c r="P117" i="431" s="1"/>
  <c r="E131" i="431"/>
  <c r="E168" i="431"/>
  <c r="E169" i="431" s="1"/>
  <c r="M168" i="431"/>
  <c r="M169" i="431" s="1"/>
  <c r="E170" i="431"/>
  <c r="M170" i="431"/>
  <c r="I171" i="431"/>
  <c r="M93" i="428"/>
  <c r="L129" i="428"/>
  <c r="M93" i="430"/>
  <c r="I128" i="430"/>
  <c r="I117" i="430" s="1"/>
  <c r="I119" i="430" s="1"/>
  <c r="I121" i="430" s="1"/>
  <c r="I168" i="430"/>
  <c r="I169" i="430" s="1"/>
  <c r="F33" i="431"/>
  <c r="N33" i="431"/>
  <c r="P67" i="431"/>
  <c r="L119" i="431"/>
  <c r="L121" i="431" s="1"/>
  <c r="F168" i="431"/>
  <c r="F169" i="431" s="1"/>
  <c r="N168" i="431"/>
  <c r="N169" i="431" s="1"/>
  <c r="F170" i="431"/>
  <c r="N170" i="431"/>
  <c r="J171" i="431"/>
  <c r="F172" i="431"/>
  <c r="N172" i="431"/>
  <c r="G83" i="430"/>
  <c r="G172" i="430" s="1"/>
  <c r="O83" i="430"/>
  <c r="O97" i="430" s="1"/>
  <c r="N168" i="430"/>
  <c r="N169" i="430" s="1"/>
  <c r="K167" i="431"/>
  <c r="G168" i="431"/>
  <c r="G169" i="431" s="1"/>
  <c r="O168" i="431"/>
  <c r="O169" i="431" s="1"/>
  <c r="G170" i="431"/>
  <c r="O170" i="431"/>
  <c r="K171" i="431"/>
  <c r="H170" i="431"/>
  <c r="D171" i="431"/>
  <c r="E129" i="430"/>
  <c r="M129" i="430"/>
  <c r="I96" i="430"/>
  <c r="I167" i="430"/>
  <c r="I97" i="430"/>
  <c r="I172" i="430"/>
  <c r="G128" i="430"/>
  <c r="J96" i="430"/>
  <c r="P83" i="430"/>
  <c r="K129" i="430"/>
  <c r="D167" i="430"/>
  <c r="D172" i="430"/>
  <c r="D96" i="430"/>
  <c r="G129" i="430"/>
  <c r="K96" i="430"/>
  <c r="L167" i="430"/>
  <c r="L97" i="430"/>
  <c r="L172" i="430"/>
  <c r="L96" i="430"/>
  <c r="J128" i="430"/>
  <c r="K128" i="430"/>
  <c r="J129" i="430"/>
  <c r="P165" i="430"/>
  <c r="F97" i="430"/>
  <c r="F172" i="430"/>
  <c r="F167" i="430"/>
  <c r="N97" i="430"/>
  <c r="N172" i="430"/>
  <c r="N167" i="430"/>
  <c r="O129" i="430"/>
  <c r="G167" i="430"/>
  <c r="O172" i="430"/>
  <c r="J167" i="430"/>
  <c r="J97" i="430"/>
  <c r="J172" i="430"/>
  <c r="C32" i="430"/>
  <c r="Q79" i="430"/>
  <c r="Q109" i="430"/>
  <c r="D128" i="430"/>
  <c r="L128" i="430"/>
  <c r="L117" i="430" s="1"/>
  <c r="L119" i="430" s="1"/>
  <c r="D137" i="430"/>
  <c r="P164" i="430"/>
  <c r="I170" i="430"/>
  <c r="E171" i="430"/>
  <c r="L33" i="428"/>
  <c r="I83" i="428"/>
  <c r="I96" i="428" s="1"/>
  <c r="O93" i="428"/>
  <c r="O96" i="428" s="1"/>
  <c r="Q32" i="429"/>
  <c r="K33" i="429"/>
  <c r="L93" i="429"/>
  <c r="P125" i="429"/>
  <c r="C22" i="430"/>
  <c r="C26" i="430"/>
  <c r="J33" i="430"/>
  <c r="Q77" i="430"/>
  <c r="E96" i="430"/>
  <c r="M96" i="430"/>
  <c r="H97" i="430"/>
  <c r="C101" i="430"/>
  <c r="E128" i="430"/>
  <c r="D135" i="430"/>
  <c r="D152" i="430"/>
  <c r="J168" i="430"/>
  <c r="J169" i="430" s="1"/>
  <c r="J170" i="430"/>
  <c r="F171" i="430"/>
  <c r="N171" i="430"/>
  <c r="K33" i="420"/>
  <c r="K83" i="425"/>
  <c r="K167" i="425" s="1"/>
  <c r="L115" i="427"/>
  <c r="L128" i="427" s="1"/>
  <c r="L128" i="429"/>
  <c r="Q32" i="430"/>
  <c r="K33" i="430"/>
  <c r="P73" i="430"/>
  <c r="P30" i="430" s="1"/>
  <c r="F96" i="430"/>
  <c r="F85" i="430" s="1"/>
  <c r="F87" i="430" s="1"/>
  <c r="N96" i="430"/>
  <c r="Q119" i="430"/>
  <c r="Q121" i="430"/>
  <c r="F128" i="430"/>
  <c r="N128" i="430"/>
  <c r="N117" i="430" s="1"/>
  <c r="N119" i="430" s="1"/>
  <c r="D133" i="430"/>
  <c r="D150" i="430"/>
  <c r="K168" i="430"/>
  <c r="K169" i="430" s="1"/>
  <c r="K170" i="430"/>
  <c r="G171" i="430"/>
  <c r="O171" i="430"/>
  <c r="K172" i="430"/>
  <c r="L115" i="425"/>
  <c r="L128" i="425" s="1"/>
  <c r="H83" i="426"/>
  <c r="H172" i="426" s="1"/>
  <c r="I115" i="426"/>
  <c r="I129" i="426" s="1"/>
  <c r="L83" i="427"/>
  <c r="Q121" i="427"/>
  <c r="G128" i="428"/>
  <c r="O128" i="428"/>
  <c r="F115" i="428"/>
  <c r="F129" i="428" s="1"/>
  <c r="N115" i="428"/>
  <c r="N129" i="428" s="1"/>
  <c r="G115" i="429"/>
  <c r="G129" i="429" s="1"/>
  <c r="O115" i="429"/>
  <c r="O128" i="429" s="1"/>
  <c r="Q119" i="429"/>
  <c r="Q4" i="430"/>
  <c r="D33" i="430"/>
  <c r="Q87" i="430"/>
  <c r="D148" i="430"/>
  <c r="H167" i="430"/>
  <c r="D170" i="430"/>
  <c r="L170" i="430"/>
  <c r="H171" i="430"/>
  <c r="J83" i="429"/>
  <c r="J167" i="429" s="1"/>
  <c r="H128" i="429"/>
  <c r="U105" i="429"/>
  <c r="F128" i="429"/>
  <c r="N128" i="429"/>
  <c r="Q121" i="429"/>
  <c r="I168" i="429"/>
  <c r="I169" i="429" s="1"/>
  <c r="C24" i="430"/>
  <c r="E33" i="430"/>
  <c r="M33" i="430"/>
  <c r="Q38" i="430"/>
  <c r="K97" i="430"/>
  <c r="Q102" i="430"/>
  <c r="P107" i="430"/>
  <c r="E131" i="430"/>
  <c r="E170" i="430"/>
  <c r="M170" i="430"/>
  <c r="I171" i="430"/>
  <c r="E172" i="430"/>
  <c r="M172" i="430"/>
  <c r="G33" i="428"/>
  <c r="K168" i="429"/>
  <c r="K169" i="429" s="1"/>
  <c r="B39" i="430"/>
  <c r="P67" i="430"/>
  <c r="Q115" i="430"/>
  <c r="F170" i="430"/>
  <c r="N170" i="430"/>
  <c r="U105" i="427"/>
  <c r="J128" i="429"/>
  <c r="Q24" i="430"/>
  <c r="Q83" i="430"/>
  <c r="E97" i="430"/>
  <c r="M97" i="430"/>
  <c r="Q103" i="430"/>
  <c r="Q113" i="430"/>
  <c r="G170" i="430"/>
  <c r="O170" i="430"/>
  <c r="K171" i="430"/>
  <c r="D93" i="428"/>
  <c r="D115" i="428"/>
  <c r="D128" i="428" s="1"/>
  <c r="J129" i="428"/>
  <c r="D133" i="429"/>
  <c r="D143" i="429" s="1"/>
  <c r="D83" i="429"/>
  <c r="H93" i="429"/>
  <c r="H96" i="429" s="1"/>
  <c r="Q8" i="430"/>
  <c r="H33" i="430"/>
  <c r="Q36" i="430"/>
  <c r="Q81" i="430"/>
  <c r="Q111" i="430"/>
  <c r="H170" i="430"/>
  <c r="D171" i="430"/>
  <c r="K93" i="427"/>
  <c r="K168" i="427"/>
  <c r="K169" i="427" s="1"/>
  <c r="C25" i="427"/>
  <c r="C25" i="429"/>
  <c r="C32" i="428"/>
  <c r="C32" i="429"/>
  <c r="I117" i="429"/>
  <c r="I119" i="429" s="1"/>
  <c r="G172" i="429"/>
  <c r="G96" i="429"/>
  <c r="G167" i="429"/>
  <c r="G97" i="429"/>
  <c r="O172" i="429"/>
  <c r="O167" i="429"/>
  <c r="O96" i="429"/>
  <c r="O85" i="429" s="1"/>
  <c r="O87" i="429" s="1"/>
  <c r="O97" i="429"/>
  <c r="M97" i="429"/>
  <c r="M172" i="429"/>
  <c r="M167" i="429"/>
  <c r="I33" i="428"/>
  <c r="M172" i="428"/>
  <c r="M97" i="428"/>
  <c r="I96" i="429"/>
  <c r="H172" i="429"/>
  <c r="H167" i="429"/>
  <c r="H97" i="429"/>
  <c r="K129" i="429"/>
  <c r="H33" i="429"/>
  <c r="O33" i="429"/>
  <c r="G33" i="429"/>
  <c r="N33" i="429"/>
  <c r="F33" i="429"/>
  <c r="L33" i="429"/>
  <c r="D33" i="429"/>
  <c r="I33" i="429"/>
  <c r="U32" i="428"/>
  <c r="P81" i="429"/>
  <c r="P83" i="429" s="1"/>
  <c r="P113" i="429"/>
  <c r="D167" i="429"/>
  <c r="D97" i="429"/>
  <c r="D172" i="429"/>
  <c r="D96" i="429"/>
  <c r="I167" i="429"/>
  <c r="I172" i="429"/>
  <c r="I97" i="429"/>
  <c r="D129" i="429"/>
  <c r="L129" i="429"/>
  <c r="L117" i="429" s="1"/>
  <c r="L119" i="429" s="1"/>
  <c r="P165" i="429"/>
  <c r="P105" i="429"/>
  <c r="D150" i="429"/>
  <c r="E115" i="429"/>
  <c r="M115" i="429"/>
  <c r="F129" i="429"/>
  <c r="H129" i="429"/>
  <c r="K167" i="429"/>
  <c r="K172" i="429"/>
  <c r="P107" i="429"/>
  <c r="N129" i="429"/>
  <c r="N117" i="429" s="1"/>
  <c r="N119" i="429" s="1"/>
  <c r="Q101" i="426"/>
  <c r="Q101" i="429"/>
  <c r="E93" i="429"/>
  <c r="P67" i="429"/>
  <c r="E168" i="429"/>
  <c r="E169" i="429" s="1"/>
  <c r="E33" i="429"/>
  <c r="M93" i="429"/>
  <c r="M168" i="429"/>
  <c r="M169" i="429" s="1"/>
  <c r="M33" i="429"/>
  <c r="L83" i="429"/>
  <c r="O129" i="429"/>
  <c r="D83" i="427"/>
  <c r="D172" i="427" s="1"/>
  <c r="J83" i="428"/>
  <c r="J167" i="428" s="1"/>
  <c r="Q79" i="429"/>
  <c r="Q109" i="429"/>
  <c r="D128" i="429"/>
  <c r="D137" i="429"/>
  <c r="P164" i="429"/>
  <c r="I170" i="429"/>
  <c r="E171" i="429"/>
  <c r="K83" i="427"/>
  <c r="K96" i="427" s="1"/>
  <c r="H33" i="428"/>
  <c r="Q79" i="428"/>
  <c r="N93" i="428"/>
  <c r="N96" i="428" s="1"/>
  <c r="C22" i="429"/>
  <c r="C26" i="429"/>
  <c r="J33" i="429"/>
  <c r="Q77" i="429"/>
  <c r="M96" i="429"/>
  <c r="M85" i="429" s="1"/>
  <c r="M87" i="429" s="1"/>
  <c r="M89" i="429" s="1"/>
  <c r="D135" i="429"/>
  <c r="D152" i="429"/>
  <c r="J170" i="429"/>
  <c r="F171" i="429"/>
  <c r="N171" i="429"/>
  <c r="F83" i="425"/>
  <c r="F172" i="425" s="1"/>
  <c r="N83" i="425"/>
  <c r="N97" i="425" s="1"/>
  <c r="I83" i="426"/>
  <c r="I96" i="426" s="1"/>
  <c r="J115" i="426"/>
  <c r="J128" i="426" s="1"/>
  <c r="E83" i="427"/>
  <c r="E97" i="427" s="1"/>
  <c r="M83" i="427"/>
  <c r="M172" i="427" s="1"/>
  <c r="F115" i="427"/>
  <c r="F128" i="427" s="1"/>
  <c r="N115" i="427"/>
  <c r="N129" i="427" s="1"/>
  <c r="N33" i="428"/>
  <c r="P83" i="428"/>
  <c r="P85" i="428" s="1"/>
  <c r="E93" i="428"/>
  <c r="P125" i="428"/>
  <c r="Q4" i="429"/>
  <c r="Q87" i="429"/>
  <c r="D148" i="429"/>
  <c r="D170" i="429"/>
  <c r="L170" i="429"/>
  <c r="H171" i="429"/>
  <c r="O171" i="429"/>
  <c r="G97" i="425"/>
  <c r="O115" i="427"/>
  <c r="O128" i="427" s="1"/>
  <c r="O33" i="428"/>
  <c r="L83" i="428"/>
  <c r="L97" i="428" s="1"/>
  <c r="F93" i="428"/>
  <c r="J128" i="428"/>
  <c r="J117" i="428" s="1"/>
  <c r="J119" i="428" s="1"/>
  <c r="C24" i="429"/>
  <c r="Q38" i="429"/>
  <c r="Q102" i="429"/>
  <c r="E131" i="429"/>
  <c r="E170" i="429"/>
  <c r="M170" i="429"/>
  <c r="I171" i="429"/>
  <c r="G115" i="420"/>
  <c r="G128" i="420" s="1"/>
  <c r="O115" i="420"/>
  <c r="E115" i="422"/>
  <c r="E129" i="422" s="1"/>
  <c r="M115" i="422"/>
  <c r="M129" i="422" s="1"/>
  <c r="L115" i="426"/>
  <c r="L128" i="426" s="1"/>
  <c r="P107" i="427"/>
  <c r="G93" i="428"/>
  <c r="K128" i="428"/>
  <c r="E115" i="428"/>
  <c r="E128" i="428" s="1"/>
  <c r="M115" i="428"/>
  <c r="M128" i="428" s="1"/>
  <c r="B39" i="429"/>
  <c r="Q115" i="429"/>
  <c r="F168" i="429"/>
  <c r="F169" i="429" s="1"/>
  <c r="N168" i="429"/>
  <c r="N169" i="429" s="1"/>
  <c r="F170" i="429"/>
  <c r="N170" i="429"/>
  <c r="J171" i="429"/>
  <c r="K83" i="424"/>
  <c r="K167" i="424" s="1"/>
  <c r="M96" i="428"/>
  <c r="H83" i="428"/>
  <c r="H93" i="428"/>
  <c r="H96" i="428" s="1"/>
  <c r="P107" i="428"/>
  <c r="L128" i="428"/>
  <c r="Q83" i="429"/>
  <c r="Q103" i="429"/>
  <c r="Q113" i="429"/>
  <c r="G168" i="429"/>
  <c r="G169" i="429" s="1"/>
  <c r="O168" i="429"/>
  <c r="O169" i="429" s="1"/>
  <c r="G170" i="429"/>
  <c r="O170" i="429"/>
  <c r="K171" i="429"/>
  <c r="D115" i="427"/>
  <c r="D129" i="427" s="1"/>
  <c r="F33" i="428"/>
  <c r="L93" i="428"/>
  <c r="U105" i="428"/>
  <c r="Q81" i="429"/>
  <c r="Q111" i="429"/>
  <c r="H170" i="429"/>
  <c r="D171" i="429"/>
  <c r="Q8" i="426"/>
  <c r="Q8" i="428"/>
  <c r="G129" i="428"/>
  <c r="O129" i="428"/>
  <c r="K129" i="428"/>
  <c r="C101" i="427"/>
  <c r="C101" i="428"/>
  <c r="C26" i="428"/>
  <c r="Y32" i="428"/>
  <c r="F97" i="428"/>
  <c r="F172" i="428"/>
  <c r="F167" i="428"/>
  <c r="N97" i="428"/>
  <c r="N172" i="428"/>
  <c r="N167" i="428"/>
  <c r="H172" i="428"/>
  <c r="H167" i="428"/>
  <c r="H97" i="428"/>
  <c r="I128" i="428"/>
  <c r="H129" i="428"/>
  <c r="F96" i="428"/>
  <c r="G172" i="428"/>
  <c r="G96" i="428"/>
  <c r="G167" i="428"/>
  <c r="O172" i="428"/>
  <c r="O167" i="428"/>
  <c r="I129" i="428"/>
  <c r="F131" i="428"/>
  <c r="E148" i="428"/>
  <c r="E158" i="428" s="1"/>
  <c r="E150" i="428"/>
  <c r="E133" i="428"/>
  <c r="E143" i="428" s="1"/>
  <c r="E152" i="428"/>
  <c r="E135" i="428"/>
  <c r="E137" i="428"/>
  <c r="J96" i="428"/>
  <c r="G97" i="428"/>
  <c r="Q24" i="427"/>
  <c r="Q24" i="428"/>
  <c r="D150" i="428"/>
  <c r="D133" i="428"/>
  <c r="D137" i="428"/>
  <c r="K167" i="428"/>
  <c r="K97" i="428"/>
  <c r="K172" i="428"/>
  <c r="D167" i="428"/>
  <c r="O97" i="428"/>
  <c r="Q36" i="426"/>
  <c r="Q36" i="428"/>
  <c r="P165" i="428"/>
  <c r="K93" i="428"/>
  <c r="K96" i="428" s="1"/>
  <c r="K168" i="428"/>
  <c r="K169" i="428" s="1"/>
  <c r="K33" i="428"/>
  <c r="L167" i="428"/>
  <c r="Q109" i="428"/>
  <c r="P164" i="428"/>
  <c r="E167" i="428"/>
  <c r="M167" i="428"/>
  <c r="I168" i="428"/>
  <c r="I169" i="428" s="1"/>
  <c r="I170" i="428"/>
  <c r="E171" i="428"/>
  <c r="M171" i="428"/>
  <c r="I115" i="425"/>
  <c r="I128" i="425" s="1"/>
  <c r="E83" i="426"/>
  <c r="E97" i="426" s="1"/>
  <c r="Q32" i="427"/>
  <c r="D133" i="427"/>
  <c r="F83" i="427"/>
  <c r="F96" i="427" s="1"/>
  <c r="N83" i="427"/>
  <c r="N96" i="427" s="1"/>
  <c r="I115" i="427"/>
  <c r="I129" i="427" s="1"/>
  <c r="P125" i="427"/>
  <c r="C22" i="428"/>
  <c r="J33" i="428"/>
  <c r="Q77" i="428"/>
  <c r="D135" i="428"/>
  <c r="D152" i="428"/>
  <c r="J168" i="428"/>
  <c r="J169" i="428" s="1"/>
  <c r="J170" i="428"/>
  <c r="F171" i="428"/>
  <c r="N171" i="428"/>
  <c r="L83" i="420"/>
  <c r="L96" i="420" s="1"/>
  <c r="L115" i="421"/>
  <c r="L129" i="421" s="1"/>
  <c r="H83" i="422"/>
  <c r="H172" i="422" s="1"/>
  <c r="K83" i="422"/>
  <c r="K167" i="422" s="1"/>
  <c r="E83" i="424"/>
  <c r="E167" i="424" s="1"/>
  <c r="F115" i="424"/>
  <c r="F128" i="424" s="1"/>
  <c r="N115" i="424"/>
  <c r="J115" i="425"/>
  <c r="J129" i="425" s="1"/>
  <c r="F83" i="426"/>
  <c r="F167" i="426" s="1"/>
  <c r="N83" i="426"/>
  <c r="N97" i="426" s="1"/>
  <c r="F115" i="426"/>
  <c r="F129" i="426" s="1"/>
  <c r="G83" i="427"/>
  <c r="G167" i="427" s="1"/>
  <c r="O83" i="427"/>
  <c r="O172" i="427" s="1"/>
  <c r="J83" i="427"/>
  <c r="J96" i="427" s="1"/>
  <c r="J93" i="427"/>
  <c r="J115" i="427"/>
  <c r="J129" i="427" s="1"/>
  <c r="Q32" i="428"/>
  <c r="P73" i="428"/>
  <c r="P30" i="428" s="1"/>
  <c r="Q119" i="428"/>
  <c r="Q121" i="428"/>
  <c r="K170" i="428"/>
  <c r="G171" i="428"/>
  <c r="O171" i="428"/>
  <c r="K33" i="427"/>
  <c r="H83" i="427"/>
  <c r="H172" i="427" s="1"/>
  <c r="K115" i="427"/>
  <c r="K128" i="427" s="1"/>
  <c r="Q4" i="428"/>
  <c r="D33" i="428"/>
  <c r="Q87" i="428"/>
  <c r="Q101" i="428"/>
  <c r="D148" i="428"/>
  <c r="D170" i="428"/>
  <c r="L170" i="428"/>
  <c r="H171" i="428"/>
  <c r="K115" i="424"/>
  <c r="K129" i="424" s="1"/>
  <c r="H128" i="426"/>
  <c r="U105" i="426"/>
  <c r="I83" i="427"/>
  <c r="I97" i="427" s="1"/>
  <c r="C24" i="428"/>
  <c r="E33" i="428"/>
  <c r="M33" i="428"/>
  <c r="Q38" i="428"/>
  <c r="Q102" i="428"/>
  <c r="H128" i="428"/>
  <c r="H117" i="428" s="1"/>
  <c r="H119" i="428" s="1"/>
  <c r="H123" i="428" s="1"/>
  <c r="H127" i="428" s="1"/>
  <c r="E170" i="428"/>
  <c r="M170" i="428"/>
  <c r="K33" i="426"/>
  <c r="H115" i="427"/>
  <c r="H128" i="427" s="1"/>
  <c r="B39" i="428"/>
  <c r="P67" i="428"/>
  <c r="Q115" i="428"/>
  <c r="F170" i="428"/>
  <c r="N170" i="428"/>
  <c r="J171" i="428"/>
  <c r="E152" i="427"/>
  <c r="Q83" i="428"/>
  <c r="Q103" i="428"/>
  <c r="Q113" i="428"/>
  <c r="G170" i="428"/>
  <c r="O170" i="428"/>
  <c r="K129" i="426"/>
  <c r="Q119" i="427"/>
  <c r="C25" i="428"/>
  <c r="Q81" i="428"/>
  <c r="Q111" i="428"/>
  <c r="H170" i="428"/>
  <c r="D171" i="428"/>
  <c r="D143" i="427"/>
  <c r="P81" i="427"/>
  <c r="P83" i="427" s="1"/>
  <c r="P113" i="427"/>
  <c r="D150" i="427"/>
  <c r="E93" i="427"/>
  <c r="P67" i="427"/>
  <c r="E168" i="427"/>
  <c r="E169" i="427" s="1"/>
  <c r="E33" i="427"/>
  <c r="M93" i="427"/>
  <c r="M96" i="427" s="1"/>
  <c r="M168" i="427"/>
  <c r="M169" i="427" s="1"/>
  <c r="M33" i="427"/>
  <c r="L167" i="427"/>
  <c r="L97" i="427"/>
  <c r="L172" i="427"/>
  <c r="E135" i="427"/>
  <c r="P105" i="427"/>
  <c r="E115" i="427"/>
  <c r="E128" i="427" s="1"/>
  <c r="M115" i="427"/>
  <c r="H129" i="427"/>
  <c r="F129" i="427"/>
  <c r="F172" i="427"/>
  <c r="M97" i="427"/>
  <c r="M167" i="427"/>
  <c r="H33" i="427"/>
  <c r="O33" i="427"/>
  <c r="G33" i="427"/>
  <c r="N33" i="427"/>
  <c r="F33" i="427"/>
  <c r="L33" i="427"/>
  <c r="D33" i="427"/>
  <c r="J33" i="427"/>
  <c r="I33" i="427"/>
  <c r="P73" i="427"/>
  <c r="P30" i="427" s="1"/>
  <c r="G172" i="427"/>
  <c r="G97" i="427"/>
  <c r="O97" i="427"/>
  <c r="G129" i="427"/>
  <c r="G117" i="427" s="1"/>
  <c r="G119" i="427" s="1"/>
  <c r="K170" i="427"/>
  <c r="O171" i="427"/>
  <c r="G171" i="427"/>
  <c r="U105" i="424"/>
  <c r="D115" i="425"/>
  <c r="D129" i="425" s="1"/>
  <c r="L93" i="426"/>
  <c r="P125" i="426"/>
  <c r="C32" i="427"/>
  <c r="Q79" i="427"/>
  <c r="H93" i="427"/>
  <c r="L96" i="427"/>
  <c r="Q109" i="427"/>
  <c r="D128" i="427"/>
  <c r="D137" i="427"/>
  <c r="P164" i="427"/>
  <c r="I168" i="427"/>
  <c r="I169" i="427" s="1"/>
  <c r="I170" i="427"/>
  <c r="E171" i="427"/>
  <c r="M171" i="427"/>
  <c r="U32" i="426"/>
  <c r="G83" i="426"/>
  <c r="G167" i="426" s="1"/>
  <c r="O83" i="426"/>
  <c r="O167" i="426" s="1"/>
  <c r="J83" i="426"/>
  <c r="J167" i="426" s="1"/>
  <c r="K128" i="426"/>
  <c r="C22" i="427"/>
  <c r="C26" i="427"/>
  <c r="Q77" i="427"/>
  <c r="D135" i="427"/>
  <c r="E137" i="427"/>
  <c r="D152" i="427"/>
  <c r="J170" i="427"/>
  <c r="F171" i="427"/>
  <c r="N171" i="427"/>
  <c r="O93" i="425"/>
  <c r="O96" i="425" s="1"/>
  <c r="O85" i="425" s="1"/>
  <c r="O87" i="425" s="1"/>
  <c r="Q4" i="427"/>
  <c r="Q87" i="427"/>
  <c r="Q101" i="427"/>
  <c r="E133" i="427"/>
  <c r="E143" i="427" s="1"/>
  <c r="D148" i="427"/>
  <c r="E150" i="427"/>
  <c r="D168" i="427"/>
  <c r="D169" i="427" s="1"/>
  <c r="L168" i="427"/>
  <c r="L169" i="427" s="1"/>
  <c r="D170" i="427"/>
  <c r="L170" i="427"/>
  <c r="H171" i="427"/>
  <c r="D115" i="424"/>
  <c r="D129" i="424" s="1"/>
  <c r="K168" i="426"/>
  <c r="K169" i="426" s="1"/>
  <c r="Q38" i="427"/>
  <c r="Q102" i="427"/>
  <c r="E148" i="427"/>
  <c r="E158" i="427" s="1"/>
  <c r="E170" i="427"/>
  <c r="M170" i="427"/>
  <c r="I171" i="427"/>
  <c r="L83" i="424"/>
  <c r="L167" i="424" s="1"/>
  <c r="E115" i="424"/>
  <c r="E128" i="424" s="1"/>
  <c r="M115" i="424"/>
  <c r="M129" i="424" s="1"/>
  <c r="G115" i="425"/>
  <c r="G129" i="425" s="1"/>
  <c r="O115" i="425"/>
  <c r="O129" i="425" s="1"/>
  <c r="K83" i="426"/>
  <c r="K172" i="426" s="1"/>
  <c r="D93" i="426"/>
  <c r="G115" i="426"/>
  <c r="G128" i="426" s="1"/>
  <c r="O115" i="426"/>
  <c r="O128" i="426" s="1"/>
  <c r="B39" i="427"/>
  <c r="Q115" i="427"/>
  <c r="F131" i="427"/>
  <c r="F168" i="427"/>
  <c r="F169" i="427" s="1"/>
  <c r="N168" i="427"/>
  <c r="N169" i="427" s="1"/>
  <c r="F170" i="427"/>
  <c r="N170" i="427"/>
  <c r="J171" i="427"/>
  <c r="N129" i="424"/>
  <c r="J93" i="426"/>
  <c r="D133" i="426"/>
  <c r="D143" i="426" s="1"/>
  <c r="Q83" i="427"/>
  <c r="Q113" i="427"/>
  <c r="G168" i="427"/>
  <c r="G169" i="427" s="1"/>
  <c r="O168" i="427"/>
  <c r="O169" i="427" s="1"/>
  <c r="G170" i="427"/>
  <c r="O170" i="427"/>
  <c r="K171" i="427"/>
  <c r="Q8" i="427"/>
  <c r="Q36" i="427"/>
  <c r="Q81" i="427"/>
  <c r="H170" i="427"/>
  <c r="D171" i="427"/>
  <c r="C25" i="426"/>
  <c r="C32" i="426"/>
  <c r="M167" i="425"/>
  <c r="M97" i="425"/>
  <c r="P105" i="426"/>
  <c r="E115" i="426"/>
  <c r="M115" i="426"/>
  <c r="D150" i="426"/>
  <c r="C24" i="426"/>
  <c r="C22" i="426"/>
  <c r="H115" i="418"/>
  <c r="H129" i="418" s="1"/>
  <c r="G83" i="421"/>
  <c r="G97" i="421" s="1"/>
  <c r="O83" i="421"/>
  <c r="E96" i="425"/>
  <c r="E97" i="425"/>
  <c r="E93" i="426"/>
  <c r="P67" i="426"/>
  <c r="E168" i="426"/>
  <c r="E169" i="426" s="1"/>
  <c r="E33" i="426"/>
  <c r="M93" i="426"/>
  <c r="M96" i="426" s="1"/>
  <c r="M168" i="426"/>
  <c r="M169" i="426" s="1"/>
  <c r="M33" i="426"/>
  <c r="L83" i="426"/>
  <c r="P107" i="426"/>
  <c r="Q24" i="424"/>
  <c r="Q24" i="426"/>
  <c r="Q24" i="425"/>
  <c r="H83" i="418"/>
  <c r="H172" i="418" s="1"/>
  <c r="I83" i="419"/>
  <c r="I96" i="419" s="1"/>
  <c r="J115" i="419"/>
  <c r="J129" i="419" s="1"/>
  <c r="E83" i="420"/>
  <c r="E97" i="420" s="1"/>
  <c r="F115" i="420"/>
  <c r="F129" i="420" s="1"/>
  <c r="N115" i="420"/>
  <c r="H83" i="421"/>
  <c r="Q111" i="426"/>
  <c r="Q81" i="426"/>
  <c r="Q113" i="426"/>
  <c r="Q83" i="426"/>
  <c r="Q115" i="426"/>
  <c r="Q77" i="426"/>
  <c r="Q109" i="426"/>
  <c r="Q79" i="426"/>
  <c r="U32" i="425"/>
  <c r="H129" i="426"/>
  <c r="K170" i="426"/>
  <c r="Q119" i="426"/>
  <c r="C101" i="426"/>
  <c r="C26" i="426"/>
  <c r="O33" i="426"/>
  <c r="G33" i="426"/>
  <c r="L33" i="426"/>
  <c r="D33" i="426"/>
  <c r="I33" i="426"/>
  <c r="P73" i="426"/>
  <c r="P30" i="426" s="1"/>
  <c r="Q103" i="426"/>
  <c r="Q102" i="426"/>
  <c r="H33" i="425"/>
  <c r="O33" i="425"/>
  <c r="G33" i="425"/>
  <c r="M97" i="426"/>
  <c r="D115" i="426"/>
  <c r="P81" i="426"/>
  <c r="P113" i="426"/>
  <c r="D115" i="421"/>
  <c r="D128" i="421" s="1"/>
  <c r="G97" i="423"/>
  <c r="I115" i="423"/>
  <c r="I128" i="423" s="1"/>
  <c r="P83" i="424"/>
  <c r="P85" i="424" s="1"/>
  <c r="L83" i="425"/>
  <c r="L167" i="425" s="1"/>
  <c r="L93" i="425"/>
  <c r="H115" i="425"/>
  <c r="H128" i="425" s="1"/>
  <c r="K115" i="425"/>
  <c r="H93" i="426"/>
  <c r="D137" i="426"/>
  <c r="P164" i="426"/>
  <c r="I168" i="426"/>
  <c r="I169" i="426" s="1"/>
  <c r="I170" i="426"/>
  <c r="E171" i="426"/>
  <c r="M171" i="426"/>
  <c r="N93" i="425"/>
  <c r="J33" i="426"/>
  <c r="E96" i="426"/>
  <c r="H97" i="426"/>
  <c r="D135" i="426"/>
  <c r="D152" i="426"/>
  <c r="J170" i="426"/>
  <c r="F171" i="426"/>
  <c r="N171" i="426"/>
  <c r="D148" i="426"/>
  <c r="H167" i="426"/>
  <c r="D170" i="426"/>
  <c r="L170" i="426"/>
  <c r="H171" i="426"/>
  <c r="D115" i="423"/>
  <c r="D128" i="423" s="1"/>
  <c r="H115" i="424"/>
  <c r="H129" i="424" s="1"/>
  <c r="H83" i="425"/>
  <c r="H167" i="425" s="1"/>
  <c r="E131" i="426"/>
  <c r="E170" i="426"/>
  <c r="M170" i="426"/>
  <c r="I171" i="426"/>
  <c r="L83" i="423"/>
  <c r="L167" i="423" s="1"/>
  <c r="I115" i="424"/>
  <c r="I129" i="424" s="1"/>
  <c r="I83" i="425"/>
  <c r="I172" i="425" s="1"/>
  <c r="F93" i="425"/>
  <c r="E115" i="425"/>
  <c r="E128" i="425" s="1"/>
  <c r="M115" i="425"/>
  <c r="M128" i="425" s="1"/>
  <c r="P125" i="425"/>
  <c r="G168" i="425"/>
  <c r="G169" i="425" s="1"/>
  <c r="F33" i="426"/>
  <c r="N33" i="426"/>
  <c r="F168" i="426"/>
  <c r="F169" i="426" s="1"/>
  <c r="N168" i="426"/>
  <c r="N169" i="426" s="1"/>
  <c r="F170" i="426"/>
  <c r="N170" i="426"/>
  <c r="J171" i="426"/>
  <c r="G168" i="426"/>
  <c r="G169" i="426" s="1"/>
  <c r="O168" i="426"/>
  <c r="O169" i="426" s="1"/>
  <c r="G170" i="426"/>
  <c r="O170" i="426"/>
  <c r="K171" i="426"/>
  <c r="H33" i="424"/>
  <c r="H93" i="425"/>
  <c r="H33" i="426"/>
  <c r="H170" i="426"/>
  <c r="D171" i="426"/>
  <c r="Q36" i="418"/>
  <c r="Q36" i="425"/>
  <c r="L83" i="422"/>
  <c r="I33" i="425"/>
  <c r="F97" i="425"/>
  <c r="N172" i="425"/>
  <c r="N167" i="425"/>
  <c r="P164" i="425"/>
  <c r="I168" i="425"/>
  <c r="I169" i="425" s="1"/>
  <c r="Q111" i="425"/>
  <c r="Q81" i="425"/>
  <c r="Q113" i="425"/>
  <c r="Q115" i="425"/>
  <c r="Q79" i="424"/>
  <c r="Q77" i="425"/>
  <c r="B39" i="424"/>
  <c r="B39" i="425"/>
  <c r="Q38" i="424"/>
  <c r="Q38" i="425"/>
  <c r="F33" i="423"/>
  <c r="G172" i="425"/>
  <c r="O167" i="425"/>
  <c r="D150" i="425"/>
  <c r="D133" i="425"/>
  <c r="Q103" i="424"/>
  <c r="Q103" i="425"/>
  <c r="Q102" i="425"/>
  <c r="Q4" i="424"/>
  <c r="Q4" i="425"/>
  <c r="Q121" i="424"/>
  <c r="Q121" i="425"/>
  <c r="Q79" i="425"/>
  <c r="J128" i="425"/>
  <c r="Q109" i="425"/>
  <c r="C101" i="419"/>
  <c r="C101" i="425"/>
  <c r="C26" i="425"/>
  <c r="Q101" i="418"/>
  <c r="Q101" i="425"/>
  <c r="P125" i="424"/>
  <c r="Y32" i="425"/>
  <c r="K93" i="425"/>
  <c r="K168" i="425"/>
  <c r="K169" i="425" s="1"/>
  <c r="K33" i="425"/>
  <c r="P105" i="425"/>
  <c r="F131" i="425"/>
  <c r="E148" i="425"/>
  <c r="E158" i="425" s="1"/>
  <c r="E150" i="425"/>
  <c r="E133" i="425"/>
  <c r="E143" i="425" s="1"/>
  <c r="E152" i="425"/>
  <c r="E135" i="425"/>
  <c r="E137" i="425"/>
  <c r="I171" i="425"/>
  <c r="P165" i="425"/>
  <c r="I170" i="425"/>
  <c r="J96" i="425"/>
  <c r="J167" i="425"/>
  <c r="J97" i="425"/>
  <c r="J172" i="425"/>
  <c r="Q87" i="418"/>
  <c r="Q87" i="425"/>
  <c r="Q119" i="425"/>
  <c r="I115" i="422"/>
  <c r="I128" i="422" s="1"/>
  <c r="M33" i="423"/>
  <c r="P107" i="425"/>
  <c r="E171" i="425"/>
  <c r="Q32" i="419"/>
  <c r="Q32" i="425"/>
  <c r="C25" i="418"/>
  <c r="C25" i="425"/>
  <c r="C32" i="424"/>
  <c r="F83" i="421"/>
  <c r="F97" i="421" s="1"/>
  <c r="N83" i="421"/>
  <c r="F115" i="421"/>
  <c r="F128" i="421" s="1"/>
  <c r="N115" i="421"/>
  <c r="N129" i="421" s="1"/>
  <c r="D83" i="422"/>
  <c r="D172" i="422" s="1"/>
  <c r="D115" i="422"/>
  <c r="D129" i="422" s="1"/>
  <c r="J115" i="422"/>
  <c r="J128" i="422" s="1"/>
  <c r="C32" i="425"/>
  <c r="P73" i="425"/>
  <c r="P30" i="425" s="1"/>
  <c r="Q83" i="425"/>
  <c r="J171" i="425"/>
  <c r="Q8" i="418"/>
  <c r="Q8" i="425"/>
  <c r="E93" i="423"/>
  <c r="C24" i="420"/>
  <c r="C24" i="425"/>
  <c r="C22" i="425"/>
  <c r="G115" i="421"/>
  <c r="G129" i="421" s="1"/>
  <c r="O115" i="421"/>
  <c r="O129" i="421" s="1"/>
  <c r="K115" i="422"/>
  <c r="K128" i="422" s="1"/>
  <c r="D168" i="424"/>
  <c r="D169" i="424" s="1"/>
  <c r="D93" i="424"/>
  <c r="L168" i="424"/>
  <c r="L169" i="424" s="1"/>
  <c r="L93" i="424"/>
  <c r="M83" i="424"/>
  <c r="M167" i="424" s="1"/>
  <c r="J93" i="424"/>
  <c r="U105" i="425"/>
  <c r="D137" i="425"/>
  <c r="L171" i="425"/>
  <c r="O83" i="423"/>
  <c r="O167" i="423" s="1"/>
  <c r="E115" i="423"/>
  <c r="E128" i="423" s="1"/>
  <c r="M115" i="423"/>
  <c r="M129" i="423" s="1"/>
  <c r="U32" i="424"/>
  <c r="F83" i="424"/>
  <c r="F97" i="424" s="1"/>
  <c r="N83" i="424"/>
  <c r="N97" i="424" s="1"/>
  <c r="H83" i="424"/>
  <c r="H167" i="424" s="1"/>
  <c r="G115" i="424"/>
  <c r="G129" i="424" s="1"/>
  <c r="O115" i="424"/>
  <c r="O128" i="424" s="1"/>
  <c r="J33" i="425"/>
  <c r="D135" i="425"/>
  <c r="D152" i="425"/>
  <c r="J168" i="425"/>
  <c r="J169" i="425" s="1"/>
  <c r="J170" i="425"/>
  <c r="F171" i="425"/>
  <c r="N171" i="425"/>
  <c r="G83" i="424"/>
  <c r="G172" i="424" s="1"/>
  <c r="O83" i="424"/>
  <c r="O97" i="424" s="1"/>
  <c r="N128" i="424"/>
  <c r="F128" i="425"/>
  <c r="N128" i="425"/>
  <c r="K170" i="425"/>
  <c r="G171" i="425"/>
  <c r="O171" i="425"/>
  <c r="I83" i="423"/>
  <c r="I97" i="423" s="1"/>
  <c r="G115" i="423"/>
  <c r="G129" i="423" s="1"/>
  <c r="O115" i="423"/>
  <c r="O128" i="423" s="1"/>
  <c r="J83" i="424"/>
  <c r="I128" i="424"/>
  <c r="D33" i="425"/>
  <c r="L33" i="425"/>
  <c r="D148" i="425"/>
  <c r="D168" i="425"/>
  <c r="D169" i="425" s="1"/>
  <c r="D170" i="425"/>
  <c r="L170" i="425"/>
  <c r="H171" i="425"/>
  <c r="E83" i="423"/>
  <c r="E167" i="423" s="1"/>
  <c r="M83" i="423"/>
  <c r="M97" i="423" s="1"/>
  <c r="I83" i="424"/>
  <c r="I167" i="424" s="1"/>
  <c r="J115" i="424"/>
  <c r="J129" i="424" s="1"/>
  <c r="E33" i="425"/>
  <c r="M33" i="425"/>
  <c r="E168" i="425"/>
  <c r="E169" i="425" s="1"/>
  <c r="M168" i="425"/>
  <c r="M169" i="425" s="1"/>
  <c r="E170" i="425"/>
  <c r="M170" i="425"/>
  <c r="K83" i="423"/>
  <c r="K167" i="423" s="1"/>
  <c r="D83" i="424"/>
  <c r="D97" i="424" s="1"/>
  <c r="H93" i="424"/>
  <c r="F33" i="425"/>
  <c r="N33" i="425"/>
  <c r="P67" i="425"/>
  <c r="F170" i="425"/>
  <c r="N170" i="425"/>
  <c r="G170" i="425"/>
  <c r="O170" i="425"/>
  <c r="K171" i="425"/>
  <c r="I33" i="424"/>
  <c r="H170" i="425"/>
  <c r="D171" i="425"/>
  <c r="P165" i="424"/>
  <c r="Q109" i="424"/>
  <c r="D137" i="424"/>
  <c r="P164" i="424"/>
  <c r="I170" i="424"/>
  <c r="E171" i="424"/>
  <c r="M171" i="424"/>
  <c r="F115" i="419"/>
  <c r="F128" i="419" s="1"/>
  <c r="N115" i="419"/>
  <c r="N128" i="419" s="1"/>
  <c r="I168" i="422"/>
  <c r="I169" i="422" s="1"/>
  <c r="G33" i="423"/>
  <c r="F93" i="423"/>
  <c r="J128" i="423"/>
  <c r="P125" i="423"/>
  <c r="C22" i="424"/>
  <c r="C26" i="424"/>
  <c r="J33" i="424"/>
  <c r="Q77" i="424"/>
  <c r="I93" i="424"/>
  <c r="C101" i="424"/>
  <c r="D135" i="424"/>
  <c r="D152" i="424"/>
  <c r="J170" i="424"/>
  <c r="F171" i="424"/>
  <c r="N171" i="424"/>
  <c r="O33" i="421"/>
  <c r="I33" i="423"/>
  <c r="G93" i="423"/>
  <c r="G96" i="423" s="1"/>
  <c r="Q32" i="424"/>
  <c r="K33" i="424"/>
  <c r="P73" i="424"/>
  <c r="P30" i="424" s="1"/>
  <c r="Q119" i="424"/>
  <c r="D133" i="424"/>
  <c r="K168" i="424"/>
  <c r="K169" i="424" s="1"/>
  <c r="K170" i="424"/>
  <c r="G171" i="424"/>
  <c r="U32" i="420"/>
  <c r="K83" i="421"/>
  <c r="K167" i="421" s="1"/>
  <c r="E83" i="422"/>
  <c r="E97" i="422" s="1"/>
  <c r="M83" i="422"/>
  <c r="M97" i="422" s="1"/>
  <c r="H93" i="422"/>
  <c r="H96" i="422" s="1"/>
  <c r="L115" i="422"/>
  <c r="L129" i="422" s="1"/>
  <c r="U32" i="423"/>
  <c r="L33" i="423"/>
  <c r="H93" i="423"/>
  <c r="F115" i="423"/>
  <c r="F129" i="423" s="1"/>
  <c r="N115" i="423"/>
  <c r="N129" i="423" s="1"/>
  <c r="D33" i="424"/>
  <c r="L33" i="424"/>
  <c r="Q87" i="424"/>
  <c r="Q101" i="424"/>
  <c r="D148" i="424"/>
  <c r="D170" i="424"/>
  <c r="L170" i="424"/>
  <c r="H171" i="424"/>
  <c r="C32" i="422"/>
  <c r="H115" i="422"/>
  <c r="H128" i="422" s="1"/>
  <c r="N33" i="423"/>
  <c r="L93" i="423"/>
  <c r="I168" i="423"/>
  <c r="I169" i="423" s="1"/>
  <c r="C24" i="424"/>
  <c r="E33" i="424"/>
  <c r="M33" i="424"/>
  <c r="Q102" i="424"/>
  <c r="P107" i="424"/>
  <c r="E131" i="424"/>
  <c r="E168" i="424"/>
  <c r="E169" i="424" s="1"/>
  <c r="M168" i="424"/>
  <c r="M169" i="424" s="1"/>
  <c r="E170" i="424"/>
  <c r="M170" i="424"/>
  <c r="I171" i="424"/>
  <c r="E83" i="421"/>
  <c r="E96" i="421" s="1"/>
  <c r="M83" i="421"/>
  <c r="M97" i="421" s="1"/>
  <c r="E115" i="421"/>
  <c r="E129" i="421" s="1"/>
  <c r="M115" i="421"/>
  <c r="M128" i="421" s="1"/>
  <c r="G83" i="422"/>
  <c r="G97" i="422" s="1"/>
  <c r="O83" i="422"/>
  <c r="O172" i="422" s="1"/>
  <c r="J83" i="422"/>
  <c r="J167" i="422" s="1"/>
  <c r="O33" i="423"/>
  <c r="H83" i="423"/>
  <c r="M93" i="423"/>
  <c r="H115" i="423"/>
  <c r="H128" i="423" s="1"/>
  <c r="K115" i="423"/>
  <c r="K128" i="423" s="1"/>
  <c r="O168" i="423"/>
  <c r="O169" i="423" s="1"/>
  <c r="F33" i="424"/>
  <c r="N33" i="424"/>
  <c r="P67" i="424"/>
  <c r="P105" i="424"/>
  <c r="P113" i="424"/>
  <c r="Q115" i="424"/>
  <c r="F168" i="424"/>
  <c r="F169" i="424" s="1"/>
  <c r="N168" i="424"/>
  <c r="N169" i="424" s="1"/>
  <c r="F170" i="424"/>
  <c r="N170" i="424"/>
  <c r="J171" i="424"/>
  <c r="F83" i="423"/>
  <c r="F167" i="423" s="1"/>
  <c r="N83" i="423"/>
  <c r="N97" i="423" s="1"/>
  <c r="N93" i="423"/>
  <c r="G33" i="424"/>
  <c r="O33" i="424"/>
  <c r="Q83" i="424"/>
  <c r="Q113" i="424"/>
  <c r="G168" i="424"/>
  <c r="G169" i="424" s="1"/>
  <c r="O168" i="424"/>
  <c r="O169" i="424" s="1"/>
  <c r="G170" i="424"/>
  <c r="O170" i="424"/>
  <c r="K171" i="424"/>
  <c r="C32" i="423"/>
  <c r="D33" i="423"/>
  <c r="J83" i="423"/>
  <c r="J167" i="423" s="1"/>
  <c r="D93" i="423"/>
  <c r="Q8" i="424"/>
  <c r="C25" i="424"/>
  <c r="Q36" i="424"/>
  <c r="Q81" i="424"/>
  <c r="Q111" i="424"/>
  <c r="H170" i="424"/>
  <c r="D171" i="424"/>
  <c r="Q121" i="422"/>
  <c r="Q121" i="423"/>
  <c r="L115" i="418"/>
  <c r="L128" i="418" s="1"/>
  <c r="I33" i="422"/>
  <c r="P125" i="422"/>
  <c r="G128" i="423"/>
  <c r="P107" i="423"/>
  <c r="Q103" i="422"/>
  <c r="Q103" i="423"/>
  <c r="Q102" i="423"/>
  <c r="E168" i="421"/>
  <c r="E169" i="421" s="1"/>
  <c r="E93" i="421"/>
  <c r="K93" i="423"/>
  <c r="K168" i="423"/>
  <c r="K169" i="423" s="1"/>
  <c r="K33" i="423"/>
  <c r="U105" i="423"/>
  <c r="Q4" i="422"/>
  <c r="Q4" i="423"/>
  <c r="F93" i="421"/>
  <c r="F33" i="421"/>
  <c r="Q38" i="421"/>
  <c r="Q38" i="423"/>
  <c r="I83" i="421"/>
  <c r="I96" i="421" s="1"/>
  <c r="P165" i="423"/>
  <c r="Q24" i="420"/>
  <c r="Q24" i="423"/>
  <c r="Q109" i="420"/>
  <c r="Q111" i="423"/>
  <c r="Q81" i="423"/>
  <c r="Q113" i="423"/>
  <c r="Q83" i="423"/>
  <c r="Q115" i="423"/>
  <c r="Q77" i="423"/>
  <c r="B39" i="421"/>
  <c r="B39" i="423"/>
  <c r="J129" i="423"/>
  <c r="H83" i="420"/>
  <c r="H172" i="420" s="1"/>
  <c r="D137" i="423"/>
  <c r="Q79" i="423"/>
  <c r="Q109" i="423"/>
  <c r="J115" i="420"/>
  <c r="J128" i="420" s="1"/>
  <c r="E115" i="420"/>
  <c r="E128" i="420" s="1"/>
  <c r="D83" i="421"/>
  <c r="D167" i="421" s="1"/>
  <c r="I83" i="422"/>
  <c r="I96" i="422" s="1"/>
  <c r="P107" i="422"/>
  <c r="F115" i="422"/>
  <c r="F128" i="422" s="1"/>
  <c r="N115" i="422"/>
  <c r="N129" i="422" s="1"/>
  <c r="C22" i="423"/>
  <c r="C26" i="423"/>
  <c r="J33" i="423"/>
  <c r="C101" i="423"/>
  <c r="D135" i="423"/>
  <c r="D152" i="423"/>
  <c r="J168" i="423"/>
  <c r="J169" i="423" s="1"/>
  <c r="J170" i="423"/>
  <c r="F171" i="423"/>
  <c r="N171" i="423"/>
  <c r="I170" i="423"/>
  <c r="O115" i="419"/>
  <c r="O128" i="419" s="1"/>
  <c r="U105" i="422"/>
  <c r="G115" i="422"/>
  <c r="G128" i="422" s="1"/>
  <c r="O115" i="422"/>
  <c r="O128" i="422" s="1"/>
  <c r="Q32" i="423"/>
  <c r="P73" i="423"/>
  <c r="P30" i="423" s="1"/>
  <c r="Q119" i="423"/>
  <c r="D133" i="423"/>
  <c r="D150" i="423"/>
  <c r="K170" i="423"/>
  <c r="G171" i="423"/>
  <c r="O171" i="423"/>
  <c r="H115" i="419"/>
  <c r="H128" i="419" s="1"/>
  <c r="K83" i="420"/>
  <c r="K97" i="420" s="1"/>
  <c r="Q87" i="423"/>
  <c r="Q101" i="423"/>
  <c r="D148" i="423"/>
  <c r="D170" i="423"/>
  <c r="L170" i="423"/>
  <c r="H171" i="423"/>
  <c r="P164" i="423"/>
  <c r="I115" i="419"/>
  <c r="C32" i="421"/>
  <c r="C24" i="423"/>
  <c r="E33" i="423"/>
  <c r="E131" i="423"/>
  <c r="E170" i="423"/>
  <c r="M170" i="423"/>
  <c r="I171" i="423"/>
  <c r="P67" i="423"/>
  <c r="F170" i="423"/>
  <c r="N170" i="423"/>
  <c r="J171" i="423"/>
  <c r="G170" i="423"/>
  <c r="O170" i="423"/>
  <c r="U105" i="421"/>
  <c r="U32" i="422"/>
  <c r="Q8" i="423"/>
  <c r="C25" i="423"/>
  <c r="H33" i="423"/>
  <c r="Q36" i="423"/>
  <c r="H170" i="423"/>
  <c r="D171" i="423"/>
  <c r="J129" i="422"/>
  <c r="G172" i="422"/>
  <c r="D96" i="422"/>
  <c r="P83" i="422"/>
  <c r="K96" i="422"/>
  <c r="L167" i="422"/>
  <c r="L97" i="422"/>
  <c r="L172" i="422"/>
  <c r="L96" i="422"/>
  <c r="I129" i="422"/>
  <c r="M167" i="422"/>
  <c r="F97" i="422"/>
  <c r="F172" i="422"/>
  <c r="F167" i="422"/>
  <c r="N97" i="422"/>
  <c r="N172" i="422"/>
  <c r="N167" i="422"/>
  <c r="Q79" i="422"/>
  <c r="Q109" i="422"/>
  <c r="D137" i="422"/>
  <c r="P164" i="422"/>
  <c r="I170" i="422"/>
  <c r="E171" i="422"/>
  <c r="Q79" i="421"/>
  <c r="K83" i="419"/>
  <c r="K97" i="419" s="1"/>
  <c r="G97" i="420"/>
  <c r="O97" i="420"/>
  <c r="H33" i="421"/>
  <c r="G93" i="421"/>
  <c r="C22" i="422"/>
  <c r="C26" i="422"/>
  <c r="J33" i="422"/>
  <c r="Q77" i="422"/>
  <c r="E96" i="422"/>
  <c r="H97" i="422"/>
  <c r="C101" i="422"/>
  <c r="D135" i="422"/>
  <c r="E137" i="422"/>
  <c r="D152" i="422"/>
  <c r="J168" i="422"/>
  <c r="J169" i="422" s="1"/>
  <c r="J170" i="422"/>
  <c r="F171" i="422"/>
  <c r="N171" i="422"/>
  <c r="D115" i="418"/>
  <c r="D129" i="418" s="1"/>
  <c r="L83" i="419"/>
  <c r="L167" i="419" s="1"/>
  <c r="I33" i="421"/>
  <c r="H93" i="421"/>
  <c r="H96" i="421" s="1"/>
  <c r="K115" i="421"/>
  <c r="K128" i="421" s="1"/>
  <c r="Q32" i="422"/>
  <c r="K33" i="422"/>
  <c r="P73" i="422"/>
  <c r="P30" i="422" s="1"/>
  <c r="F96" i="422"/>
  <c r="N96" i="422"/>
  <c r="Q119" i="422"/>
  <c r="D133" i="422"/>
  <c r="E135" i="422"/>
  <c r="D150" i="422"/>
  <c r="E152" i="422"/>
  <c r="K168" i="422"/>
  <c r="K169" i="422" s="1"/>
  <c r="K170" i="422"/>
  <c r="G171" i="422"/>
  <c r="O171" i="422"/>
  <c r="K172" i="422"/>
  <c r="I83" i="420"/>
  <c r="I97" i="420" s="1"/>
  <c r="I115" i="420"/>
  <c r="L115" i="420"/>
  <c r="L128" i="420" s="1"/>
  <c r="N33" i="421"/>
  <c r="L83" i="421"/>
  <c r="L167" i="421" s="1"/>
  <c r="M93" i="421"/>
  <c r="I115" i="421"/>
  <c r="I129" i="421" s="1"/>
  <c r="D33" i="422"/>
  <c r="L33" i="422"/>
  <c r="Q87" i="422"/>
  <c r="Q101" i="422"/>
  <c r="E133" i="422"/>
  <c r="E143" i="422" s="1"/>
  <c r="D148" i="422"/>
  <c r="E150" i="422"/>
  <c r="H167" i="422"/>
  <c r="D168" i="422"/>
  <c r="D169" i="422" s="1"/>
  <c r="L168" i="422"/>
  <c r="L169" i="422" s="1"/>
  <c r="D170" i="422"/>
  <c r="L170" i="422"/>
  <c r="H171" i="422"/>
  <c r="M115" i="420"/>
  <c r="M128" i="420" s="1"/>
  <c r="U32" i="421"/>
  <c r="O93" i="421"/>
  <c r="O96" i="421" s="1"/>
  <c r="J115" i="421"/>
  <c r="J128" i="421" s="1"/>
  <c r="C24" i="422"/>
  <c r="E33" i="422"/>
  <c r="M33" i="422"/>
  <c r="Q38" i="422"/>
  <c r="K97" i="422"/>
  <c r="Q102" i="422"/>
  <c r="E148" i="422"/>
  <c r="E158" i="422" s="1"/>
  <c r="E168" i="422"/>
  <c r="E169" i="422" s="1"/>
  <c r="M168" i="422"/>
  <c r="M169" i="422" s="1"/>
  <c r="E170" i="422"/>
  <c r="M170" i="422"/>
  <c r="I171" i="422"/>
  <c r="Q109" i="421"/>
  <c r="F33" i="422"/>
  <c r="N33" i="422"/>
  <c r="B39" i="422"/>
  <c r="P67" i="422"/>
  <c r="P113" i="422"/>
  <c r="Q115" i="422"/>
  <c r="F131" i="422"/>
  <c r="F168" i="422"/>
  <c r="F169" i="422" s="1"/>
  <c r="N168" i="422"/>
  <c r="N169" i="422" s="1"/>
  <c r="F170" i="422"/>
  <c r="N170" i="422"/>
  <c r="J171" i="422"/>
  <c r="O97" i="421"/>
  <c r="I168" i="421"/>
  <c r="I169" i="421" s="1"/>
  <c r="Q24" i="422"/>
  <c r="G33" i="422"/>
  <c r="O33" i="422"/>
  <c r="Q83" i="422"/>
  <c r="Q113" i="422"/>
  <c r="G168" i="422"/>
  <c r="G169" i="422" s="1"/>
  <c r="O168" i="422"/>
  <c r="O169" i="422" s="1"/>
  <c r="G170" i="422"/>
  <c r="O170" i="422"/>
  <c r="K171" i="422"/>
  <c r="M83" i="420"/>
  <c r="M167" i="420" s="1"/>
  <c r="Q119" i="420"/>
  <c r="J83" i="421"/>
  <c r="J167" i="421" s="1"/>
  <c r="P125" i="421"/>
  <c r="Q8" i="422"/>
  <c r="C25" i="422"/>
  <c r="Q36" i="422"/>
  <c r="Q81" i="422"/>
  <c r="Q111" i="422"/>
  <c r="H170" i="422"/>
  <c r="D171" i="422"/>
  <c r="Q121" i="420"/>
  <c r="Q121" i="421"/>
  <c r="D148" i="421"/>
  <c r="P83" i="421"/>
  <c r="H129" i="421"/>
  <c r="E148" i="421"/>
  <c r="E158" i="421" s="1"/>
  <c r="Q4" i="420"/>
  <c r="Q4" i="421"/>
  <c r="K93" i="421"/>
  <c r="K96" i="421" s="1"/>
  <c r="K168" i="421"/>
  <c r="K169" i="421" s="1"/>
  <c r="K33" i="421"/>
  <c r="G148" i="421"/>
  <c r="G158" i="421" s="1"/>
  <c r="G150" i="421"/>
  <c r="G133" i="421"/>
  <c r="G143" i="421" s="1"/>
  <c r="G152" i="421"/>
  <c r="G135" i="421"/>
  <c r="G137" i="421"/>
  <c r="I93" i="420"/>
  <c r="N97" i="421"/>
  <c r="N172" i="421"/>
  <c r="N167" i="421"/>
  <c r="N96" i="421"/>
  <c r="O172" i="421"/>
  <c r="O167" i="421"/>
  <c r="P165" i="421"/>
  <c r="H172" i="421"/>
  <c r="H167" i="421"/>
  <c r="H97" i="421"/>
  <c r="K97" i="421"/>
  <c r="P107" i="421"/>
  <c r="Q103" i="421"/>
  <c r="Q102" i="421"/>
  <c r="D137" i="421"/>
  <c r="E152" i="421"/>
  <c r="D150" i="421"/>
  <c r="E135" i="421"/>
  <c r="D133" i="421"/>
  <c r="I170" i="421"/>
  <c r="C32" i="420"/>
  <c r="J93" i="420"/>
  <c r="U105" i="420"/>
  <c r="C22" i="421"/>
  <c r="C26" i="421"/>
  <c r="J33" i="421"/>
  <c r="Q77" i="421"/>
  <c r="C101" i="421"/>
  <c r="E128" i="421"/>
  <c r="D135" i="421"/>
  <c r="E137" i="421"/>
  <c r="D152" i="421"/>
  <c r="J168" i="421"/>
  <c r="J169" i="421" s="1"/>
  <c r="J170" i="421"/>
  <c r="F171" i="421"/>
  <c r="N171" i="421"/>
  <c r="E171" i="421"/>
  <c r="E83" i="418"/>
  <c r="E167" i="418" s="1"/>
  <c r="M83" i="418"/>
  <c r="M172" i="418" s="1"/>
  <c r="F115" i="418"/>
  <c r="F129" i="418" s="1"/>
  <c r="N115" i="418"/>
  <c r="N129" i="418" s="1"/>
  <c r="L33" i="419"/>
  <c r="H93" i="419"/>
  <c r="L115" i="419"/>
  <c r="L128" i="419" s="1"/>
  <c r="Q32" i="421"/>
  <c r="P73" i="421"/>
  <c r="P30" i="421" s="1"/>
  <c r="Q119" i="421"/>
  <c r="F137" i="421"/>
  <c r="K170" i="421"/>
  <c r="G171" i="421"/>
  <c r="O171" i="421"/>
  <c r="G115" i="418"/>
  <c r="G129" i="418" s="1"/>
  <c r="F83" i="419"/>
  <c r="F97" i="419" s="1"/>
  <c r="N83" i="419"/>
  <c r="N97" i="419" s="1"/>
  <c r="O93" i="419"/>
  <c r="Q32" i="420"/>
  <c r="D115" i="420"/>
  <c r="D129" i="420" s="1"/>
  <c r="D33" i="421"/>
  <c r="L33" i="421"/>
  <c r="Q87" i="421"/>
  <c r="Q101" i="421"/>
  <c r="E133" i="421"/>
  <c r="E143" i="421" s="1"/>
  <c r="F135" i="421"/>
  <c r="E150" i="421"/>
  <c r="F152" i="421"/>
  <c r="D168" i="421"/>
  <c r="D169" i="421" s="1"/>
  <c r="L168" i="421"/>
  <c r="L169" i="421" s="1"/>
  <c r="D170" i="421"/>
  <c r="L170" i="421"/>
  <c r="H171" i="421"/>
  <c r="P164" i="421"/>
  <c r="J83" i="418"/>
  <c r="J97" i="418" s="1"/>
  <c r="U32" i="419"/>
  <c r="D133" i="420"/>
  <c r="D143" i="420" s="1"/>
  <c r="F83" i="420"/>
  <c r="F172" i="420" s="1"/>
  <c r="N83" i="420"/>
  <c r="N97" i="420" s="1"/>
  <c r="H115" i="420"/>
  <c r="H129" i="420" s="1"/>
  <c r="C24" i="421"/>
  <c r="E33" i="421"/>
  <c r="M33" i="421"/>
  <c r="H128" i="421"/>
  <c r="F133" i="421"/>
  <c r="F143" i="421" s="1"/>
  <c r="F150" i="421"/>
  <c r="E170" i="421"/>
  <c r="M170" i="421"/>
  <c r="I171" i="421"/>
  <c r="M172" i="421"/>
  <c r="P125" i="420"/>
  <c r="P67" i="421"/>
  <c r="P113" i="421"/>
  <c r="Q115" i="421"/>
  <c r="F148" i="421"/>
  <c r="F158" i="421" s="1"/>
  <c r="F168" i="421"/>
  <c r="F169" i="421" s="1"/>
  <c r="N168" i="421"/>
  <c r="N169" i="421" s="1"/>
  <c r="F170" i="421"/>
  <c r="N170" i="421"/>
  <c r="J171" i="421"/>
  <c r="O33" i="419"/>
  <c r="Q24" i="421"/>
  <c r="G33" i="421"/>
  <c r="Q83" i="421"/>
  <c r="Q113" i="421"/>
  <c r="G170" i="421"/>
  <c r="O170" i="421"/>
  <c r="D83" i="420"/>
  <c r="D172" i="420" s="1"/>
  <c r="H93" i="420"/>
  <c r="N128" i="420"/>
  <c r="Q8" i="421"/>
  <c r="C25" i="421"/>
  <c r="Q36" i="421"/>
  <c r="Q81" i="421"/>
  <c r="Q111" i="421"/>
  <c r="H170" i="421"/>
  <c r="D171" i="421"/>
  <c r="O96" i="420"/>
  <c r="D150" i="420"/>
  <c r="P81" i="420"/>
  <c r="P83" i="420" s="1"/>
  <c r="P113" i="420"/>
  <c r="E152" i="420"/>
  <c r="D152" i="420"/>
  <c r="E137" i="420"/>
  <c r="D135" i="420"/>
  <c r="P73" i="420"/>
  <c r="P30" i="420" s="1"/>
  <c r="G167" i="420"/>
  <c r="G172" i="420"/>
  <c r="O172" i="420"/>
  <c r="O167" i="420"/>
  <c r="E172" i="420"/>
  <c r="P164" i="420"/>
  <c r="G96" i="420"/>
  <c r="O129" i="420"/>
  <c r="E135" i="420"/>
  <c r="O171" i="420"/>
  <c r="G171" i="420"/>
  <c r="K170" i="420"/>
  <c r="N171" i="420"/>
  <c r="F171" i="420"/>
  <c r="J170" i="420"/>
  <c r="P165" i="420"/>
  <c r="B39" i="418"/>
  <c r="B39" i="420"/>
  <c r="K167" i="420"/>
  <c r="K172" i="420"/>
  <c r="N129" i="420"/>
  <c r="Q38" i="418"/>
  <c r="Q38" i="420"/>
  <c r="G115" i="419"/>
  <c r="G129" i="419" s="1"/>
  <c r="Q79" i="420"/>
  <c r="K168" i="420"/>
  <c r="K169" i="420" s="1"/>
  <c r="K93" i="420"/>
  <c r="J83" i="420"/>
  <c r="L97" i="420"/>
  <c r="K115" i="420"/>
  <c r="F137" i="420"/>
  <c r="I170" i="420"/>
  <c r="Q111" i="418"/>
  <c r="Q111" i="420"/>
  <c r="Q81" i="420"/>
  <c r="Q113" i="420"/>
  <c r="Q83" i="420"/>
  <c r="Q115" i="420"/>
  <c r="Q79" i="419"/>
  <c r="Q109" i="418"/>
  <c r="Q77" i="420"/>
  <c r="Q109" i="419"/>
  <c r="Q103" i="420"/>
  <c r="Q102" i="420"/>
  <c r="P67" i="420"/>
  <c r="L171" i="420"/>
  <c r="E171" i="420"/>
  <c r="D115" i="419"/>
  <c r="D129" i="419" s="1"/>
  <c r="O33" i="420"/>
  <c r="G33" i="420"/>
  <c r="N33" i="420"/>
  <c r="F33" i="420"/>
  <c r="J33" i="420"/>
  <c r="E93" i="420"/>
  <c r="E96" i="420" s="1"/>
  <c r="E168" i="420"/>
  <c r="E169" i="420" s="1"/>
  <c r="E33" i="420"/>
  <c r="M93" i="420"/>
  <c r="M168" i="420"/>
  <c r="M169" i="420" s="1"/>
  <c r="M33" i="420"/>
  <c r="P107" i="420"/>
  <c r="G148" i="420"/>
  <c r="G158" i="420" s="1"/>
  <c r="G150" i="420"/>
  <c r="G133" i="420"/>
  <c r="G143" i="420" s="1"/>
  <c r="G152" i="420"/>
  <c r="G135" i="420"/>
  <c r="G137" i="420"/>
  <c r="I33" i="420"/>
  <c r="O128" i="420"/>
  <c r="J171" i="420"/>
  <c r="E167" i="420"/>
  <c r="C25" i="419"/>
  <c r="Q36" i="419"/>
  <c r="L93" i="419"/>
  <c r="C22" i="420"/>
  <c r="C26" i="420"/>
  <c r="C101" i="420"/>
  <c r="C32" i="419"/>
  <c r="D33" i="419"/>
  <c r="G83" i="419"/>
  <c r="G172" i="419" s="1"/>
  <c r="O83" i="419"/>
  <c r="O97" i="419" s="1"/>
  <c r="P107" i="419"/>
  <c r="E115" i="419"/>
  <c r="E128" i="419" s="1"/>
  <c r="M115" i="419"/>
  <c r="M128" i="419" s="1"/>
  <c r="P125" i="419"/>
  <c r="D168" i="419"/>
  <c r="D169" i="419" s="1"/>
  <c r="D33" i="420"/>
  <c r="L33" i="420"/>
  <c r="Q87" i="420"/>
  <c r="Q101" i="420"/>
  <c r="E133" i="420"/>
  <c r="E143" i="420" s="1"/>
  <c r="F135" i="420"/>
  <c r="D148" i="420"/>
  <c r="E150" i="420"/>
  <c r="F152" i="420"/>
  <c r="D168" i="420"/>
  <c r="D169" i="420" s="1"/>
  <c r="L168" i="420"/>
  <c r="L169" i="420" s="1"/>
  <c r="D170" i="420"/>
  <c r="L170" i="420"/>
  <c r="H171" i="420"/>
  <c r="K83" i="418"/>
  <c r="K97" i="418" s="1"/>
  <c r="F83" i="418"/>
  <c r="F97" i="418" s="1"/>
  <c r="N83" i="418"/>
  <c r="N97" i="418" s="1"/>
  <c r="Q8" i="419"/>
  <c r="G33" i="419"/>
  <c r="H83" i="419"/>
  <c r="H172" i="419" s="1"/>
  <c r="J83" i="419"/>
  <c r="J167" i="419" s="1"/>
  <c r="D93" i="420"/>
  <c r="F133" i="420"/>
  <c r="F143" i="420" s="1"/>
  <c r="E148" i="420"/>
  <c r="E158" i="420" s="1"/>
  <c r="F150" i="420"/>
  <c r="E170" i="420"/>
  <c r="M170" i="420"/>
  <c r="I171" i="420"/>
  <c r="H33" i="419"/>
  <c r="Q87" i="419"/>
  <c r="I168" i="419"/>
  <c r="I169" i="419" s="1"/>
  <c r="P105" i="420"/>
  <c r="F148" i="420"/>
  <c r="F158" i="420" s="1"/>
  <c r="F168" i="420"/>
  <c r="F169" i="420" s="1"/>
  <c r="N168" i="420"/>
  <c r="N169" i="420" s="1"/>
  <c r="F170" i="420"/>
  <c r="N170" i="420"/>
  <c r="Q32" i="418"/>
  <c r="J93" i="418"/>
  <c r="I33" i="419"/>
  <c r="D83" i="419"/>
  <c r="D167" i="419" s="1"/>
  <c r="K115" i="419"/>
  <c r="K129" i="419" s="1"/>
  <c r="L168" i="419"/>
  <c r="L169" i="419" s="1"/>
  <c r="G168" i="420"/>
  <c r="G169" i="420" s="1"/>
  <c r="O168" i="420"/>
  <c r="O169" i="420" s="1"/>
  <c r="G170" i="420"/>
  <c r="O170" i="420"/>
  <c r="K171" i="420"/>
  <c r="E83" i="419"/>
  <c r="E167" i="419" s="1"/>
  <c r="M83" i="419"/>
  <c r="M97" i="419" s="1"/>
  <c r="G93" i="419"/>
  <c r="J128" i="419"/>
  <c r="Q8" i="420"/>
  <c r="C25" i="420"/>
  <c r="H33" i="420"/>
  <c r="Q36" i="420"/>
  <c r="H170" i="420"/>
  <c r="D171" i="420"/>
  <c r="Q24" i="418"/>
  <c r="Q24" i="419"/>
  <c r="L93" i="418"/>
  <c r="C24" i="418"/>
  <c r="C24" i="419"/>
  <c r="C22" i="419"/>
  <c r="H168" i="418"/>
  <c r="H169" i="418" s="1"/>
  <c r="H93" i="418"/>
  <c r="H96" i="418" s="1"/>
  <c r="U105" i="419"/>
  <c r="D137" i="419"/>
  <c r="M171" i="419"/>
  <c r="I170" i="419"/>
  <c r="Q103" i="418"/>
  <c r="Q103" i="419"/>
  <c r="Q102" i="419"/>
  <c r="Q4" i="418"/>
  <c r="Q4" i="419"/>
  <c r="Q121" i="418"/>
  <c r="Q121" i="419"/>
  <c r="P83" i="419"/>
  <c r="I128" i="419"/>
  <c r="P164" i="419"/>
  <c r="K93" i="419"/>
  <c r="K168" i="419"/>
  <c r="K169" i="419" s="1"/>
  <c r="K33" i="419"/>
  <c r="I129" i="419"/>
  <c r="L171" i="419"/>
  <c r="P165" i="419"/>
  <c r="I167" i="419"/>
  <c r="D168" i="418"/>
  <c r="D169" i="418" s="1"/>
  <c r="D93" i="418"/>
  <c r="Y32" i="419"/>
  <c r="E171" i="419"/>
  <c r="I33" i="418"/>
  <c r="U32" i="418"/>
  <c r="P107" i="418"/>
  <c r="E115" i="418"/>
  <c r="E129" i="418" s="1"/>
  <c r="M115" i="418"/>
  <c r="C26" i="419"/>
  <c r="J33" i="419"/>
  <c r="Q77" i="419"/>
  <c r="D135" i="419"/>
  <c r="D152" i="419"/>
  <c r="J168" i="419"/>
  <c r="J169" i="419" s="1"/>
  <c r="J170" i="419"/>
  <c r="F171" i="419"/>
  <c r="N171" i="419"/>
  <c r="G83" i="418"/>
  <c r="G97" i="418" s="1"/>
  <c r="O83" i="418"/>
  <c r="O97" i="418" s="1"/>
  <c r="P73" i="419"/>
  <c r="P30" i="419" s="1"/>
  <c r="Q119" i="419"/>
  <c r="D133" i="419"/>
  <c r="D150" i="419"/>
  <c r="K170" i="419"/>
  <c r="G171" i="419"/>
  <c r="O171" i="419"/>
  <c r="O115" i="418"/>
  <c r="P125" i="418"/>
  <c r="Q101" i="419"/>
  <c r="D148" i="419"/>
  <c r="D170" i="419"/>
  <c r="L170" i="419"/>
  <c r="H171" i="419"/>
  <c r="F128" i="418"/>
  <c r="F117" i="418" s="1"/>
  <c r="F119" i="418" s="1"/>
  <c r="I83" i="418"/>
  <c r="I172" i="418" s="1"/>
  <c r="Q79" i="418"/>
  <c r="E33" i="419"/>
  <c r="M33" i="419"/>
  <c r="Q38" i="419"/>
  <c r="E131" i="419"/>
  <c r="E168" i="419"/>
  <c r="E169" i="419" s="1"/>
  <c r="M168" i="419"/>
  <c r="M169" i="419" s="1"/>
  <c r="E170" i="419"/>
  <c r="M170" i="419"/>
  <c r="I171" i="419"/>
  <c r="I115" i="418"/>
  <c r="I129" i="418" s="1"/>
  <c r="Q119" i="418"/>
  <c r="F33" i="419"/>
  <c r="N33" i="419"/>
  <c r="B39" i="419"/>
  <c r="P67" i="419"/>
  <c r="P105" i="419"/>
  <c r="P113" i="419"/>
  <c r="Q115" i="419"/>
  <c r="F168" i="419"/>
  <c r="F169" i="419" s="1"/>
  <c r="N168" i="419"/>
  <c r="N169" i="419" s="1"/>
  <c r="F170" i="419"/>
  <c r="N170" i="419"/>
  <c r="J171" i="419"/>
  <c r="C32" i="418"/>
  <c r="J115" i="418"/>
  <c r="J129" i="418" s="1"/>
  <c r="I168" i="418"/>
  <c r="I169" i="418" s="1"/>
  <c r="Q83" i="419"/>
  <c r="Q113" i="419"/>
  <c r="G170" i="419"/>
  <c r="O170" i="419"/>
  <c r="K171" i="419"/>
  <c r="Q81" i="419"/>
  <c r="Q111" i="419"/>
  <c r="H170" i="419"/>
  <c r="D171" i="419"/>
  <c r="C101" i="418"/>
  <c r="C26" i="418"/>
  <c r="M93" i="418"/>
  <c r="M168" i="418"/>
  <c r="M169" i="418" s="1"/>
  <c r="M33" i="418"/>
  <c r="U105" i="418"/>
  <c r="P165" i="418"/>
  <c r="K168" i="418"/>
  <c r="K169" i="418" s="1"/>
  <c r="K93" i="418"/>
  <c r="H33" i="418"/>
  <c r="O33" i="418"/>
  <c r="G33" i="418"/>
  <c r="N33" i="418"/>
  <c r="F33" i="418"/>
  <c r="L33" i="418"/>
  <c r="D33" i="418"/>
  <c r="E93" i="418"/>
  <c r="P67" i="418"/>
  <c r="E168" i="418"/>
  <c r="E169" i="418" s="1"/>
  <c r="E33" i="418"/>
  <c r="L83" i="418"/>
  <c r="K33" i="418"/>
  <c r="L129" i="418"/>
  <c r="P81" i="418"/>
  <c r="P83" i="418" s="1"/>
  <c r="P113" i="418"/>
  <c r="D133" i="418"/>
  <c r="D150" i="418"/>
  <c r="D83" i="418"/>
  <c r="K115" i="418"/>
  <c r="K128" i="418" s="1"/>
  <c r="P164" i="418"/>
  <c r="I170" i="418"/>
  <c r="E171" i="418"/>
  <c r="M171" i="418"/>
  <c r="C22" i="418"/>
  <c r="J33" i="418"/>
  <c r="Q77" i="418"/>
  <c r="D135" i="418"/>
  <c r="D152" i="418"/>
  <c r="J170" i="418"/>
  <c r="F171" i="418"/>
  <c r="N171" i="418"/>
  <c r="K170" i="418"/>
  <c r="D148" i="418"/>
  <c r="D170" i="418"/>
  <c r="L170" i="418"/>
  <c r="H171" i="418"/>
  <c r="G171" i="418"/>
  <c r="Q102" i="418"/>
  <c r="E131" i="418"/>
  <c r="E170" i="418"/>
  <c r="M170" i="418"/>
  <c r="I171" i="418"/>
  <c r="P105" i="418"/>
  <c r="Q115" i="418"/>
  <c r="F168" i="418"/>
  <c r="F169" i="418" s="1"/>
  <c r="N168" i="418"/>
  <c r="N169" i="418" s="1"/>
  <c r="F170" i="418"/>
  <c r="N170" i="418"/>
  <c r="J171" i="418"/>
  <c r="Q83" i="418"/>
  <c r="Q113" i="418"/>
  <c r="G168" i="418"/>
  <c r="G169" i="418" s="1"/>
  <c r="O168" i="418"/>
  <c r="O169" i="418" s="1"/>
  <c r="G170" i="418"/>
  <c r="O170" i="418"/>
  <c r="K171" i="418"/>
  <c r="Q81" i="418"/>
  <c r="H170" i="418"/>
  <c r="D171" i="418"/>
  <c r="J79" i="194"/>
  <c r="K79" i="194" s="1"/>
  <c r="O79" i="194" s="1"/>
  <c r="Q38" i="194"/>
  <c r="Q36" i="194"/>
  <c r="B39" i="194"/>
  <c r="Q111" i="194"/>
  <c r="C26" i="194"/>
  <c r="Q24" i="194"/>
  <c r="Q103" i="194"/>
  <c r="Q4" i="194"/>
  <c r="Q121" i="194"/>
  <c r="Q101" i="194"/>
  <c r="Q32" i="194"/>
  <c r="C32" i="194"/>
  <c r="Q87" i="194"/>
  <c r="C22" i="194"/>
  <c r="D10" i="46"/>
  <c r="D11" i="46"/>
  <c r="D12" i="46"/>
  <c r="D13" i="46"/>
  <c r="C25" i="194"/>
  <c r="Q113" i="194"/>
  <c r="C24" i="194"/>
  <c r="C101" i="194"/>
  <c r="Q115" i="194"/>
  <c r="Q77" i="194"/>
  <c r="Q79" i="194"/>
  <c r="Q81" i="194"/>
  <c r="Q119" i="194"/>
  <c r="Q83" i="194"/>
  <c r="Q109" i="194"/>
  <c r="C113" i="44"/>
  <c r="N44" i="177" s="1"/>
  <c r="O113" i="194"/>
  <c r="N113" i="194"/>
  <c r="M113" i="194"/>
  <c r="L113" i="194"/>
  <c r="K113" i="194"/>
  <c r="J113" i="194"/>
  <c r="I113" i="194"/>
  <c r="H113" i="194"/>
  <c r="G113" i="194"/>
  <c r="F113" i="194"/>
  <c r="E113" i="194"/>
  <c r="D113" i="194"/>
  <c r="C104" i="44"/>
  <c r="C103" i="44"/>
  <c r="I128" i="426" l="1"/>
  <c r="G167" i="423"/>
  <c r="E172" i="425"/>
  <c r="G167" i="425"/>
  <c r="M167" i="426"/>
  <c r="P83" i="425"/>
  <c r="I129" i="423"/>
  <c r="I117" i="423" s="1"/>
  <c r="I119" i="423" s="1"/>
  <c r="I123" i="423" s="1"/>
  <c r="I127" i="423" s="1"/>
  <c r="K128" i="424"/>
  <c r="K117" i="424" s="1"/>
  <c r="K119" i="424" s="1"/>
  <c r="K121" i="424" s="1"/>
  <c r="M172" i="425"/>
  <c r="O172" i="425"/>
  <c r="G85" i="425"/>
  <c r="G87" i="425" s="1"/>
  <c r="D97" i="423"/>
  <c r="D167" i="423"/>
  <c r="L129" i="423"/>
  <c r="L117" i="423" s="1"/>
  <c r="L119" i="423" s="1"/>
  <c r="F96" i="424"/>
  <c r="F85" i="424" s="1"/>
  <c r="F87" i="424" s="1"/>
  <c r="F89" i="424" s="1"/>
  <c r="G97" i="426"/>
  <c r="N128" i="426"/>
  <c r="D129" i="423"/>
  <c r="D117" i="423" s="1"/>
  <c r="D119" i="423" s="1"/>
  <c r="P83" i="423"/>
  <c r="P172" i="423" s="1"/>
  <c r="F172" i="426"/>
  <c r="K96" i="424"/>
  <c r="I117" i="426"/>
  <c r="I119" i="426" s="1"/>
  <c r="I123" i="426" s="1"/>
  <c r="I127" i="426" s="1"/>
  <c r="K172" i="424"/>
  <c r="E172" i="423"/>
  <c r="E172" i="424"/>
  <c r="H117" i="426"/>
  <c r="H119" i="426" s="1"/>
  <c r="D128" i="425"/>
  <c r="D117" i="425" s="1"/>
  <c r="D119" i="425" s="1"/>
  <c r="D121" i="425" s="1"/>
  <c r="E97" i="423"/>
  <c r="E97" i="424"/>
  <c r="K97" i="424"/>
  <c r="K85" i="424" s="1"/>
  <c r="K87" i="424" s="1"/>
  <c r="K91" i="424" s="1"/>
  <c r="K95" i="424" s="1"/>
  <c r="E96" i="424"/>
  <c r="E85" i="424" s="1"/>
  <c r="E87" i="424" s="1"/>
  <c r="M128" i="423"/>
  <c r="M117" i="423" s="1"/>
  <c r="M119" i="423" s="1"/>
  <c r="P83" i="426"/>
  <c r="D81" i="426"/>
  <c r="D83" i="426" s="1"/>
  <c r="O129" i="426"/>
  <c r="O117" i="426" s="1"/>
  <c r="O119" i="426" s="1"/>
  <c r="N167" i="424"/>
  <c r="L172" i="424"/>
  <c r="L96" i="424"/>
  <c r="L129" i="425"/>
  <c r="L117" i="425" s="1"/>
  <c r="L119" i="425" s="1"/>
  <c r="L121" i="425" s="1"/>
  <c r="L97" i="424"/>
  <c r="L129" i="424"/>
  <c r="L117" i="424" s="1"/>
  <c r="L119" i="424" s="1"/>
  <c r="D96" i="425"/>
  <c r="G167" i="422"/>
  <c r="N128" i="423"/>
  <c r="D172" i="423"/>
  <c r="D172" i="428"/>
  <c r="M96" i="422"/>
  <c r="G96" i="422"/>
  <c r="M96" i="424"/>
  <c r="N117" i="425"/>
  <c r="N119" i="425" s="1"/>
  <c r="N121" i="425" s="1"/>
  <c r="N96" i="425"/>
  <c r="N85" i="425" s="1"/>
  <c r="N87" i="425" s="1"/>
  <c r="G172" i="426"/>
  <c r="L129" i="426"/>
  <c r="L117" i="426" s="1"/>
  <c r="L119" i="426" s="1"/>
  <c r="L123" i="426" s="1"/>
  <c r="L127" i="426" s="1"/>
  <c r="F97" i="427"/>
  <c r="F85" i="427" s="1"/>
  <c r="F87" i="427" s="1"/>
  <c r="P172" i="428"/>
  <c r="K117" i="428"/>
  <c r="K119" i="428" s="1"/>
  <c r="K123" i="428" s="1"/>
  <c r="K127" i="428" s="1"/>
  <c r="K97" i="429"/>
  <c r="G97" i="430"/>
  <c r="P97" i="430" s="1"/>
  <c r="O97" i="431"/>
  <c r="N91" i="431"/>
  <c r="N95" i="431" s="1"/>
  <c r="M172" i="422"/>
  <c r="M167" i="421"/>
  <c r="G129" i="426"/>
  <c r="G117" i="426" s="1"/>
  <c r="G119" i="426" s="1"/>
  <c r="E129" i="428"/>
  <c r="D129" i="428"/>
  <c r="F85" i="428"/>
  <c r="F87" i="428" s="1"/>
  <c r="F89" i="428" s="1"/>
  <c r="N128" i="427"/>
  <c r="H117" i="429"/>
  <c r="H119" i="429" s="1"/>
  <c r="G85" i="429"/>
  <c r="G87" i="429" s="1"/>
  <c r="D96" i="428"/>
  <c r="G96" i="430"/>
  <c r="F97" i="429"/>
  <c r="O96" i="431"/>
  <c r="O121" i="431"/>
  <c r="N129" i="419"/>
  <c r="L128" i="421"/>
  <c r="K97" i="427"/>
  <c r="J128" i="427"/>
  <c r="O117" i="428"/>
  <c r="O119" i="428" s="1"/>
  <c r="F117" i="429"/>
  <c r="F119" i="429" s="1"/>
  <c r="I85" i="431"/>
  <c r="I87" i="431" s="1"/>
  <c r="D96" i="423"/>
  <c r="F167" i="429"/>
  <c r="E167" i="429"/>
  <c r="F96" i="429"/>
  <c r="E97" i="428"/>
  <c r="E172" i="429"/>
  <c r="M97" i="424"/>
  <c r="M85" i="424" s="1"/>
  <c r="M87" i="424" s="1"/>
  <c r="M91" i="424" s="1"/>
  <c r="M95" i="424" s="1"/>
  <c r="M172" i="424"/>
  <c r="I167" i="425"/>
  <c r="E96" i="427"/>
  <c r="G96" i="427"/>
  <c r="F167" i="427"/>
  <c r="E172" i="427"/>
  <c r="E96" i="428"/>
  <c r="E85" i="428" s="1"/>
  <c r="E87" i="428" s="1"/>
  <c r="F117" i="430"/>
  <c r="F119" i="430" s="1"/>
  <c r="O96" i="430"/>
  <c r="J117" i="430"/>
  <c r="J119" i="430" s="1"/>
  <c r="J123" i="430" s="1"/>
  <c r="J127" i="430" s="1"/>
  <c r="P172" i="431"/>
  <c r="L123" i="431"/>
  <c r="L127" i="431" s="1"/>
  <c r="M123" i="431"/>
  <c r="M127" i="431" s="1"/>
  <c r="M121" i="431"/>
  <c r="F123" i="431"/>
  <c r="F127" i="431" s="1"/>
  <c r="F121" i="431"/>
  <c r="I121" i="431"/>
  <c r="I123" i="431"/>
  <c r="I127" i="431" s="1"/>
  <c r="J121" i="431"/>
  <c r="J123" i="431"/>
  <c r="J127" i="431" s="1"/>
  <c r="K91" i="431"/>
  <c r="K95" i="431" s="1"/>
  <c r="K89" i="431"/>
  <c r="I89" i="431"/>
  <c r="I91" i="431"/>
  <c r="I95" i="431" s="1"/>
  <c r="H121" i="431"/>
  <c r="H123" i="431"/>
  <c r="H127" i="431" s="1"/>
  <c r="N123" i="430"/>
  <c r="N127" i="430" s="1"/>
  <c r="N121" i="430"/>
  <c r="H89" i="431"/>
  <c r="H91" i="431"/>
  <c r="H95" i="431" s="1"/>
  <c r="F123" i="430"/>
  <c r="F127" i="430" s="1"/>
  <c r="F121" i="430"/>
  <c r="P129" i="431"/>
  <c r="M96" i="420"/>
  <c r="K96" i="420"/>
  <c r="I96" i="423"/>
  <c r="H97" i="424"/>
  <c r="F96" i="425"/>
  <c r="F85" i="425" s="1"/>
  <c r="F87" i="425" s="1"/>
  <c r="K172" i="427"/>
  <c r="N128" i="428"/>
  <c r="N117" i="428" s="1"/>
  <c r="N119" i="428" s="1"/>
  <c r="N123" i="428" s="1"/>
  <c r="N127" i="428" s="1"/>
  <c r="P115" i="429"/>
  <c r="P117" i="429" s="1"/>
  <c r="J97" i="429"/>
  <c r="M117" i="430"/>
  <c r="M119" i="430" s="1"/>
  <c r="O89" i="430"/>
  <c r="M89" i="431"/>
  <c r="H172" i="424"/>
  <c r="L85" i="427"/>
  <c r="L87" i="427" s="1"/>
  <c r="L89" i="427" s="1"/>
  <c r="K167" i="427"/>
  <c r="I172" i="428"/>
  <c r="M85" i="428"/>
  <c r="M87" i="428" s="1"/>
  <c r="F128" i="428"/>
  <c r="F117" i="428" s="1"/>
  <c r="F119" i="428" s="1"/>
  <c r="F123" i="428" s="1"/>
  <c r="F127" i="428" s="1"/>
  <c r="G128" i="429"/>
  <c r="G117" i="429" s="1"/>
  <c r="G119" i="429" s="1"/>
  <c r="N85" i="430"/>
  <c r="N87" i="430" s="1"/>
  <c r="O167" i="430"/>
  <c r="D117" i="431"/>
  <c r="D119" i="431" s="1"/>
  <c r="P128" i="431"/>
  <c r="P96" i="431"/>
  <c r="D85" i="431"/>
  <c r="D87" i="431" s="1"/>
  <c r="K117" i="431"/>
  <c r="K119" i="431" s="1"/>
  <c r="F167" i="421"/>
  <c r="F96" i="421"/>
  <c r="F96" i="426"/>
  <c r="I97" i="428"/>
  <c r="I85" i="428" s="1"/>
  <c r="I87" i="428" s="1"/>
  <c r="G117" i="428"/>
  <c r="G119" i="428" s="1"/>
  <c r="K117" i="429"/>
  <c r="K119" i="429" s="1"/>
  <c r="N96" i="429"/>
  <c r="N85" i="429" s="1"/>
  <c r="N87" i="429" s="1"/>
  <c r="N89" i="429" s="1"/>
  <c r="O85" i="430"/>
  <c r="O87" i="430" s="1"/>
  <c r="O91" i="430" s="1"/>
  <c r="O95" i="430" s="1"/>
  <c r="K85" i="430"/>
  <c r="K87" i="430" s="1"/>
  <c r="K89" i="430" s="1"/>
  <c r="H129" i="430"/>
  <c r="P129" i="430" s="1"/>
  <c r="E85" i="431"/>
  <c r="E87" i="431" s="1"/>
  <c r="F172" i="421"/>
  <c r="J117" i="423"/>
  <c r="J119" i="423" s="1"/>
  <c r="J123" i="423" s="1"/>
  <c r="J127" i="423" s="1"/>
  <c r="L129" i="427"/>
  <c r="F97" i="426"/>
  <c r="I167" i="428"/>
  <c r="N167" i="429"/>
  <c r="F85" i="429"/>
  <c r="F87" i="429" s="1"/>
  <c r="F89" i="429" s="1"/>
  <c r="H85" i="430"/>
  <c r="H87" i="430" s="1"/>
  <c r="H91" i="430" s="1"/>
  <c r="H95" i="430" s="1"/>
  <c r="G85" i="431"/>
  <c r="G87" i="431" s="1"/>
  <c r="P97" i="431"/>
  <c r="G129" i="420"/>
  <c r="J117" i="427"/>
  <c r="J119" i="427" s="1"/>
  <c r="N172" i="429"/>
  <c r="J85" i="430"/>
  <c r="J87" i="430" s="1"/>
  <c r="J91" i="430" s="1"/>
  <c r="J95" i="430" s="1"/>
  <c r="D158" i="431"/>
  <c r="B125" i="431"/>
  <c r="B148" i="431"/>
  <c r="H97" i="425"/>
  <c r="F167" i="425"/>
  <c r="L117" i="428"/>
  <c r="L119" i="428" s="1"/>
  <c r="L123" i="428" s="1"/>
  <c r="L127" i="428" s="1"/>
  <c r="H128" i="430"/>
  <c r="P128" i="430" s="1"/>
  <c r="L85" i="430"/>
  <c r="L87" i="430" s="1"/>
  <c r="L89" i="430" s="1"/>
  <c r="D143" i="431"/>
  <c r="E117" i="431"/>
  <c r="E119" i="431" s="1"/>
  <c r="B103" i="430"/>
  <c r="B103" i="431"/>
  <c r="N172" i="423"/>
  <c r="O172" i="426"/>
  <c r="L96" i="426"/>
  <c r="F128" i="426"/>
  <c r="F117" i="426" s="1"/>
  <c r="F119" i="426" s="1"/>
  <c r="F123" i="426" s="1"/>
  <c r="F127" i="426" s="1"/>
  <c r="J167" i="427"/>
  <c r="J96" i="429"/>
  <c r="J85" i="429" s="1"/>
  <c r="J87" i="429" s="1"/>
  <c r="F131" i="431"/>
  <c r="E148" i="431"/>
  <c r="E158" i="431" s="1"/>
  <c r="E150" i="431"/>
  <c r="E133" i="431"/>
  <c r="E143" i="431" s="1"/>
  <c r="E152" i="431"/>
  <c r="E135" i="431"/>
  <c r="E137" i="431"/>
  <c r="N117" i="431"/>
  <c r="N119" i="431" s="1"/>
  <c r="J85" i="431"/>
  <c r="J87" i="431" s="1"/>
  <c r="F91" i="431"/>
  <c r="F95" i="431" s="1"/>
  <c r="L85" i="431"/>
  <c r="L87" i="431" s="1"/>
  <c r="M123" i="430"/>
  <c r="M127" i="430" s="1"/>
  <c r="M121" i="430"/>
  <c r="N89" i="430"/>
  <c r="N91" i="430"/>
  <c r="N95" i="430" s="1"/>
  <c r="F91" i="430"/>
  <c r="F95" i="430" s="1"/>
  <c r="F89" i="430"/>
  <c r="K91" i="430"/>
  <c r="K95" i="430" s="1"/>
  <c r="I121" i="429"/>
  <c r="I123" i="429"/>
  <c r="I127" i="429" s="1"/>
  <c r="L121" i="430"/>
  <c r="L123" i="430"/>
  <c r="L127" i="430" s="1"/>
  <c r="H97" i="418"/>
  <c r="D97" i="422"/>
  <c r="K129" i="423"/>
  <c r="K117" i="423" s="1"/>
  <c r="K119" i="423" s="1"/>
  <c r="O96" i="424"/>
  <c r="O85" i="424" s="1"/>
  <c r="O87" i="424" s="1"/>
  <c r="O89" i="424" s="1"/>
  <c r="K172" i="425"/>
  <c r="J129" i="426"/>
  <c r="J117" i="426" s="1"/>
  <c r="J119" i="426" s="1"/>
  <c r="K121" i="428"/>
  <c r="O117" i="429"/>
  <c r="O119" i="429" s="1"/>
  <c r="E128" i="429"/>
  <c r="I85" i="429"/>
  <c r="I87" i="429" s="1"/>
  <c r="I89" i="429" s="1"/>
  <c r="E117" i="430"/>
  <c r="E119" i="430" s="1"/>
  <c r="D117" i="430"/>
  <c r="D119" i="430" s="1"/>
  <c r="G85" i="430"/>
  <c r="G87" i="430" s="1"/>
  <c r="H167" i="418"/>
  <c r="E96" i="418"/>
  <c r="E129" i="420"/>
  <c r="E117" i="420" s="1"/>
  <c r="E119" i="420" s="1"/>
  <c r="E121" i="420" s="1"/>
  <c r="I167" i="420"/>
  <c r="N85" i="422"/>
  <c r="N87" i="422" s="1"/>
  <c r="E167" i="422"/>
  <c r="D167" i="422"/>
  <c r="H96" i="423"/>
  <c r="K97" i="425"/>
  <c r="H129" i="425"/>
  <c r="M129" i="428"/>
  <c r="M117" i="428" s="1"/>
  <c r="M119" i="428" s="1"/>
  <c r="P93" i="429"/>
  <c r="D143" i="430"/>
  <c r="E128" i="422"/>
  <c r="E172" i="422"/>
  <c r="P172" i="424"/>
  <c r="E96" i="423"/>
  <c r="I129" i="425"/>
  <c r="I117" i="425" s="1"/>
  <c r="I119" i="425" s="1"/>
  <c r="I123" i="425" s="1"/>
  <c r="I127" i="425" s="1"/>
  <c r="H96" i="426"/>
  <c r="H85" i="426" s="1"/>
  <c r="H87" i="426" s="1"/>
  <c r="H89" i="426" s="1"/>
  <c r="J97" i="426"/>
  <c r="K97" i="426"/>
  <c r="L172" i="428"/>
  <c r="E117" i="428"/>
  <c r="E119" i="428" s="1"/>
  <c r="E121" i="428" s="1"/>
  <c r="P115" i="428"/>
  <c r="P117" i="428" s="1"/>
  <c r="K117" i="430"/>
  <c r="K119" i="430" s="1"/>
  <c r="I123" i="430"/>
  <c r="I127" i="430" s="1"/>
  <c r="O117" i="430"/>
  <c r="O119" i="430" s="1"/>
  <c r="I85" i="430"/>
  <c r="I87" i="430" s="1"/>
  <c r="M129" i="421"/>
  <c r="B125" i="430"/>
  <c r="B148" i="430"/>
  <c r="I172" i="419"/>
  <c r="I97" i="419"/>
  <c r="L172" i="420"/>
  <c r="K172" i="421"/>
  <c r="M128" i="424"/>
  <c r="M117" i="424" s="1"/>
  <c r="M119" i="424" s="1"/>
  <c r="M123" i="424" s="1"/>
  <c r="M127" i="424" s="1"/>
  <c r="E167" i="427"/>
  <c r="D97" i="427"/>
  <c r="G85" i="428"/>
  <c r="G87" i="428" s="1"/>
  <c r="G91" i="428" s="1"/>
  <c r="G95" i="428" s="1"/>
  <c r="E96" i="429"/>
  <c r="E85" i="429" s="1"/>
  <c r="E87" i="429" s="1"/>
  <c r="F91" i="429"/>
  <c r="F95" i="429" s="1"/>
  <c r="J172" i="429"/>
  <c r="D158" i="430"/>
  <c r="P172" i="430"/>
  <c r="P85" i="430"/>
  <c r="G117" i="430"/>
  <c r="G119" i="430" s="1"/>
  <c r="F131" i="430"/>
  <c r="E148" i="430"/>
  <c r="E158" i="430" s="1"/>
  <c r="E150" i="430"/>
  <c r="E133" i="430"/>
  <c r="E143" i="430" s="1"/>
  <c r="E152" i="430"/>
  <c r="E135" i="430"/>
  <c r="E137" i="430"/>
  <c r="M85" i="430"/>
  <c r="M87" i="430" s="1"/>
  <c r="O96" i="419"/>
  <c r="O85" i="419" s="1"/>
  <c r="O87" i="419" s="1"/>
  <c r="L167" i="420"/>
  <c r="D167" i="424"/>
  <c r="J96" i="424"/>
  <c r="K96" i="425"/>
  <c r="K85" i="425" s="1"/>
  <c r="K87" i="425" s="1"/>
  <c r="K89" i="425" s="1"/>
  <c r="G96" i="426"/>
  <c r="O129" i="427"/>
  <c r="J97" i="428"/>
  <c r="J85" i="428" s="1"/>
  <c r="J87" i="428" s="1"/>
  <c r="J89" i="428" s="1"/>
  <c r="E85" i="430"/>
  <c r="E87" i="430" s="1"/>
  <c r="P96" i="430"/>
  <c r="D85" i="430"/>
  <c r="D87" i="430" s="1"/>
  <c r="I96" i="427"/>
  <c r="I85" i="427" s="1"/>
  <c r="N121" i="429"/>
  <c r="N123" i="429"/>
  <c r="N127" i="429" s="1"/>
  <c r="K123" i="429"/>
  <c r="K127" i="429" s="1"/>
  <c r="K121" i="429"/>
  <c r="G89" i="429"/>
  <c r="G91" i="429"/>
  <c r="G95" i="429" s="1"/>
  <c r="L123" i="429"/>
  <c r="L127" i="429" s="1"/>
  <c r="L121" i="429"/>
  <c r="F123" i="429"/>
  <c r="F127" i="429" s="1"/>
  <c r="F121" i="429"/>
  <c r="J121" i="429"/>
  <c r="J123" i="429"/>
  <c r="J127" i="429" s="1"/>
  <c r="J121" i="428"/>
  <c r="J123" i="428"/>
  <c r="J127" i="428" s="1"/>
  <c r="O89" i="429"/>
  <c r="O91" i="429"/>
  <c r="O95" i="429" s="1"/>
  <c r="E89" i="428"/>
  <c r="E91" i="428"/>
  <c r="E95" i="428" s="1"/>
  <c r="O123" i="429"/>
  <c r="O127" i="429" s="1"/>
  <c r="O121" i="429"/>
  <c r="I91" i="429"/>
  <c r="I95" i="429" s="1"/>
  <c r="H121" i="429"/>
  <c r="H123" i="429"/>
  <c r="H127" i="429" s="1"/>
  <c r="M128" i="422"/>
  <c r="M117" i="422" s="1"/>
  <c r="M119" i="422" s="1"/>
  <c r="M123" i="422" s="1"/>
  <c r="M127" i="422" s="1"/>
  <c r="K172" i="423"/>
  <c r="O96" i="423"/>
  <c r="I96" i="425"/>
  <c r="K167" i="426"/>
  <c r="N167" i="427"/>
  <c r="N96" i="426"/>
  <c r="N85" i="426" s="1"/>
  <c r="N87" i="426" s="1"/>
  <c r="D167" i="427"/>
  <c r="L96" i="428"/>
  <c r="L85" i="428" s="1"/>
  <c r="L87" i="428" s="1"/>
  <c r="D117" i="429"/>
  <c r="D119" i="429" s="1"/>
  <c r="L167" i="429"/>
  <c r="L97" i="429"/>
  <c r="P97" i="429" s="1"/>
  <c r="L172" i="429"/>
  <c r="L96" i="429"/>
  <c r="I96" i="420"/>
  <c r="K129" i="422"/>
  <c r="K97" i="423"/>
  <c r="H96" i="424"/>
  <c r="H85" i="424" s="1"/>
  <c r="H87" i="424" s="1"/>
  <c r="F117" i="425"/>
  <c r="F119" i="425" s="1"/>
  <c r="F121" i="425" s="1"/>
  <c r="I172" i="426"/>
  <c r="E85" i="427"/>
  <c r="E87" i="427" s="1"/>
  <c r="E89" i="427" s="1"/>
  <c r="O117" i="427"/>
  <c r="O119" i="427" s="1"/>
  <c r="O123" i="427" s="1"/>
  <c r="O127" i="427" s="1"/>
  <c r="N172" i="427"/>
  <c r="D158" i="429"/>
  <c r="M91" i="429"/>
  <c r="M95" i="429" s="1"/>
  <c r="I167" i="426"/>
  <c r="N97" i="427"/>
  <c r="N85" i="427" s="1"/>
  <c r="N87" i="427" s="1"/>
  <c r="N89" i="427" s="1"/>
  <c r="H85" i="429"/>
  <c r="H87" i="429" s="1"/>
  <c r="J172" i="418"/>
  <c r="I172" i="423"/>
  <c r="O128" i="425"/>
  <c r="O117" i="425" s="1"/>
  <c r="O119" i="425" s="1"/>
  <c r="O121" i="425" s="1"/>
  <c r="J172" i="426"/>
  <c r="N117" i="427"/>
  <c r="N119" i="427" s="1"/>
  <c r="N123" i="427" s="1"/>
  <c r="N127" i="427" s="1"/>
  <c r="H97" i="427"/>
  <c r="K85" i="428"/>
  <c r="K87" i="428" s="1"/>
  <c r="K91" i="428" s="1"/>
  <c r="K95" i="428" s="1"/>
  <c r="J172" i="428"/>
  <c r="M129" i="429"/>
  <c r="P172" i="429"/>
  <c r="P85" i="429"/>
  <c r="G128" i="425"/>
  <c r="G117" i="425" s="1"/>
  <c r="G119" i="425" s="1"/>
  <c r="G121" i="425" s="1"/>
  <c r="D96" i="427"/>
  <c r="H167" i="427"/>
  <c r="I97" i="426"/>
  <c r="I85" i="426" s="1"/>
  <c r="I87" i="426" s="1"/>
  <c r="E129" i="429"/>
  <c r="E117" i="429" s="1"/>
  <c r="E119" i="429" s="1"/>
  <c r="K85" i="429"/>
  <c r="K87" i="429" s="1"/>
  <c r="J96" i="418"/>
  <c r="J85" i="418" s="1"/>
  <c r="J87" i="418" s="1"/>
  <c r="J91" i="418" s="1"/>
  <c r="J95" i="418" s="1"/>
  <c r="B148" i="429"/>
  <c r="B125" i="429"/>
  <c r="D128" i="422"/>
  <c r="O97" i="426"/>
  <c r="J96" i="426"/>
  <c r="K117" i="426"/>
  <c r="K119" i="426" s="1"/>
  <c r="K123" i="426" s="1"/>
  <c r="K127" i="426" s="1"/>
  <c r="P93" i="427"/>
  <c r="M128" i="429"/>
  <c r="D85" i="429"/>
  <c r="D87" i="429" s="1"/>
  <c r="B103" i="428"/>
  <c r="B103" i="429"/>
  <c r="M129" i="420"/>
  <c r="G85" i="423"/>
  <c r="G87" i="423" s="1"/>
  <c r="G91" i="423" s="1"/>
  <c r="G95" i="423" s="1"/>
  <c r="I97" i="425"/>
  <c r="N172" i="426"/>
  <c r="N167" i="426"/>
  <c r="O96" i="426"/>
  <c r="K96" i="426"/>
  <c r="E152" i="429"/>
  <c r="F131" i="429"/>
  <c r="E148" i="429"/>
  <c r="E158" i="429" s="1"/>
  <c r="E150" i="429"/>
  <c r="E133" i="429"/>
  <c r="E135" i="429"/>
  <c r="E137" i="429"/>
  <c r="G123" i="428"/>
  <c r="G127" i="428" s="1"/>
  <c r="G121" i="428"/>
  <c r="O123" i="428"/>
  <c r="O127" i="428" s="1"/>
  <c r="O121" i="428"/>
  <c r="E85" i="426"/>
  <c r="E87" i="426" s="1"/>
  <c r="E89" i="426" s="1"/>
  <c r="E172" i="418"/>
  <c r="J167" i="418"/>
  <c r="F172" i="419"/>
  <c r="F167" i="419"/>
  <c r="E117" i="421"/>
  <c r="E119" i="421" s="1"/>
  <c r="E123" i="421" s="1"/>
  <c r="E127" i="421" s="1"/>
  <c r="M85" i="422"/>
  <c r="M87" i="422" s="1"/>
  <c r="H129" i="422"/>
  <c r="H117" i="422" s="1"/>
  <c r="H119" i="422" s="1"/>
  <c r="L96" i="423"/>
  <c r="H128" i="424"/>
  <c r="H117" i="424" s="1"/>
  <c r="H119" i="424" s="1"/>
  <c r="H123" i="424" s="1"/>
  <c r="H127" i="424" s="1"/>
  <c r="J172" i="427"/>
  <c r="K129" i="427"/>
  <c r="K117" i="427" s="1"/>
  <c r="K119" i="427" s="1"/>
  <c r="K123" i="427" s="1"/>
  <c r="K127" i="427" s="1"/>
  <c r="D143" i="428"/>
  <c r="E97" i="418"/>
  <c r="L128" i="422"/>
  <c r="L117" i="422" s="1"/>
  <c r="L119" i="422" s="1"/>
  <c r="L121" i="422" s="1"/>
  <c r="O172" i="423"/>
  <c r="N167" i="423"/>
  <c r="D128" i="424"/>
  <c r="D117" i="424" s="1"/>
  <c r="D119" i="424" s="1"/>
  <c r="H96" i="425"/>
  <c r="M85" i="426"/>
  <c r="M87" i="426" s="1"/>
  <c r="M91" i="426" s="1"/>
  <c r="M95" i="426" s="1"/>
  <c r="L96" i="425"/>
  <c r="J97" i="427"/>
  <c r="J85" i="427" s="1"/>
  <c r="J87" i="427" s="1"/>
  <c r="J91" i="427" s="1"/>
  <c r="J95" i="427" s="1"/>
  <c r="K85" i="427"/>
  <c r="K87" i="427" s="1"/>
  <c r="K91" i="427" s="1"/>
  <c r="K95" i="427" s="1"/>
  <c r="D85" i="428"/>
  <c r="D87" i="428" s="1"/>
  <c r="I117" i="428"/>
  <c r="I119" i="428" s="1"/>
  <c r="L172" i="423"/>
  <c r="G97" i="424"/>
  <c r="F129" i="424"/>
  <c r="F117" i="424" s="1"/>
  <c r="F119" i="424" s="1"/>
  <c r="D117" i="428"/>
  <c r="D119" i="428" s="1"/>
  <c r="P128" i="428"/>
  <c r="P97" i="428"/>
  <c r="H121" i="428"/>
  <c r="H128" i="418"/>
  <c r="H117" i="418" s="1"/>
  <c r="H119" i="418" s="1"/>
  <c r="H123" i="418" s="1"/>
  <c r="H127" i="418" s="1"/>
  <c r="L97" i="423"/>
  <c r="M167" i="423"/>
  <c r="P93" i="422"/>
  <c r="G96" i="424"/>
  <c r="G128" i="424"/>
  <c r="G117" i="424" s="1"/>
  <c r="G119" i="424" s="1"/>
  <c r="H96" i="427"/>
  <c r="D158" i="428"/>
  <c r="M172" i="423"/>
  <c r="O129" i="424"/>
  <c r="O117" i="424" s="1"/>
  <c r="O119" i="424" s="1"/>
  <c r="O121" i="424" s="1"/>
  <c r="L172" i="425"/>
  <c r="E167" i="426"/>
  <c r="L117" i="427"/>
  <c r="L119" i="427" s="1"/>
  <c r="L121" i="427" s="1"/>
  <c r="O96" i="427"/>
  <c r="O85" i="427" s="1"/>
  <c r="O87" i="427" s="1"/>
  <c r="I172" i="427"/>
  <c r="I128" i="427"/>
  <c r="I117" i="427" s="1"/>
  <c r="I119" i="427" s="1"/>
  <c r="H85" i="428"/>
  <c r="H87" i="428" s="1"/>
  <c r="P93" i="428"/>
  <c r="O97" i="423"/>
  <c r="N117" i="424"/>
  <c r="N119" i="424" s="1"/>
  <c r="N121" i="424" s="1"/>
  <c r="L97" i="425"/>
  <c r="E172" i="426"/>
  <c r="M85" i="425"/>
  <c r="M87" i="425" s="1"/>
  <c r="M91" i="425" s="1"/>
  <c r="M95" i="425" s="1"/>
  <c r="O167" i="427"/>
  <c r="I87" i="427"/>
  <c r="G131" i="428"/>
  <c r="F148" i="428"/>
  <c r="F158" i="428" s="1"/>
  <c r="F150" i="428"/>
  <c r="F133" i="428"/>
  <c r="F143" i="428" s="1"/>
  <c r="F152" i="428"/>
  <c r="F135" i="428"/>
  <c r="F137" i="428"/>
  <c r="N85" i="428"/>
  <c r="N87" i="428" s="1"/>
  <c r="B125" i="428"/>
  <c r="B148" i="428"/>
  <c r="F129" i="419"/>
  <c r="M117" i="421"/>
  <c r="M119" i="421" s="1"/>
  <c r="M123" i="421" s="1"/>
  <c r="M127" i="421" s="1"/>
  <c r="E129" i="423"/>
  <c r="E117" i="423" s="1"/>
  <c r="E119" i="423" s="1"/>
  <c r="E123" i="423" s="1"/>
  <c r="E127" i="423" s="1"/>
  <c r="J167" i="424"/>
  <c r="H117" i="427"/>
  <c r="H119" i="427" s="1"/>
  <c r="H123" i="427" s="1"/>
  <c r="H127" i="427" s="1"/>
  <c r="I167" i="427"/>
  <c r="O85" i="428"/>
  <c r="O87" i="428" s="1"/>
  <c r="F91" i="427"/>
  <c r="F95" i="427" s="1"/>
  <c r="F89" i="427"/>
  <c r="P172" i="427"/>
  <c r="P85" i="427"/>
  <c r="G121" i="427"/>
  <c r="G123" i="427"/>
  <c r="G127" i="427" s="1"/>
  <c r="J123" i="427"/>
  <c r="J127" i="427" s="1"/>
  <c r="J121" i="427"/>
  <c r="J89" i="427"/>
  <c r="B103" i="426"/>
  <c r="B103" i="427"/>
  <c r="F128" i="420"/>
  <c r="F117" i="420" s="1"/>
  <c r="F119" i="420" s="1"/>
  <c r="F123" i="420" s="1"/>
  <c r="F127" i="420" s="1"/>
  <c r="I167" i="423"/>
  <c r="J96" i="423"/>
  <c r="O129" i="423"/>
  <c r="O117" i="423" s="1"/>
  <c r="O119" i="423" s="1"/>
  <c r="P115" i="424"/>
  <c r="P117" i="424" s="1"/>
  <c r="D96" i="424"/>
  <c r="D85" i="424" s="1"/>
  <c r="D87" i="424" s="1"/>
  <c r="H172" i="425"/>
  <c r="M129" i="425"/>
  <c r="M117" i="425" s="1"/>
  <c r="M119" i="425" s="1"/>
  <c r="D117" i="427"/>
  <c r="D119" i="427" s="1"/>
  <c r="G85" i="427"/>
  <c r="G87" i="427" s="1"/>
  <c r="B148" i="427"/>
  <c r="B125" i="427"/>
  <c r="G85" i="422"/>
  <c r="G87" i="422" s="1"/>
  <c r="G89" i="422" s="1"/>
  <c r="E129" i="425"/>
  <c r="E117" i="425" s="1"/>
  <c r="E119" i="425" s="1"/>
  <c r="P93" i="426"/>
  <c r="M172" i="419"/>
  <c r="I97" i="421"/>
  <c r="I97" i="424"/>
  <c r="G167" i="424"/>
  <c r="J128" i="424"/>
  <c r="J117" i="424" s="1"/>
  <c r="J119" i="424" s="1"/>
  <c r="J123" i="424" s="1"/>
  <c r="J127" i="424" s="1"/>
  <c r="G131" i="427"/>
  <c r="F148" i="427"/>
  <c r="F158" i="427" s="1"/>
  <c r="F150" i="427"/>
  <c r="F133" i="427"/>
  <c r="F143" i="427" s="1"/>
  <c r="F152" i="427"/>
  <c r="F135" i="427"/>
  <c r="F137" i="427"/>
  <c r="I172" i="421"/>
  <c r="J96" i="421"/>
  <c r="H129" i="423"/>
  <c r="E129" i="424"/>
  <c r="E117" i="424" s="1"/>
  <c r="E119" i="424" s="1"/>
  <c r="L85" i="420"/>
  <c r="L87" i="420" s="1"/>
  <c r="L91" i="420" s="1"/>
  <c r="L95" i="420" s="1"/>
  <c r="I167" i="421"/>
  <c r="J172" i="421"/>
  <c r="J96" i="422"/>
  <c r="J172" i="422"/>
  <c r="D158" i="427"/>
  <c r="M85" i="427"/>
  <c r="M87" i="427" s="1"/>
  <c r="F117" i="427"/>
  <c r="F119" i="427" s="1"/>
  <c r="M129" i="427"/>
  <c r="J97" i="421"/>
  <c r="D172" i="421"/>
  <c r="J97" i="422"/>
  <c r="P115" i="425"/>
  <c r="P117" i="425" s="1"/>
  <c r="D85" i="427"/>
  <c r="D87" i="427" s="1"/>
  <c r="E129" i="427"/>
  <c r="E117" i="427" s="1"/>
  <c r="E119" i="427" s="1"/>
  <c r="P115" i="427"/>
  <c r="P117" i="427" s="1"/>
  <c r="F167" i="418"/>
  <c r="M96" i="419"/>
  <c r="M85" i="419" s="1"/>
  <c r="M87" i="419" s="1"/>
  <c r="M91" i="419" s="1"/>
  <c r="M95" i="419" s="1"/>
  <c r="N96" i="423"/>
  <c r="N85" i="423" s="1"/>
  <c r="N87" i="423" s="1"/>
  <c r="M96" i="423"/>
  <c r="M85" i="423" s="1"/>
  <c r="M87" i="423" s="1"/>
  <c r="M91" i="423" s="1"/>
  <c r="M95" i="423" s="1"/>
  <c r="N96" i="424"/>
  <c r="N85" i="424" s="1"/>
  <c r="N87" i="424" s="1"/>
  <c r="H117" i="425"/>
  <c r="H119" i="425" s="1"/>
  <c r="H123" i="425" s="1"/>
  <c r="H127" i="425" s="1"/>
  <c r="N117" i="426"/>
  <c r="N119" i="426" s="1"/>
  <c r="N121" i="426" s="1"/>
  <c r="M128" i="427"/>
  <c r="H121" i="426"/>
  <c r="H123" i="426"/>
  <c r="H127" i="426" s="1"/>
  <c r="O91" i="425"/>
  <c r="O95" i="425" s="1"/>
  <c r="O89" i="425"/>
  <c r="K128" i="419"/>
  <c r="K117" i="419" s="1"/>
  <c r="K119" i="419" s="1"/>
  <c r="K121" i="419" s="1"/>
  <c r="H129" i="419"/>
  <c r="H117" i="419" s="1"/>
  <c r="H119" i="419" s="1"/>
  <c r="H123" i="419" s="1"/>
  <c r="H127" i="419" s="1"/>
  <c r="K167" i="419"/>
  <c r="M172" i="420"/>
  <c r="O128" i="421"/>
  <c r="O117" i="421" s="1"/>
  <c r="O119" i="421" s="1"/>
  <c r="O123" i="421" s="1"/>
  <c r="O127" i="421" s="1"/>
  <c r="H167" i="423"/>
  <c r="O172" i="424"/>
  <c r="L167" i="426"/>
  <c r="L97" i="426"/>
  <c r="L172" i="426"/>
  <c r="H97" i="420"/>
  <c r="M97" i="420"/>
  <c r="M85" i="420" s="1"/>
  <c r="M87" i="420" s="1"/>
  <c r="M89" i="420" s="1"/>
  <c r="G167" i="421"/>
  <c r="K117" i="422"/>
  <c r="K119" i="422" s="1"/>
  <c r="K121" i="422" s="1"/>
  <c r="D172" i="424"/>
  <c r="J172" i="424"/>
  <c r="D172" i="425"/>
  <c r="D158" i="426"/>
  <c r="D129" i="426"/>
  <c r="P115" i="426"/>
  <c r="P117" i="426" s="1"/>
  <c r="M129" i="426"/>
  <c r="B148" i="426"/>
  <c r="B125" i="426"/>
  <c r="M167" i="419"/>
  <c r="G96" i="421"/>
  <c r="G85" i="421" s="1"/>
  <c r="G87" i="421" s="1"/>
  <c r="N128" i="421"/>
  <c r="N117" i="421" s="1"/>
  <c r="N119" i="421" s="1"/>
  <c r="J97" i="424"/>
  <c r="F167" i="424"/>
  <c r="I117" i="424"/>
  <c r="I119" i="424" s="1"/>
  <c r="I123" i="424" s="1"/>
  <c r="I127" i="424" s="1"/>
  <c r="D97" i="425"/>
  <c r="E129" i="426"/>
  <c r="H96" i="420"/>
  <c r="H85" i="420" s="1"/>
  <c r="H87" i="420" s="1"/>
  <c r="G172" i="421"/>
  <c r="F172" i="424"/>
  <c r="M128" i="426"/>
  <c r="D128" i="418"/>
  <c r="D117" i="418" s="1"/>
  <c r="D119" i="418" s="1"/>
  <c r="D129" i="421"/>
  <c r="N85" i="421"/>
  <c r="N87" i="421" s="1"/>
  <c r="N89" i="421" s="1"/>
  <c r="I172" i="424"/>
  <c r="K128" i="425"/>
  <c r="K129" i="425"/>
  <c r="P172" i="426"/>
  <c r="P85" i="426"/>
  <c r="D128" i="426"/>
  <c r="H167" i="420"/>
  <c r="J129" i="420"/>
  <c r="J117" i="420" s="1"/>
  <c r="J119" i="420" s="1"/>
  <c r="J123" i="420" s="1"/>
  <c r="J127" i="420" s="1"/>
  <c r="L129" i="420"/>
  <c r="L117" i="420" s="1"/>
  <c r="L119" i="420" s="1"/>
  <c r="L123" i="420" s="1"/>
  <c r="L127" i="420" s="1"/>
  <c r="F131" i="426"/>
  <c r="E148" i="426"/>
  <c r="E158" i="426" s="1"/>
  <c r="E150" i="426"/>
  <c r="E133" i="426"/>
  <c r="E137" i="426"/>
  <c r="E152" i="426"/>
  <c r="E135" i="426"/>
  <c r="E85" i="425"/>
  <c r="E87" i="425" s="1"/>
  <c r="E91" i="425" s="1"/>
  <c r="E95" i="425" s="1"/>
  <c r="E128" i="426"/>
  <c r="O167" i="424"/>
  <c r="G91" i="425"/>
  <c r="G95" i="425" s="1"/>
  <c r="G89" i="425"/>
  <c r="L117" i="421"/>
  <c r="L119" i="421" s="1"/>
  <c r="L123" i="421" s="1"/>
  <c r="L127" i="421" s="1"/>
  <c r="L172" i="421"/>
  <c r="F129" i="422"/>
  <c r="F117" i="422" s="1"/>
  <c r="F119" i="422" s="1"/>
  <c r="F172" i="423"/>
  <c r="F129" i="421"/>
  <c r="F117" i="421" s="1"/>
  <c r="F119" i="421" s="1"/>
  <c r="E172" i="421"/>
  <c r="D96" i="421"/>
  <c r="H97" i="423"/>
  <c r="F97" i="423"/>
  <c r="O85" i="420"/>
  <c r="O87" i="420" s="1"/>
  <c r="O91" i="420" s="1"/>
  <c r="O95" i="420" s="1"/>
  <c r="G128" i="421"/>
  <c r="G117" i="421" s="1"/>
  <c r="G119" i="421" s="1"/>
  <c r="G123" i="421" s="1"/>
  <c r="G127" i="421" s="1"/>
  <c r="E167" i="421"/>
  <c r="H172" i="423"/>
  <c r="P93" i="424"/>
  <c r="D143" i="425"/>
  <c r="L172" i="419"/>
  <c r="L97" i="419"/>
  <c r="L85" i="419" s="1"/>
  <c r="L87" i="419" s="1"/>
  <c r="L89" i="419" s="1"/>
  <c r="E97" i="421"/>
  <c r="E85" i="421" s="1"/>
  <c r="E87" i="421" s="1"/>
  <c r="E89" i="421" s="1"/>
  <c r="F96" i="423"/>
  <c r="P93" i="425"/>
  <c r="B125" i="425"/>
  <c r="B148" i="425"/>
  <c r="N117" i="423"/>
  <c r="N119" i="423" s="1"/>
  <c r="N123" i="423" s="1"/>
  <c r="N127" i="423" s="1"/>
  <c r="D158" i="425"/>
  <c r="G131" i="425"/>
  <c r="F148" i="425"/>
  <c r="F158" i="425" s="1"/>
  <c r="F150" i="425"/>
  <c r="F133" i="425"/>
  <c r="F143" i="425" s="1"/>
  <c r="F152" i="425"/>
  <c r="F135" i="425"/>
  <c r="F137" i="425"/>
  <c r="N172" i="419"/>
  <c r="B103" i="424"/>
  <c r="B103" i="425"/>
  <c r="M167" i="418"/>
  <c r="N167" i="419"/>
  <c r="L96" i="419"/>
  <c r="D97" i="421"/>
  <c r="E85" i="423"/>
  <c r="E87" i="423" s="1"/>
  <c r="E91" i="423" s="1"/>
  <c r="E95" i="423" s="1"/>
  <c r="N172" i="424"/>
  <c r="P172" i="425"/>
  <c r="P85" i="425"/>
  <c r="M97" i="418"/>
  <c r="O85" i="421"/>
  <c r="O87" i="421" s="1"/>
  <c r="O91" i="421" s="1"/>
  <c r="O95" i="421" s="1"/>
  <c r="F85" i="421"/>
  <c r="F87" i="421" s="1"/>
  <c r="F89" i="421" s="1"/>
  <c r="J85" i="425"/>
  <c r="J87" i="425" s="1"/>
  <c r="J117" i="425"/>
  <c r="J119" i="425" s="1"/>
  <c r="F96" i="419"/>
  <c r="F85" i="419" s="1"/>
  <c r="F87" i="419" s="1"/>
  <c r="F89" i="419" s="1"/>
  <c r="F167" i="420"/>
  <c r="M96" i="421"/>
  <c r="M85" i="421" s="1"/>
  <c r="M87" i="421" s="1"/>
  <c r="M89" i="421" s="1"/>
  <c r="N128" i="422"/>
  <c r="N117" i="422" s="1"/>
  <c r="N119" i="422" s="1"/>
  <c r="N123" i="422" s="1"/>
  <c r="N127" i="422" s="1"/>
  <c r="F128" i="423"/>
  <c r="F117" i="423" s="1"/>
  <c r="F119" i="423" s="1"/>
  <c r="F121" i="423" s="1"/>
  <c r="D128" i="419"/>
  <c r="D117" i="419" s="1"/>
  <c r="D119" i="419" s="1"/>
  <c r="F97" i="420"/>
  <c r="O129" i="419"/>
  <c r="O117" i="419" s="1"/>
  <c r="O119" i="419" s="1"/>
  <c r="O97" i="422"/>
  <c r="P115" i="423"/>
  <c r="P117" i="423" s="1"/>
  <c r="B125" i="424"/>
  <c r="B148" i="424"/>
  <c r="L129" i="419"/>
  <c r="L117" i="419" s="1"/>
  <c r="L119" i="419" s="1"/>
  <c r="L121" i="419" s="1"/>
  <c r="O167" i="422"/>
  <c r="O96" i="422"/>
  <c r="J96" i="419"/>
  <c r="F96" i="420"/>
  <c r="N117" i="420"/>
  <c r="N119" i="420" s="1"/>
  <c r="N121" i="420" s="1"/>
  <c r="K129" i="421"/>
  <c r="K117" i="421" s="1"/>
  <c r="K119" i="421" s="1"/>
  <c r="J172" i="423"/>
  <c r="P93" i="423"/>
  <c r="F131" i="424"/>
  <c r="E148" i="424"/>
  <c r="E158" i="424" s="1"/>
  <c r="E150" i="424"/>
  <c r="E133" i="424"/>
  <c r="E143" i="424" s="1"/>
  <c r="E152" i="424"/>
  <c r="E135" i="424"/>
  <c r="E137" i="424"/>
  <c r="D143" i="424"/>
  <c r="I96" i="424"/>
  <c r="I97" i="422"/>
  <c r="I85" i="422" s="1"/>
  <c r="I87" i="422" s="1"/>
  <c r="J97" i="423"/>
  <c r="G128" i="418"/>
  <c r="G117" i="418" s="1"/>
  <c r="G119" i="418" s="1"/>
  <c r="G123" i="418" s="1"/>
  <c r="G127" i="418" s="1"/>
  <c r="K85" i="420"/>
  <c r="K87" i="420" s="1"/>
  <c r="K89" i="420" s="1"/>
  <c r="G129" i="422"/>
  <c r="G117" i="422" s="1"/>
  <c r="G119" i="422" s="1"/>
  <c r="D158" i="424"/>
  <c r="E97" i="419"/>
  <c r="G85" i="420"/>
  <c r="G87" i="420" s="1"/>
  <c r="G89" i="420" s="1"/>
  <c r="H117" i="421"/>
  <c r="H119" i="421" s="1"/>
  <c r="H121" i="421" s="1"/>
  <c r="H85" i="421"/>
  <c r="H87" i="421" s="1"/>
  <c r="H91" i="421" s="1"/>
  <c r="H95" i="421" s="1"/>
  <c r="J129" i="421"/>
  <c r="J117" i="421" s="1"/>
  <c r="J119" i="421" s="1"/>
  <c r="J121" i="421" s="1"/>
  <c r="P115" i="422"/>
  <c r="P117" i="422" s="1"/>
  <c r="P115" i="421"/>
  <c r="P117" i="421" s="1"/>
  <c r="J117" i="422"/>
  <c r="J119" i="422" s="1"/>
  <c r="J123" i="422" s="1"/>
  <c r="J127" i="422" s="1"/>
  <c r="I172" i="422"/>
  <c r="D143" i="423"/>
  <c r="H85" i="422"/>
  <c r="H87" i="422" s="1"/>
  <c r="H89" i="422" s="1"/>
  <c r="K96" i="418"/>
  <c r="K85" i="418" s="1"/>
  <c r="K87" i="418" s="1"/>
  <c r="I172" i="420"/>
  <c r="I117" i="422"/>
  <c r="I119" i="422" s="1"/>
  <c r="I121" i="422" s="1"/>
  <c r="I167" i="422"/>
  <c r="K167" i="418"/>
  <c r="J96" i="420"/>
  <c r="E85" i="422"/>
  <c r="E87" i="422" s="1"/>
  <c r="E91" i="422" s="1"/>
  <c r="E95" i="422" s="1"/>
  <c r="K96" i="423"/>
  <c r="G117" i="423"/>
  <c r="G119" i="423" s="1"/>
  <c r="K172" i="418"/>
  <c r="O129" i="422"/>
  <c r="O117" i="422" s="1"/>
  <c r="O119" i="422" s="1"/>
  <c r="O123" i="422" s="1"/>
  <c r="O127" i="422" s="1"/>
  <c r="F131" i="423"/>
  <c r="E148" i="423"/>
  <c r="E158" i="423" s="1"/>
  <c r="E150" i="423"/>
  <c r="E133" i="423"/>
  <c r="E143" i="423" s="1"/>
  <c r="E152" i="423"/>
  <c r="E135" i="423"/>
  <c r="E137" i="423"/>
  <c r="I85" i="423"/>
  <c r="I87" i="423" s="1"/>
  <c r="D158" i="423"/>
  <c r="K172" i="419"/>
  <c r="E85" i="420"/>
  <c r="E87" i="420" s="1"/>
  <c r="E91" i="420" s="1"/>
  <c r="E95" i="420" s="1"/>
  <c r="B103" i="422"/>
  <c r="B103" i="423"/>
  <c r="B125" i="423"/>
  <c r="B148" i="423"/>
  <c r="P115" i="419"/>
  <c r="P117" i="419" s="1"/>
  <c r="F91" i="421"/>
  <c r="F95" i="421" s="1"/>
  <c r="G91" i="422"/>
  <c r="G95" i="422" s="1"/>
  <c r="M91" i="422"/>
  <c r="M95" i="422" s="1"/>
  <c r="M89" i="422"/>
  <c r="N89" i="422"/>
  <c r="N91" i="422"/>
  <c r="N95" i="422" s="1"/>
  <c r="I128" i="418"/>
  <c r="I117" i="418" s="1"/>
  <c r="I119" i="418" s="1"/>
  <c r="F172" i="418"/>
  <c r="E96" i="419"/>
  <c r="E129" i="419"/>
  <c r="E117" i="419" s="1"/>
  <c r="E119" i="419" s="1"/>
  <c r="E123" i="419" s="1"/>
  <c r="E127" i="419" s="1"/>
  <c r="P93" i="420"/>
  <c r="N96" i="420"/>
  <c r="N85" i="420" s="1"/>
  <c r="N87" i="420" s="1"/>
  <c r="H137" i="420"/>
  <c r="N172" i="420"/>
  <c r="G131" i="422"/>
  <c r="F148" i="422"/>
  <c r="F158" i="422" s="1"/>
  <c r="F150" i="422"/>
  <c r="F133" i="422"/>
  <c r="F143" i="422" s="1"/>
  <c r="F152" i="422"/>
  <c r="F135" i="422"/>
  <c r="F137" i="422"/>
  <c r="I128" i="421"/>
  <c r="I117" i="421" s="1"/>
  <c r="I119" i="421" s="1"/>
  <c r="E117" i="422"/>
  <c r="E119" i="422" s="1"/>
  <c r="B125" i="422"/>
  <c r="B148" i="422"/>
  <c r="G97" i="419"/>
  <c r="L97" i="421"/>
  <c r="I129" i="420"/>
  <c r="L96" i="421"/>
  <c r="I128" i="420"/>
  <c r="D117" i="422"/>
  <c r="D119" i="422" s="1"/>
  <c r="M121" i="422"/>
  <c r="F96" i="418"/>
  <c r="F85" i="418" s="1"/>
  <c r="F87" i="418" s="1"/>
  <c r="F89" i="418" s="1"/>
  <c r="G167" i="419"/>
  <c r="F85" i="422"/>
  <c r="F87" i="422" s="1"/>
  <c r="P172" i="422"/>
  <c r="P85" i="422"/>
  <c r="G167" i="418"/>
  <c r="J172" i="419"/>
  <c r="D97" i="420"/>
  <c r="J85" i="421"/>
  <c r="J87" i="421" s="1"/>
  <c r="J89" i="421" s="1"/>
  <c r="D158" i="422"/>
  <c r="D85" i="422"/>
  <c r="D87" i="422" s="1"/>
  <c r="J97" i="419"/>
  <c r="D167" i="420"/>
  <c r="P115" i="420"/>
  <c r="P117" i="420" s="1"/>
  <c r="D143" i="422"/>
  <c r="K85" i="422"/>
  <c r="K87" i="422" s="1"/>
  <c r="J128" i="418"/>
  <c r="J117" i="418" s="1"/>
  <c r="J119" i="418" s="1"/>
  <c r="J121" i="418" s="1"/>
  <c r="M129" i="419"/>
  <c r="M117" i="419" s="1"/>
  <c r="M119" i="419" s="1"/>
  <c r="G117" i="420"/>
  <c r="G119" i="420" s="1"/>
  <c r="G123" i="420" s="1"/>
  <c r="G127" i="420" s="1"/>
  <c r="N167" i="420"/>
  <c r="H137" i="421"/>
  <c r="P93" i="421"/>
  <c r="L85" i="422"/>
  <c r="L87" i="422" s="1"/>
  <c r="G121" i="421"/>
  <c r="G91" i="421"/>
  <c r="G95" i="421" s="1"/>
  <c r="G89" i="421"/>
  <c r="E128" i="418"/>
  <c r="E117" i="418" s="1"/>
  <c r="E119" i="418" s="1"/>
  <c r="E121" i="418" s="1"/>
  <c r="M96" i="418"/>
  <c r="O172" i="419"/>
  <c r="N96" i="419"/>
  <c r="N85" i="419" s="1"/>
  <c r="N87" i="419" s="1"/>
  <c r="N89" i="419" s="1"/>
  <c r="G96" i="419"/>
  <c r="D128" i="420"/>
  <c r="D117" i="420" s="1"/>
  <c r="D119" i="420" s="1"/>
  <c r="H128" i="420"/>
  <c r="H117" i="420" s="1"/>
  <c r="H119" i="420" s="1"/>
  <c r="H152" i="421"/>
  <c r="D117" i="421"/>
  <c r="D119" i="421" s="1"/>
  <c r="E85" i="418"/>
  <c r="E87" i="418" s="1"/>
  <c r="E89" i="418" s="1"/>
  <c r="H148" i="421"/>
  <c r="H158" i="421" s="1"/>
  <c r="D158" i="421"/>
  <c r="D96" i="419"/>
  <c r="D143" i="421"/>
  <c r="H133" i="421"/>
  <c r="H143" i="421" s="1"/>
  <c r="P93" i="419"/>
  <c r="O167" i="418"/>
  <c r="N128" i="418"/>
  <c r="N117" i="418" s="1"/>
  <c r="N119" i="418" s="1"/>
  <c r="N123" i="418" s="1"/>
  <c r="N127" i="418" s="1"/>
  <c r="E172" i="419"/>
  <c r="G128" i="419"/>
  <c r="G117" i="419" s="1"/>
  <c r="G119" i="419" s="1"/>
  <c r="G121" i="419" s="1"/>
  <c r="H135" i="421"/>
  <c r="H150" i="421"/>
  <c r="B125" i="421"/>
  <c r="B148" i="421"/>
  <c r="K85" i="421"/>
  <c r="K87" i="421" s="1"/>
  <c r="B103" i="420"/>
  <c r="B103" i="421"/>
  <c r="O167" i="419"/>
  <c r="I85" i="421"/>
  <c r="I87" i="421" s="1"/>
  <c r="P172" i="421"/>
  <c r="P85" i="421"/>
  <c r="P172" i="420"/>
  <c r="P85" i="420"/>
  <c r="F121" i="418"/>
  <c r="F123" i="418"/>
  <c r="F127" i="418" s="1"/>
  <c r="B148" i="420"/>
  <c r="B125" i="420"/>
  <c r="N167" i="418"/>
  <c r="D172" i="419"/>
  <c r="H97" i="419"/>
  <c r="J167" i="420"/>
  <c r="J97" i="420"/>
  <c r="J172" i="420"/>
  <c r="N172" i="418"/>
  <c r="D97" i="419"/>
  <c r="H167" i="419"/>
  <c r="H96" i="419"/>
  <c r="H133" i="420"/>
  <c r="H143" i="420" s="1"/>
  <c r="O96" i="418"/>
  <c r="O85" i="418" s="1"/>
  <c r="O87" i="418" s="1"/>
  <c r="O91" i="418" s="1"/>
  <c r="O95" i="418" s="1"/>
  <c r="K96" i="419"/>
  <c r="K85" i="419" s="1"/>
  <c r="K87" i="419" s="1"/>
  <c r="K91" i="419" s="1"/>
  <c r="K95" i="419" s="1"/>
  <c r="H148" i="420"/>
  <c r="H158" i="420" s="1"/>
  <c r="D158" i="420"/>
  <c r="I97" i="418"/>
  <c r="O172" i="418"/>
  <c r="N96" i="418"/>
  <c r="N85" i="418" s="1"/>
  <c r="N87" i="418" s="1"/>
  <c r="N89" i="418" s="1"/>
  <c r="F117" i="419"/>
  <c r="F119" i="419" s="1"/>
  <c r="F123" i="419" s="1"/>
  <c r="F127" i="419" s="1"/>
  <c r="J117" i="419"/>
  <c r="J119" i="419" s="1"/>
  <c r="J121" i="419" s="1"/>
  <c r="I117" i="419"/>
  <c r="I119" i="419" s="1"/>
  <c r="I121" i="419" s="1"/>
  <c r="K129" i="420"/>
  <c r="I85" i="420"/>
  <c r="I87" i="420" s="1"/>
  <c r="H135" i="420"/>
  <c r="H150" i="420"/>
  <c r="O117" i="420"/>
  <c r="O119" i="420" s="1"/>
  <c r="M117" i="420"/>
  <c r="M119" i="420" s="1"/>
  <c r="D96" i="420"/>
  <c r="K128" i="420"/>
  <c r="H152" i="420"/>
  <c r="O91" i="419"/>
  <c r="O95" i="419" s="1"/>
  <c r="O89" i="419"/>
  <c r="M129" i="418"/>
  <c r="G96" i="418"/>
  <c r="G85" i="418" s="1"/>
  <c r="G87" i="418" s="1"/>
  <c r="D143" i="419"/>
  <c r="I167" i="418"/>
  <c r="G172" i="418"/>
  <c r="N117" i="419"/>
  <c r="N119" i="419" s="1"/>
  <c r="B103" i="418"/>
  <c r="B103" i="419"/>
  <c r="M128" i="418"/>
  <c r="O129" i="418"/>
  <c r="K123" i="419"/>
  <c r="K127" i="419" s="1"/>
  <c r="I85" i="419"/>
  <c r="I87" i="419" s="1"/>
  <c r="L117" i="418"/>
  <c r="L119" i="418" s="1"/>
  <c r="L121" i="418" s="1"/>
  <c r="F131" i="419"/>
  <c r="E148" i="419"/>
  <c r="E158" i="419" s="1"/>
  <c r="E150" i="419"/>
  <c r="E133" i="419"/>
  <c r="E143" i="419" s="1"/>
  <c r="E152" i="419"/>
  <c r="E135" i="419"/>
  <c r="E137" i="419"/>
  <c r="P172" i="419"/>
  <c r="P85" i="419"/>
  <c r="B125" i="419"/>
  <c r="B148" i="419"/>
  <c r="I96" i="418"/>
  <c r="D158" i="419"/>
  <c r="O128" i="418"/>
  <c r="P172" i="418"/>
  <c r="P85" i="418"/>
  <c r="D158" i="418"/>
  <c r="F131" i="418"/>
  <c r="E148" i="418"/>
  <c r="E158" i="418" s="1"/>
  <c r="E150" i="418"/>
  <c r="E133" i="418"/>
  <c r="E143" i="418" s="1"/>
  <c r="E152" i="418"/>
  <c r="E135" i="418"/>
  <c r="E137" i="418"/>
  <c r="H85" i="418"/>
  <c r="H87" i="418" s="1"/>
  <c r="K129" i="418"/>
  <c r="L167" i="418"/>
  <c r="L97" i="418"/>
  <c r="L172" i="418"/>
  <c r="L96" i="418"/>
  <c r="P115" i="418"/>
  <c r="P117" i="418" s="1"/>
  <c r="D167" i="418"/>
  <c r="D97" i="418"/>
  <c r="D172" i="418"/>
  <c r="D96" i="418"/>
  <c r="D143" i="418"/>
  <c r="B125" i="418"/>
  <c r="B148" i="418"/>
  <c r="P93" i="418"/>
  <c r="C35" i="177"/>
  <c r="N13" i="177"/>
  <c r="B103" i="194"/>
  <c r="B148" i="194"/>
  <c r="B125" i="194"/>
  <c r="P5" i="176"/>
  <c r="S31" i="176"/>
  <c r="Q5" i="176"/>
  <c r="L5" i="176"/>
  <c r="Q31" i="176"/>
  <c r="E5" i="176"/>
  <c r="H5" i="176"/>
  <c r="P31" i="176"/>
  <c r="G5" i="176"/>
  <c r="G31" i="176"/>
  <c r="F31" i="176"/>
  <c r="H31" i="176"/>
  <c r="M5" i="176"/>
  <c r="S5" i="176"/>
  <c r="F5" i="176"/>
  <c r="N5" i="176"/>
  <c r="E31" i="176"/>
  <c r="N31" i="176"/>
  <c r="L31" i="176"/>
  <c r="O31" i="176"/>
  <c r="R5" i="176"/>
  <c r="M31" i="176"/>
  <c r="I31" i="176"/>
  <c r="J31" i="176"/>
  <c r="I5" i="176"/>
  <c r="O5" i="176"/>
  <c r="R31" i="176"/>
  <c r="J5" i="176"/>
  <c r="K5" i="176"/>
  <c r="K31" i="176"/>
  <c r="G85" i="426" l="1"/>
  <c r="G87" i="426" s="1"/>
  <c r="I121" i="426"/>
  <c r="M121" i="423"/>
  <c r="M123" i="423"/>
  <c r="M127" i="423" s="1"/>
  <c r="J121" i="423"/>
  <c r="L85" i="424"/>
  <c r="L87" i="424" s="1"/>
  <c r="L91" i="424" s="1"/>
  <c r="L95" i="424" s="1"/>
  <c r="K85" i="426"/>
  <c r="K87" i="426" s="1"/>
  <c r="K89" i="426" s="1"/>
  <c r="I121" i="423"/>
  <c r="H85" i="425"/>
  <c r="H87" i="425" s="1"/>
  <c r="H91" i="425" s="1"/>
  <c r="H95" i="425" s="1"/>
  <c r="N121" i="423"/>
  <c r="F85" i="426"/>
  <c r="F87" i="426" s="1"/>
  <c r="F91" i="426" s="1"/>
  <c r="F95" i="426" s="1"/>
  <c r="D85" i="423"/>
  <c r="D87" i="423" s="1"/>
  <c r="J123" i="426"/>
  <c r="J127" i="426" s="1"/>
  <c r="J121" i="426"/>
  <c r="L121" i="424"/>
  <c r="L123" i="424"/>
  <c r="L127" i="424" s="1"/>
  <c r="G121" i="426"/>
  <c r="G123" i="426"/>
  <c r="G127" i="426" s="1"/>
  <c r="P85" i="423"/>
  <c r="L85" i="426"/>
  <c r="L87" i="426" s="1"/>
  <c r="L91" i="426" s="1"/>
  <c r="L95" i="426" s="1"/>
  <c r="E89" i="425"/>
  <c r="G89" i="423"/>
  <c r="L123" i="425"/>
  <c r="L127" i="425" s="1"/>
  <c r="D85" i="425"/>
  <c r="D87" i="425" s="1"/>
  <c r="E141" i="425" s="1"/>
  <c r="F121" i="426"/>
  <c r="F123" i="425"/>
  <c r="F127" i="425" s="1"/>
  <c r="M89" i="425"/>
  <c r="J85" i="424"/>
  <c r="J87" i="424" s="1"/>
  <c r="J91" i="424" s="1"/>
  <c r="J95" i="424" s="1"/>
  <c r="D97" i="426"/>
  <c r="P97" i="426" s="1"/>
  <c r="D172" i="426"/>
  <c r="D96" i="426"/>
  <c r="D167" i="426"/>
  <c r="G123" i="429"/>
  <c r="G127" i="429" s="1"/>
  <c r="G121" i="429"/>
  <c r="E91" i="427"/>
  <c r="E95" i="427" s="1"/>
  <c r="G85" i="424"/>
  <c r="G87" i="424" s="1"/>
  <c r="O85" i="431"/>
  <c r="O87" i="431" s="1"/>
  <c r="N123" i="424"/>
  <c r="N127" i="424" s="1"/>
  <c r="O121" i="427"/>
  <c r="F91" i="428"/>
  <c r="F95" i="428" s="1"/>
  <c r="I85" i="425"/>
  <c r="I87" i="425" s="1"/>
  <c r="I91" i="425" s="1"/>
  <c r="I95" i="425" s="1"/>
  <c r="D123" i="425"/>
  <c r="D127" i="425" s="1"/>
  <c r="L123" i="422"/>
  <c r="L127" i="422" s="1"/>
  <c r="L123" i="427"/>
  <c r="L127" i="427" s="1"/>
  <c r="H121" i="424"/>
  <c r="N123" i="425"/>
  <c r="N127" i="425" s="1"/>
  <c r="L91" i="427"/>
  <c r="L95" i="427" s="1"/>
  <c r="J121" i="430"/>
  <c r="N121" i="428"/>
  <c r="I89" i="428"/>
  <c r="I91" i="428"/>
  <c r="I95" i="428" s="1"/>
  <c r="M123" i="428"/>
  <c r="M127" i="428" s="1"/>
  <c r="M121" i="428"/>
  <c r="L89" i="431"/>
  <c r="L91" i="431"/>
  <c r="L95" i="431" s="1"/>
  <c r="E89" i="431"/>
  <c r="E91" i="431"/>
  <c r="E95" i="431" s="1"/>
  <c r="N91" i="427"/>
  <c r="N95" i="427" s="1"/>
  <c r="N91" i="429"/>
  <c r="N95" i="429" s="1"/>
  <c r="L91" i="430"/>
  <c r="L95" i="430" s="1"/>
  <c r="F121" i="428"/>
  <c r="E123" i="431"/>
  <c r="E127" i="431" s="1"/>
  <c r="E121" i="431"/>
  <c r="P119" i="431"/>
  <c r="D156" i="431"/>
  <c r="D121" i="431"/>
  <c r="D123" i="431"/>
  <c r="M91" i="421"/>
  <c r="M95" i="421" s="1"/>
  <c r="K89" i="428"/>
  <c r="J85" i="426"/>
  <c r="J87" i="426" s="1"/>
  <c r="P129" i="429"/>
  <c r="J89" i="430"/>
  <c r="J89" i="431"/>
  <c r="J91" i="431"/>
  <c r="J95" i="431" s="1"/>
  <c r="P129" i="428"/>
  <c r="K121" i="426"/>
  <c r="O85" i="426"/>
  <c r="O87" i="426" s="1"/>
  <c r="P129" i="423"/>
  <c r="N121" i="431"/>
  <c r="N123" i="431"/>
  <c r="N127" i="431" s="1"/>
  <c r="K121" i="431"/>
  <c r="K123" i="431"/>
  <c r="K127" i="431" s="1"/>
  <c r="M117" i="426"/>
  <c r="M119" i="426" s="1"/>
  <c r="M123" i="426" s="1"/>
  <c r="M127" i="426" s="1"/>
  <c r="H85" i="427"/>
  <c r="H87" i="427" s="1"/>
  <c r="H89" i="427" s="1"/>
  <c r="G91" i="431"/>
  <c r="G95" i="431" s="1"/>
  <c r="G89" i="431"/>
  <c r="P87" i="431"/>
  <c r="D89" i="431"/>
  <c r="D91" i="431"/>
  <c r="K91" i="425"/>
  <c r="K95" i="425" s="1"/>
  <c r="H89" i="425"/>
  <c r="P96" i="429"/>
  <c r="L121" i="428"/>
  <c r="H89" i="430"/>
  <c r="E156" i="431"/>
  <c r="G131" i="431"/>
  <c r="F148" i="431"/>
  <c r="F158" i="431" s="1"/>
  <c r="F150" i="431"/>
  <c r="F133" i="431"/>
  <c r="F143" i="431" s="1"/>
  <c r="F152" i="431"/>
  <c r="F135" i="431"/>
  <c r="F137" i="431"/>
  <c r="F156" i="431"/>
  <c r="F141" i="431"/>
  <c r="H117" i="430"/>
  <c r="H119" i="430" s="1"/>
  <c r="M89" i="428"/>
  <c r="M91" i="428"/>
  <c r="M95" i="428" s="1"/>
  <c r="E141" i="431"/>
  <c r="G121" i="424"/>
  <c r="G123" i="424"/>
  <c r="G127" i="424" s="1"/>
  <c r="I89" i="426"/>
  <c r="I91" i="426"/>
  <c r="I95" i="426" s="1"/>
  <c r="N91" i="426"/>
  <c r="N95" i="426" s="1"/>
  <c r="N89" i="426"/>
  <c r="M89" i="430"/>
  <c r="M91" i="430"/>
  <c r="M95" i="430" s="1"/>
  <c r="N123" i="420"/>
  <c r="N127" i="420" s="1"/>
  <c r="O85" i="422"/>
  <c r="O87" i="422" s="1"/>
  <c r="O89" i="422" s="1"/>
  <c r="K121" i="427"/>
  <c r="H121" i="427"/>
  <c r="L85" i="423"/>
  <c r="L87" i="423" s="1"/>
  <c r="L91" i="423" s="1"/>
  <c r="L95" i="423" s="1"/>
  <c r="O89" i="420"/>
  <c r="H85" i="423"/>
  <c r="H87" i="423" s="1"/>
  <c r="H91" i="423" s="1"/>
  <c r="H95" i="423" s="1"/>
  <c r="J85" i="422"/>
  <c r="J87" i="422" s="1"/>
  <c r="G141" i="422" s="1"/>
  <c r="G89" i="428"/>
  <c r="G131" i="430"/>
  <c r="F148" i="430"/>
  <c r="F158" i="430" s="1"/>
  <c r="F150" i="430"/>
  <c r="F133" i="430"/>
  <c r="F143" i="430" s="1"/>
  <c r="F152" i="430"/>
  <c r="F135" i="430"/>
  <c r="F137" i="430"/>
  <c r="F156" i="430"/>
  <c r="F141" i="430"/>
  <c r="I91" i="430"/>
  <c r="I95" i="430" s="1"/>
  <c r="I89" i="430"/>
  <c r="N121" i="427"/>
  <c r="P96" i="425"/>
  <c r="E123" i="428"/>
  <c r="E127" i="428" s="1"/>
  <c r="P87" i="430"/>
  <c r="D141" i="430"/>
  <c r="D89" i="430"/>
  <c r="D91" i="430"/>
  <c r="E141" i="430"/>
  <c r="O121" i="430"/>
  <c r="O123" i="430"/>
  <c r="O127" i="430" s="1"/>
  <c r="G89" i="430"/>
  <c r="G91" i="430"/>
  <c r="G95" i="430" s="1"/>
  <c r="L89" i="420"/>
  <c r="M117" i="429"/>
  <c r="M119" i="429" s="1"/>
  <c r="D156" i="429" s="1"/>
  <c r="P97" i="427"/>
  <c r="O85" i="423"/>
  <c r="O87" i="423" s="1"/>
  <c r="O89" i="423" s="1"/>
  <c r="J91" i="428"/>
  <c r="J95" i="428" s="1"/>
  <c r="E91" i="430"/>
  <c r="E95" i="430" s="1"/>
  <c r="E89" i="430"/>
  <c r="G123" i="430"/>
  <c r="G127" i="430" s="1"/>
  <c r="G121" i="430"/>
  <c r="P119" i="430"/>
  <c r="D121" i="430"/>
  <c r="D156" i="430"/>
  <c r="D123" i="430"/>
  <c r="J89" i="418"/>
  <c r="K85" i="423"/>
  <c r="K87" i="423" s="1"/>
  <c r="K91" i="423" s="1"/>
  <c r="K95" i="423" s="1"/>
  <c r="P97" i="424"/>
  <c r="H121" i="425"/>
  <c r="M117" i="427"/>
  <c r="M119" i="427" s="1"/>
  <c r="M123" i="427" s="1"/>
  <c r="M127" i="427" s="1"/>
  <c r="K89" i="427"/>
  <c r="K123" i="430"/>
  <c r="K127" i="430" s="1"/>
  <c r="K121" i="430"/>
  <c r="P128" i="424"/>
  <c r="E123" i="430"/>
  <c r="E127" i="430" s="1"/>
  <c r="E121" i="430"/>
  <c r="E123" i="429"/>
  <c r="E127" i="429" s="1"/>
  <c r="E156" i="429"/>
  <c r="E121" i="429"/>
  <c r="L89" i="428"/>
  <c r="L91" i="428"/>
  <c r="L95" i="428" s="1"/>
  <c r="N91" i="424"/>
  <c r="N95" i="424" s="1"/>
  <c r="N89" i="424"/>
  <c r="M121" i="429"/>
  <c r="H91" i="422"/>
  <c r="H95" i="422" s="1"/>
  <c r="H117" i="423"/>
  <c r="H119" i="423" s="1"/>
  <c r="F156" i="423" s="1"/>
  <c r="P128" i="425"/>
  <c r="L85" i="425"/>
  <c r="L87" i="425" s="1"/>
  <c r="L89" i="425" s="1"/>
  <c r="E143" i="429"/>
  <c r="E91" i="429"/>
  <c r="E95" i="429" s="1"/>
  <c r="E89" i="429"/>
  <c r="K89" i="429"/>
  <c r="K91" i="429"/>
  <c r="K95" i="429" s="1"/>
  <c r="N91" i="421"/>
  <c r="N95" i="421" s="1"/>
  <c r="E121" i="421"/>
  <c r="J121" i="422"/>
  <c r="O123" i="425"/>
  <c r="O127" i="425" s="1"/>
  <c r="G123" i="425"/>
  <c r="G127" i="425" s="1"/>
  <c r="M89" i="426"/>
  <c r="P96" i="422"/>
  <c r="P96" i="428"/>
  <c r="D89" i="429"/>
  <c r="D91" i="429"/>
  <c r="J91" i="429"/>
  <c r="J95" i="429" s="1"/>
  <c r="J89" i="429"/>
  <c r="K123" i="422"/>
  <c r="K127" i="422" s="1"/>
  <c r="F91" i="419"/>
  <c r="F95" i="419" s="1"/>
  <c r="O89" i="421"/>
  <c r="H89" i="421"/>
  <c r="L121" i="426"/>
  <c r="G131" i="429"/>
  <c r="F148" i="429"/>
  <c r="F158" i="429" s="1"/>
  <c r="F150" i="429"/>
  <c r="F133" i="429"/>
  <c r="F143" i="429" s="1"/>
  <c r="F152" i="429"/>
  <c r="F135" i="429"/>
  <c r="F137" i="429"/>
  <c r="P128" i="429"/>
  <c r="F141" i="427"/>
  <c r="H89" i="429"/>
  <c r="H91" i="429"/>
  <c r="H95" i="429" s="1"/>
  <c r="D121" i="429"/>
  <c r="D123" i="429"/>
  <c r="E121" i="423"/>
  <c r="I85" i="424"/>
  <c r="I87" i="424" s="1"/>
  <c r="D85" i="421"/>
  <c r="D87" i="421" s="1"/>
  <c r="P96" i="426"/>
  <c r="H91" i="427"/>
  <c r="H95" i="427" s="1"/>
  <c r="L85" i="429"/>
  <c r="L87" i="429" s="1"/>
  <c r="P87" i="429" s="1"/>
  <c r="F123" i="424"/>
  <c r="F127" i="424" s="1"/>
  <c r="F121" i="424"/>
  <c r="O91" i="427"/>
  <c r="O95" i="427" s="1"/>
  <c r="O89" i="427"/>
  <c r="H123" i="422"/>
  <c r="H127" i="422" s="1"/>
  <c r="H121" i="422"/>
  <c r="E89" i="423"/>
  <c r="I123" i="428"/>
  <c r="I127" i="428" s="1"/>
  <c r="I121" i="428"/>
  <c r="E123" i="420"/>
  <c r="E127" i="420" s="1"/>
  <c r="F91" i="424"/>
  <c r="F95" i="424" s="1"/>
  <c r="F156" i="428"/>
  <c r="G148" i="428"/>
  <c r="G158" i="428" s="1"/>
  <c r="G150" i="428"/>
  <c r="H150" i="428" s="1"/>
  <c r="G133" i="428"/>
  <c r="G143" i="428" s="1"/>
  <c r="G152" i="428"/>
  <c r="H152" i="428" s="1"/>
  <c r="G135" i="428"/>
  <c r="H135" i="428" s="1"/>
  <c r="G137" i="428"/>
  <c r="H137" i="428" s="1"/>
  <c r="G156" i="428"/>
  <c r="G141" i="428"/>
  <c r="O91" i="422"/>
  <c r="O95" i="422" s="1"/>
  <c r="J121" i="424"/>
  <c r="K123" i="424"/>
  <c r="K127" i="424" s="1"/>
  <c r="P129" i="425"/>
  <c r="E91" i="426"/>
  <c r="E95" i="426" s="1"/>
  <c r="H91" i="428"/>
  <c r="H95" i="428" s="1"/>
  <c r="H89" i="428"/>
  <c r="P119" i="428"/>
  <c r="E156" i="428"/>
  <c r="D156" i="428"/>
  <c r="D123" i="428"/>
  <c r="D121" i="428"/>
  <c r="P87" i="428"/>
  <c r="E141" i="428"/>
  <c r="D89" i="428"/>
  <c r="D141" i="428"/>
  <c r="D91" i="428"/>
  <c r="I89" i="427"/>
  <c r="I91" i="427"/>
  <c r="I95" i="427" s="1"/>
  <c r="M121" i="421"/>
  <c r="P96" i="424"/>
  <c r="I121" i="424"/>
  <c r="M89" i="424"/>
  <c r="P129" i="424"/>
  <c r="K117" i="425"/>
  <c r="K119" i="425" s="1"/>
  <c r="D156" i="425" s="1"/>
  <c r="N123" i="426"/>
  <c r="N127" i="426" s="1"/>
  <c r="P97" i="421"/>
  <c r="O89" i="428"/>
  <c r="O91" i="428"/>
  <c r="O95" i="428" s="1"/>
  <c r="L121" i="421"/>
  <c r="P129" i="421"/>
  <c r="O123" i="424"/>
  <c r="O127" i="424" s="1"/>
  <c r="H91" i="426"/>
  <c r="H95" i="426" s="1"/>
  <c r="P96" i="427"/>
  <c r="N89" i="428"/>
  <c r="N91" i="428"/>
  <c r="N95" i="428" s="1"/>
  <c r="I121" i="427"/>
  <c r="I123" i="427"/>
  <c r="I127" i="427" s="1"/>
  <c r="E85" i="419"/>
  <c r="E87" i="419" s="1"/>
  <c r="I121" i="425"/>
  <c r="F141" i="428"/>
  <c r="E123" i="427"/>
  <c r="E127" i="427" s="1"/>
  <c r="E121" i="427"/>
  <c r="E123" i="425"/>
  <c r="E127" i="425" s="1"/>
  <c r="E121" i="425"/>
  <c r="E123" i="424"/>
  <c r="E127" i="424" s="1"/>
  <c r="E121" i="424"/>
  <c r="D123" i="427"/>
  <c r="D121" i="427"/>
  <c r="N121" i="422"/>
  <c r="P87" i="427"/>
  <c r="D91" i="427"/>
  <c r="D141" i="427"/>
  <c r="E141" i="427"/>
  <c r="D89" i="427"/>
  <c r="P129" i="427"/>
  <c r="O121" i="426"/>
  <c r="O123" i="426"/>
  <c r="O127" i="426" s="1"/>
  <c r="F123" i="427"/>
  <c r="F127" i="427" s="1"/>
  <c r="F121" i="427"/>
  <c r="P128" i="422"/>
  <c r="G148" i="427"/>
  <c r="G150" i="427"/>
  <c r="H150" i="427" s="1"/>
  <c r="G133" i="427"/>
  <c r="G143" i="427" s="1"/>
  <c r="G152" i="427"/>
  <c r="H152" i="427" s="1"/>
  <c r="G135" i="427"/>
  <c r="H135" i="427" s="1"/>
  <c r="G137" i="427"/>
  <c r="H137" i="427" s="1"/>
  <c r="G141" i="427"/>
  <c r="D156" i="427"/>
  <c r="I85" i="418"/>
  <c r="I87" i="418" s="1"/>
  <c r="I91" i="418" s="1"/>
  <c r="I95" i="418" s="1"/>
  <c r="J123" i="421"/>
  <c r="J127" i="421" s="1"/>
  <c r="M91" i="427"/>
  <c r="M95" i="427" s="1"/>
  <c r="M89" i="427"/>
  <c r="G91" i="427"/>
  <c r="G95" i="427" s="1"/>
  <c r="G89" i="427"/>
  <c r="P96" i="421"/>
  <c r="M89" i="423"/>
  <c r="J85" i="423"/>
  <c r="J87" i="423" s="1"/>
  <c r="J91" i="423" s="1"/>
  <c r="J95" i="423" s="1"/>
  <c r="P128" i="427"/>
  <c r="G123" i="422"/>
  <c r="G127" i="422" s="1"/>
  <c r="G121" i="422"/>
  <c r="F123" i="422"/>
  <c r="F127" i="422" s="1"/>
  <c r="F121" i="422"/>
  <c r="G131" i="426"/>
  <c r="F148" i="426"/>
  <c r="F158" i="426" s="1"/>
  <c r="F150" i="426"/>
  <c r="F133" i="426"/>
  <c r="F143" i="426" s="1"/>
  <c r="F152" i="426"/>
  <c r="F135" i="426"/>
  <c r="F137" i="426"/>
  <c r="D117" i="426"/>
  <c r="D119" i="426" s="1"/>
  <c r="P128" i="426"/>
  <c r="E89" i="420"/>
  <c r="L121" i="420"/>
  <c r="P129" i="426"/>
  <c r="M85" i="418"/>
  <c r="M87" i="418" s="1"/>
  <c r="M91" i="418" s="1"/>
  <c r="M95" i="418" s="1"/>
  <c r="E89" i="422"/>
  <c r="E117" i="426"/>
  <c r="E119" i="426" s="1"/>
  <c r="E91" i="418"/>
  <c r="E95" i="418" s="1"/>
  <c r="E156" i="424"/>
  <c r="P97" i="425"/>
  <c r="E121" i="419"/>
  <c r="K89" i="424"/>
  <c r="G89" i="426"/>
  <c r="G91" i="426"/>
  <c r="G95" i="426" s="1"/>
  <c r="L91" i="419"/>
  <c r="L95" i="419" s="1"/>
  <c r="E143" i="426"/>
  <c r="H123" i="421"/>
  <c r="H127" i="421" s="1"/>
  <c r="M121" i="424"/>
  <c r="M123" i="425"/>
  <c r="M127" i="425" s="1"/>
  <c r="M121" i="425"/>
  <c r="K91" i="418"/>
  <c r="K95" i="418" s="1"/>
  <c r="K89" i="418"/>
  <c r="O123" i="419"/>
  <c r="O127" i="419" s="1"/>
  <c r="O121" i="419"/>
  <c r="O121" i="421"/>
  <c r="E91" i="421"/>
  <c r="E95" i="421" s="1"/>
  <c r="F91" i="425"/>
  <c r="F95" i="425" s="1"/>
  <c r="F89" i="425"/>
  <c r="J121" i="420"/>
  <c r="O91" i="424"/>
  <c r="O95" i="424" s="1"/>
  <c r="J123" i="425"/>
  <c r="J127" i="425" s="1"/>
  <c r="J121" i="425"/>
  <c r="G121" i="420"/>
  <c r="D85" i="419"/>
  <c r="D87" i="419" s="1"/>
  <c r="D91" i="419" s="1"/>
  <c r="J89" i="425"/>
  <c r="J91" i="425"/>
  <c r="J95" i="425" s="1"/>
  <c r="F85" i="423"/>
  <c r="F87" i="423" s="1"/>
  <c r="G148" i="425"/>
  <c r="G150" i="425"/>
  <c r="H150" i="425" s="1"/>
  <c r="G133" i="425"/>
  <c r="G152" i="425"/>
  <c r="H152" i="425" s="1"/>
  <c r="G135" i="425"/>
  <c r="H135" i="425" s="1"/>
  <c r="G137" i="425"/>
  <c r="H137" i="425" s="1"/>
  <c r="P96" i="423"/>
  <c r="J123" i="418"/>
  <c r="J127" i="418" s="1"/>
  <c r="G85" i="419"/>
  <c r="G87" i="419" s="1"/>
  <c r="G89" i="419" s="1"/>
  <c r="J91" i="421"/>
  <c r="J95" i="421" s="1"/>
  <c r="F85" i="420"/>
  <c r="F87" i="420" s="1"/>
  <c r="F91" i="420" s="1"/>
  <c r="F95" i="420" s="1"/>
  <c r="N91" i="425"/>
  <c r="N95" i="425" s="1"/>
  <c r="N89" i="425"/>
  <c r="P129" i="419"/>
  <c r="G121" i="418"/>
  <c r="P97" i="420"/>
  <c r="P97" i="423"/>
  <c r="G89" i="424"/>
  <c r="G91" i="424"/>
  <c r="G95" i="424" s="1"/>
  <c r="J85" i="419"/>
  <c r="J87" i="419" s="1"/>
  <c r="J89" i="419" s="1"/>
  <c r="D91" i="424"/>
  <c r="D89" i="424"/>
  <c r="F91" i="418"/>
  <c r="F95" i="418" s="1"/>
  <c r="I123" i="422"/>
  <c r="I127" i="422" s="1"/>
  <c r="P128" i="423"/>
  <c r="P119" i="424"/>
  <c r="D121" i="424"/>
  <c r="D156" i="424"/>
  <c r="D123" i="424"/>
  <c r="H91" i="424"/>
  <c r="H95" i="424" s="1"/>
  <c r="H89" i="424"/>
  <c r="H121" i="418"/>
  <c r="P97" i="422"/>
  <c r="E91" i="424"/>
  <c r="E95" i="424" s="1"/>
  <c r="E89" i="424"/>
  <c r="F123" i="421"/>
  <c r="F127" i="421" s="1"/>
  <c r="F121" i="421"/>
  <c r="P97" i="419"/>
  <c r="K91" i="420"/>
  <c r="K95" i="420" s="1"/>
  <c r="F123" i="423"/>
  <c r="F127" i="423" s="1"/>
  <c r="G131" i="424"/>
  <c r="F148" i="424"/>
  <c r="F150" i="424"/>
  <c r="F133" i="424"/>
  <c r="F143" i="424" s="1"/>
  <c r="F152" i="424"/>
  <c r="F135" i="424"/>
  <c r="F137" i="424"/>
  <c r="F156" i="424"/>
  <c r="I123" i="421"/>
  <c r="I127" i="421" s="1"/>
  <c r="I121" i="421"/>
  <c r="M89" i="419"/>
  <c r="N121" i="421"/>
  <c r="N123" i="421"/>
  <c r="N127" i="421" s="1"/>
  <c r="L123" i="423"/>
  <c r="L127" i="423" s="1"/>
  <c r="L121" i="423"/>
  <c r="G123" i="419"/>
  <c r="G127" i="419" s="1"/>
  <c r="D89" i="423"/>
  <c r="D91" i="423"/>
  <c r="P128" i="421"/>
  <c r="G123" i="423"/>
  <c r="G127" i="423" s="1"/>
  <c r="G121" i="423"/>
  <c r="D123" i="423"/>
  <c r="D121" i="423"/>
  <c r="L123" i="419"/>
  <c r="L127" i="419" s="1"/>
  <c r="G91" i="420"/>
  <c r="G95" i="420" s="1"/>
  <c r="O121" i="422"/>
  <c r="I91" i="423"/>
  <c r="I95" i="423" s="1"/>
  <c r="I89" i="423"/>
  <c r="N89" i="423"/>
  <c r="N91" i="423"/>
  <c r="N95" i="423" s="1"/>
  <c r="P129" i="420"/>
  <c r="P129" i="422"/>
  <c r="K123" i="423"/>
  <c r="K127" i="423" s="1"/>
  <c r="K121" i="423"/>
  <c r="L123" i="418"/>
  <c r="L127" i="418" s="1"/>
  <c r="G131" i="423"/>
  <c r="F148" i="423"/>
  <c r="F150" i="423"/>
  <c r="F133" i="423"/>
  <c r="F143" i="423" s="1"/>
  <c r="F152" i="423"/>
  <c r="F135" i="423"/>
  <c r="F137" i="423"/>
  <c r="O123" i="423"/>
  <c r="O127" i="423" s="1"/>
  <c r="O121" i="423"/>
  <c r="E91" i="419"/>
  <c r="E95" i="419" s="1"/>
  <c r="E89" i="419"/>
  <c r="K117" i="420"/>
  <c r="K119" i="420" s="1"/>
  <c r="K123" i="420" s="1"/>
  <c r="K127" i="420" s="1"/>
  <c r="J85" i="420"/>
  <c r="J87" i="420" s="1"/>
  <c r="J91" i="420" s="1"/>
  <c r="J95" i="420" s="1"/>
  <c r="F121" i="420"/>
  <c r="L85" i="421"/>
  <c r="L87" i="421" s="1"/>
  <c r="F141" i="421" s="1"/>
  <c r="M117" i="418"/>
  <c r="M119" i="418" s="1"/>
  <c r="M123" i="418" s="1"/>
  <c r="M127" i="418" s="1"/>
  <c r="E121" i="422"/>
  <c r="E123" i="422"/>
  <c r="E127" i="422" s="1"/>
  <c r="F89" i="422"/>
  <c r="F91" i="422"/>
  <c r="F95" i="422" s="1"/>
  <c r="I91" i="422"/>
  <c r="I95" i="422" s="1"/>
  <c r="I89" i="422"/>
  <c r="E123" i="418"/>
  <c r="E127" i="418" s="1"/>
  <c r="F121" i="419"/>
  <c r="M91" i="420"/>
  <c r="M95" i="420" s="1"/>
  <c r="K89" i="422"/>
  <c r="K91" i="422"/>
  <c r="K95" i="422" s="1"/>
  <c r="P87" i="422"/>
  <c r="D91" i="422"/>
  <c r="D89" i="422"/>
  <c r="K89" i="419"/>
  <c r="F141" i="422"/>
  <c r="P119" i="422"/>
  <c r="D156" i="422"/>
  <c r="E156" i="422"/>
  <c r="D123" i="422"/>
  <c r="D121" i="422"/>
  <c r="L89" i="422"/>
  <c r="L91" i="422"/>
  <c r="L95" i="422" s="1"/>
  <c r="I117" i="420"/>
  <c r="I119" i="420" s="1"/>
  <c r="F156" i="422"/>
  <c r="G148" i="422"/>
  <c r="G158" i="422" s="1"/>
  <c r="G150" i="422"/>
  <c r="H150" i="422" s="1"/>
  <c r="G133" i="422"/>
  <c r="G143" i="422" s="1"/>
  <c r="G152" i="422"/>
  <c r="H152" i="422" s="1"/>
  <c r="G135" i="422"/>
  <c r="H135" i="422" s="1"/>
  <c r="G137" i="422"/>
  <c r="H137" i="422" s="1"/>
  <c r="G156" i="422"/>
  <c r="P96" i="419"/>
  <c r="N91" i="419"/>
  <c r="N95" i="419" s="1"/>
  <c r="H123" i="420"/>
  <c r="H127" i="420" s="1"/>
  <c r="H121" i="420"/>
  <c r="N91" i="420"/>
  <c r="N95" i="420" s="1"/>
  <c r="N89" i="420"/>
  <c r="O117" i="418"/>
  <c r="O119" i="418" s="1"/>
  <c r="O121" i="418" s="1"/>
  <c r="P128" i="419"/>
  <c r="I89" i="421"/>
  <c r="I91" i="421"/>
  <c r="I95" i="421" s="1"/>
  <c r="P119" i="421"/>
  <c r="F156" i="421"/>
  <c r="D121" i="421"/>
  <c r="D156" i="421"/>
  <c r="D123" i="421"/>
  <c r="E156" i="421"/>
  <c r="G156" i="421"/>
  <c r="N91" i="418"/>
  <c r="N95" i="418" s="1"/>
  <c r="N121" i="418"/>
  <c r="K123" i="421"/>
  <c r="K127" i="421" s="1"/>
  <c r="K121" i="421"/>
  <c r="K91" i="421"/>
  <c r="K95" i="421" s="1"/>
  <c r="K89" i="421"/>
  <c r="D89" i="421"/>
  <c r="D91" i="421"/>
  <c r="D141" i="421"/>
  <c r="H89" i="420"/>
  <c r="H91" i="420"/>
  <c r="H95" i="420" s="1"/>
  <c r="H121" i="419"/>
  <c r="I123" i="419"/>
  <c r="I127" i="419" s="1"/>
  <c r="I91" i="420"/>
  <c r="I95" i="420" s="1"/>
  <c r="I89" i="420"/>
  <c r="J123" i="419"/>
  <c r="J127" i="419" s="1"/>
  <c r="P96" i="420"/>
  <c r="D85" i="420"/>
  <c r="D87" i="420" s="1"/>
  <c r="P128" i="418"/>
  <c r="P129" i="418"/>
  <c r="M121" i="420"/>
  <c r="M123" i="420"/>
  <c r="M127" i="420" s="1"/>
  <c r="D121" i="420"/>
  <c r="D123" i="420"/>
  <c r="E156" i="419"/>
  <c r="O89" i="418"/>
  <c r="O121" i="420"/>
  <c r="O123" i="420"/>
  <c r="O127" i="420" s="1"/>
  <c r="P128" i="420"/>
  <c r="H85" i="419"/>
  <c r="H87" i="419" s="1"/>
  <c r="D89" i="419"/>
  <c r="I89" i="419"/>
  <c r="I91" i="419"/>
  <c r="I95" i="419" s="1"/>
  <c r="M123" i="419"/>
  <c r="M127" i="419" s="1"/>
  <c r="M121" i="419"/>
  <c r="K117" i="418"/>
  <c r="K119" i="418" s="1"/>
  <c r="L85" i="418"/>
  <c r="L87" i="418" s="1"/>
  <c r="L91" i="418" s="1"/>
  <c r="L95" i="418" s="1"/>
  <c r="G131" i="419"/>
  <c r="F148" i="419"/>
  <c r="F150" i="419"/>
  <c r="F133" i="419"/>
  <c r="F143" i="419" s="1"/>
  <c r="F152" i="419"/>
  <c r="F135" i="419"/>
  <c r="F137" i="419"/>
  <c r="F156" i="419"/>
  <c r="N123" i="419"/>
  <c r="N127" i="419" s="1"/>
  <c r="N121" i="419"/>
  <c r="P119" i="419"/>
  <c r="D156" i="419"/>
  <c r="D123" i="419"/>
  <c r="D121" i="419"/>
  <c r="P97" i="418"/>
  <c r="P96" i="418"/>
  <c r="D85" i="418"/>
  <c r="D87" i="418" s="1"/>
  <c r="G91" i="418"/>
  <c r="G95" i="418" s="1"/>
  <c r="G89" i="418"/>
  <c r="I123" i="418"/>
  <c r="I127" i="418" s="1"/>
  <c r="I121" i="418"/>
  <c r="G131" i="418"/>
  <c r="F148" i="418"/>
  <c r="F158" i="418" s="1"/>
  <c r="F137" i="418"/>
  <c r="F150" i="418"/>
  <c r="F133" i="418"/>
  <c r="F152" i="418"/>
  <c r="F135" i="418"/>
  <c r="H89" i="418"/>
  <c r="H91" i="418"/>
  <c r="H95" i="418" s="1"/>
  <c r="D121" i="418"/>
  <c r="D123" i="418"/>
  <c r="C128" i="44"/>
  <c r="I17" i="176"/>
  <c r="J9" i="176"/>
  <c r="I16" i="176"/>
  <c r="S10" i="176"/>
  <c r="J16" i="176"/>
  <c r="S8" i="176"/>
  <c r="N6" i="176"/>
  <c r="J15" i="176"/>
  <c r="Q14" i="176"/>
  <c r="N14" i="176"/>
  <c r="I11" i="176"/>
  <c r="Q10" i="176"/>
  <c r="K13" i="176"/>
  <c r="F14" i="176"/>
  <c r="S16" i="176"/>
  <c r="R7" i="176"/>
  <c r="L7" i="176"/>
  <c r="O9" i="176"/>
  <c r="Q7" i="176"/>
  <c r="G11" i="176"/>
  <c r="K7" i="176"/>
  <c r="F11" i="176"/>
  <c r="Q17" i="176"/>
  <c r="M15" i="176"/>
  <c r="F17" i="176"/>
  <c r="K14" i="176"/>
  <c r="H15" i="176"/>
  <c r="H6" i="176"/>
  <c r="P10" i="176"/>
  <c r="S12" i="176"/>
  <c r="O17" i="176"/>
  <c r="M7" i="176"/>
  <c r="P11" i="176"/>
  <c r="J17" i="176"/>
  <c r="S9" i="176"/>
  <c r="G14" i="176"/>
  <c r="H12" i="176"/>
  <c r="G15" i="176"/>
  <c r="M13" i="176"/>
  <c r="M12" i="176"/>
  <c r="O16" i="176"/>
  <c r="F12" i="176"/>
  <c r="R15" i="176"/>
  <c r="N17" i="176"/>
  <c r="O12" i="176"/>
  <c r="R9" i="176"/>
  <c r="Q11" i="176"/>
  <c r="J7" i="176"/>
  <c r="J10" i="176"/>
  <c r="L15" i="176"/>
  <c r="N7" i="176"/>
  <c r="P13" i="176"/>
  <c r="K12" i="176"/>
  <c r="H7" i="176"/>
  <c r="I12" i="176"/>
  <c r="F9" i="176"/>
  <c r="L17" i="176"/>
  <c r="S7" i="176"/>
  <c r="G17" i="176"/>
  <c r="M16" i="176"/>
  <c r="M17" i="176"/>
  <c r="S17" i="176"/>
  <c r="H11" i="176"/>
  <c r="I9" i="176"/>
  <c r="Q13" i="176"/>
  <c r="K9" i="176"/>
  <c r="L14" i="176"/>
  <c r="G10" i="176"/>
  <c r="M11" i="176"/>
  <c r="S6" i="176"/>
  <c r="Q16" i="176"/>
  <c r="S11" i="176"/>
  <c r="O7" i="176"/>
  <c r="H10" i="176"/>
  <c r="O13" i="176"/>
  <c r="Q6" i="176"/>
  <c r="S14" i="176"/>
  <c r="L12" i="176"/>
  <c r="R16" i="176"/>
  <c r="O14" i="176"/>
  <c r="Q15" i="176"/>
  <c r="L16" i="176"/>
  <c r="N11" i="176"/>
  <c r="P14" i="176"/>
  <c r="I8" i="176"/>
  <c r="P12" i="176"/>
  <c r="R14" i="176"/>
  <c r="P17" i="176"/>
  <c r="R13" i="176"/>
  <c r="O11" i="176"/>
  <c r="Q8" i="176"/>
  <c r="H13" i="176"/>
  <c r="S13" i="176"/>
  <c r="N9" i="176"/>
  <c r="I7" i="176"/>
  <c r="P8" i="176"/>
  <c r="R11" i="176"/>
  <c r="I15" i="176"/>
  <c r="O6" i="176"/>
  <c r="H8" i="176"/>
  <c r="I13" i="176"/>
  <c r="Q12" i="176"/>
  <c r="N12" i="176"/>
  <c r="J12" i="176"/>
  <c r="F10" i="176"/>
  <c r="J14" i="176"/>
  <c r="K10" i="176"/>
  <c r="N10" i="176"/>
  <c r="P16" i="176"/>
  <c r="G12" i="176"/>
  <c r="E141" i="424" l="1"/>
  <c r="D91" i="425"/>
  <c r="D89" i="425"/>
  <c r="L89" i="424"/>
  <c r="K91" i="426"/>
  <c r="K95" i="426" s="1"/>
  <c r="D141" i="423"/>
  <c r="L89" i="426"/>
  <c r="F89" i="426"/>
  <c r="E156" i="423"/>
  <c r="J89" i="424"/>
  <c r="P119" i="423"/>
  <c r="M121" i="426"/>
  <c r="D85" i="426"/>
  <c r="D87" i="426" s="1"/>
  <c r="F141" i="426" s="1"/>
  <c r="H89" i="423"/>
  <c r="P119" i="427"/>
  <c r="F156" i="429"/>
  <c r="O89" i="426"/>
  <c r="O91" i="423"/>
  <c r="O95" i="423" s="1"/>
  <c r="D156" i="420"/>
  <c r="O91" i="426"/>
  <c r="O95" i="426" s="1"/>
  <c r="I89" i="425"/>
  <c r="O89" i="431"/>
  <c r="O91" i="431"/>
  <c r="O95" i="431" s="1"/>
  <c r="J91" i="422"/>
  <c r="J95" i="422" s="1"/>
  <c r="J89" i="422"/>
  <c r="D156" i="423"/>
  <c r="D141" i="431"/>
  <c r="H133" i="427"/>
  <c r="H143" i="427" s="1"/>
  <c r="D127" i="431"/>
  <c r="P123" i="431"/>
  <c r="G148" i="431"/>
  <c r="G150" i="431"/>
  <c r="H150" i="431" s="1"/>
  <c r="G133" i="431"/>
  <c r="G152" i="431"/>
  <c r="H152" i="431" s="1"/>
  <c r="G135" i="431"/>
  <c r="H135" i="431" s="1"/>
  <c r="G137" i="431"/>
  <c r="H137" i="431" s="1"/>
  <c r="G156" i="431"/>
  <c r="G141" i="431"/>
  <c r="D95" i="431"/>
  <c r="G139" i="431" s="1"/>
  <c r="P121" i="431"/>
  <c r="P119" i="429"/>
  <c r="G156" i="427"/>
  <c r="E156" i="427"/>
  <c r="H156" i="431"/>
  <c r="E141" i="422"/>
  <c r="J91" i="426"/>
  <c r="J95" i="426" s="1"/>
  <c r="J89" i="426"/>
  <c r="D141" i="422"/>
  <c r="P119" i="425"/>
  <c r="E156" i="425"/>
  <c r="F156" i="427"/>
  <c r="M121" i="427"/>
  <c r="P121" i="428"/>
  <c r="H123" i="430"/>
  <c r="H127" i="430" s="1"/>
  <c r="H121" i="430"/>
  <c r="E156" i="430"/>
  <c r="P89" i="431"/>
  <c r="L89" i="423"/>
  <c r="D141" i="424"/>
  <c r="E141" i="423"/>
  <c r="M123" i="429"/>
  <c r="M127" i="429" s="1"/>
  <c r="K89" i="423"/>
  <c r="P87" i="424"/>
  <c r="H148" i="428"/>
  <c r="H158" i="428" s="1"/>
  <c r="G148" i="430"/>
  <c r="G158" i="430" s="1"/>
  <c r="G150" i="430"/>
  <c r="H150" i="430" s="1"/>
  <c r="G133" i="430"/>
  <c r="G143" i="430" s="1"/>
  <c r="G152" i="430"/>
  <c r="H152" i="430" s="1"/>
  <c r="G135" i="430"/>
  <c r="H135" i="430" s="1"/>
  <c r="G137" i="430"/>
  <c r="H137" i="430" s="1"/>
  <c r="G156" i="430"/>
  <c r="G141" i="430"/>
  <c r="H141" i="430" s="1"/>
  <c r="D127" i="430"/>
  <c r="F141" i="424"/>
  <c r="I91" i="424"/>
  <c r="I95" i="424" s="1"/>
  <c r="E141" i="429"/>
  <c r="F141" i="429"/>
  <c r="H156" i="430"/>
  <c r="I89" i="424"/>
  <c r="P121" i="429"/>
  <c r="D141" i="429"/>
  <c r="D95" i="430"/>
  <c r="P91" i="430"/>
  <c r="P95" i="430" s="1"/>
  <c r="G91" i="419"/>
  <c r="G95" i="419" s="1"/>
  <c r="P89" i="430"/>
  <c r="H141" i="428"/>
  <c r="M89" i="418"/>
  <c r="D141" i="425"/>
  <c r="P87" i="425"/>
  <c r="H123" i="423"/>
  <c r="H127" i="423" s="1"/>
  <c r="H121" i="423"/>
  <c r="P121" i="423" s="1"/>
  <c r="M121" i="418"/>
  <c r="L91" i="429"/>
  <c r="L95" i="429" s="1"/>
  <c r="L89" i="429"/>
  <c r="P89" i="429" s="1"/>
  <c r="P87" i="423"/>
  <c r="F141" i="423"/>
  <c r="L91" i="425"/>
  <c r="L95" i="425" s="1"/>
  <c r="F141" i="425"/>
  <c r="H133" i="428"/>
  <c r="H143" i="428" s="1"/>
  <c r="D127" i="429"/>
  <c r="J89" i="423"/>
  <c r="H156" i="429"/>
  <c r="G148" i="429"/>
  <c r="G150" i="429"/>
  <c r="H150" i="429" s="1"/>
  <c r="G133" i="429"/>
  <c r="G152" i="429"/>
  <c r="H152" i="429" s="1"/>
  <c r="G135" i="429"/>
  <c r="H135" i="429" s="1"/>
  <c r="G156" i="429"/>
  <c r="G137" i="429"/>
  <c r="H137" i="429" s="1"/>
  <c r="G141" i="429"/>
  <c r="D95" i="429"/>
  <c r="G141" i="425"/>
  <c r="F156" i="420"/>
  <c r="H156" i="427"/>
  <c r="P89" i="428"/>
  <c r="F156" i="425"/>
  <c r="I89" i="418"/>
  <c r="G156" i="425"/>
  <c r="P119" i="420"/>
  <c r="D127" i="428"/>
  <c r="P123" i="428"/>
  <c r="K121" i="420"/>
  <c r="P121" i="420" s="1"/>
  <c r="K121" i="425"/>
  <c r="P121" i="425" s="1"/>
  <c r="K123" i="425"/>
  <c r="D95" i="428"/>
  <c r="P91" i="428"/>
  <c r="P95" i="428" s="1"/>
  <c r="H156" i="428"/>
  <c r="G158" i="427"/>
  <c r="H148" i="427"/>
  <c r="H158" i="427" s="1"/>
  <c r="P89" i="427"/>
  <c r="D127" i="427"/>
  <c r="P123" i="427"/>
  <c r="P87" i="419"/>
  <c r="H141" i="427"/>
  <c r="D95" i="427"/>
  <c r="P91" i="427"/>
  <c r="P95" i="427" s="1"/>
  <c r="P121" i="424"/>
  <c r="G148" i="426"/>
  <c r="G150" i="426"/>
  <c r="H150" i="426" s="1"/>
  <c r="G133" i="426"/>
  <c r="G143" i="426" s="1"/>
  <c r="G152" i="426"/>
  <c r="H152" i="426" s="1"/>
  <c r="G135" i="426"/>
  <c r="H135" i="426" s="1"/>
  <c r="G137" i="426"/>
  <c r="H137" i="426" s="1"/>
  <c r="G156" i="426"/>
  <c r="P119" i="426"/>
  <c r="D156" i="426"/>
  <c r="D121" i="426"/>
  <c r="E156" i="426"/>
  <c r="D123" i="426"/>
  <c r="G156" i="420"/>
  <c r="F89" i="420"/>
  <c r="E123" i="426"/>
  <c r="E127" i="426" s="1"/>
  <c r="E121" i="426"/>
  <c r="F156" i="426"/>
  <c r="P119" i="418"/>
  <c r="F89" i="423"/>
  <c r="F91" i="423"/>
  <c r="F95" i="423" s="1"/>
  <c r="O123" i="418"/>
  <c r="O127" i="418" s="1"/>
  <c r="D95" i="425"/>
  <c r="G158" i="425"/>
  <c r="H148" i="425"/>
  <c r="H158" i="425" s="1"/>
  <c r="P121" i="422"/>
  <c r="G143" i="425"/>
  <c r="H133" i="425"/>
  <c r="H143" i="425" s="1"/>
  <c r="J89" i="420"/>
  <c r="D127" i="424"/>
  <c r="G154" i="424" s="1"/>
  <c r="P123" i="424"/>
  <c r="E141" i="421"/>
  <c r="F158" i="424"/>
  <c r="D95" i="424"/>
  <c r="G141" i="421"/>
  <c r="J91" i="419"/>
  <c r="J95" i="419" s="1"/>
  <c r="G148" i="424"/>
  <c r="G158" i="424" s="1"/>
  <c r="G150" i="424"/>
  <c r="H150" i="424" s="1"/>
  <c r="G133" i="424"/>
  <c r="G143" i="424" s="1"/>
  <c r="G152" i="424"/>
  <c r="H152" i="424" s="1"/>
  <c r="G135" i="424"/>
  <c r="H135" i="424" s="1"/>
  <c r="G137" i="424"/>
  <c r="H137" i="424" s="1"/>
  <c r="G156" i="424"/>
  <c r="H156" i="424" s="1"/>
  <c r="G141" i="424"/>
  <c r="P87" i="421"/>
  <c r="F158" i="423"/>
  <c r="D95" i="423"/>
  <c r="G148" i="423"/>
  <c r="G158" i="423" s="1"/>
  <c r="G150" i="423"/>
  <c r="H150" i="423" s="1"/>
  <c r="G133" i="423"/>
  <c r="G152" i="423"/>
  <c r="H152" i="423" s="1"/>
  <c r="G135" i="423"/>
  <c r="H135" i="423" s="1"/>
  <c r="G137" i="423"/>
  <c r="H137" i="423" s="1"/>
  <c r="G156" i="423"/>
  <c r="G141" i="423"/>
  <c r="D127" i="423"/>
  <c r="P89" i="422"/>
  <c r="H156" i="422"/>
  <c r="L89" i="421"/>
  <c r="P89" i="421" s="1"/>
  <c r="L91" i="421"/>
  <c r="L95" i="421" s="1"/>
  <c r="H141" i="422"/>
  <c r="H148" i="422"/>
  <c r="H158" i="422" s="1"/>
  <c r="P121" i="421"/>
  <c r="I123" i="420"/>
  <c r="I127" i="420" s="1"/>
  <c r="I121" i="420"/>
  <c r="D95" i="422"/>
  <c r="P91" i="422"/>
  <c r="P95" i="422" s="1"/>
  <c r="D156" i="418"/>
  <c r="E156" i="420"/>
  <c r="H133" i="422"/>
  <c r="H143" i="422" s="1"/>
  <c r="D127" i="422"/>
  <c r="P123" i="422"/>
  <c r="F156" i="418"/>
  <c r="E141" i="419"/>
  <c r="E156" i="418"/>
  <c r="D141" i="419"/>
  <c r="D127" i="421"/>
  <c r="P123" i="421"/>
  <c r="F141" i="419"/>
  <c r="D95" i="421"/>
  <c r="H156" i="421"/>
  <c r="P87" i="420"/>
  <c r="D89" i="420"/>
  <c r="G141" i="420"/>
  <c r="E141" i="420"/>
  <c r="D91" i="420"/>
  <c r="F141" i="420"/>
  <c r="D141" i="420"/>
  <c r="H89" i="419"/>
  <c r="P89" i="419" s="1"/>
  <c r="H91" i="419"/>
  <c r="H95" i="419" s="1"/>
  <c r="P121" i="419"/>
  <c r="D127" i="420"/>
  <c r="G148" i="419"/>
  <c r="G158" i="419" s="1"/>
  <c r="G150" i="419"/>
  <c r="H150" i="419" s="1"/>
  <c r="G133" i="419"/>
  <c r="G143" i="419" s="1"/>
  <c r="G152" i="419"/>
  <c r="H152" i="419" s="1"/>
  <c r="G135" i="419"/>
  <c r="H135" i="419" s="1"/>
  <c r="G137" i="419"/>
  <c r="H137" i="419" s="1"/>
  <c r="G156" i="419"/>
  <c r="H156" i="419" s="1"/>
  <c r="G141" i="419"/>
  <c r="K121" i="418"/>
  <c r="P121" i="418" s="1"/>
  <c r="K123" i="418"/>
  <c r="K127" i="418" s="1"/>
  <c r="D127" i="419"/>
  <c r="G154" i="419" s="1"/>
  <c r="P123" i="419"/>
  <c r="F158" i="419"/>
  <c r="D95" i="419"/>
  <c r="L89" i="418"/>
  <c r="F143" i="418"/>
  <c r="P87" i="418"/>
  <c r="D91" i="418"/>
  <c r="D141" i="418"/>
  <c r="E141" i="418"/>
  <c r="D89" i="418"/>
  <c r="F141" i="418"/>
  <c r="G148" i="418"/>
  <c r="G150" i="418"/>
  <c r="H150" i="418" s="1"/>
  <c r="G133" i="418"/>
  <c r="G143" i="418" s="1"/>
  <c r="G152" i="418"/>
  <c r="H152" i="418" s="1"/>
  <c r="G135" i="418"/>
  <c r="H135" i="418" s="1"/>
  <c r="G156" i="418"/>
  <c r="G137" i="418"/>
  <c r="H137" i="418" s="1"/>
  <c r="G141" i="418"/>
  <c r="D127" i="418"/>
  <c r="O107" i="194"/>
  <c r="N107" i="194"/>
  <c r="M107" i="194"/>
  <c r="L107" i="194"/>
  <c r="K107" i="194"/>
  <c r="J107" i="194"/>
  <c r="I107" i="194"/>
  <c r="H107" i="194"/>
  <c r="G107" i="194"/>
  <c r="F107" i="194"/>
  <c r="E107" i="194"/>
  <c r="D107" i="194"/>
  <c r="D105" i="194"/>
  <c r="R12" i="176"/>
  <c r="N8" i="176"/>
  <c r="F8" i="176"/>
  <c r="K6" i="176"/>
  <c r="G13" i="176"/>
  <c r="L8" i="176"/>
  <c r="G16" i="176"/>
  <c r="I10" i="176"/>
  <c r="O8" i="176"/>
  <c r="M9" i="176"/>
  <c r="P15" i="176"/>
  <c r="K17" i="176"/>
  <c r="F7" i="176"/>
  <c r="F13" i="176"/>
  <c r="L9" i="176"/>
  <c r="R6" i="176"/>
  <c r="K15" i="176"/>
  <c r="G9" i="176"/>
  <c r="F16" i="176"/>
  <c r="G8" i="176"/>
  <c r="K8" i="176"/>
  <c r="R17" i="176"/>
  <c r="Q9" i="176"/>
  <c r="R8" i="176"/>
  <c r="H17" i="176"/>
  <c r="N15" i="176"/>
  <c r="O15" i="176"/>
  <c r="S23" i="176"/>
  <c r="J13" i="176"/>
  <c r="J6" i="176"/>
  <c r="P9" i="176"/>
  <c r="O10" i="176"/>
  <c r="F15" i="176"/>
  <c r="H16" i="176"/>
  <c r="J11" i="176"/>
  <c r="M10" i="176"/>
  <c r="F6" i="176"/>
  <c r="S15" i="176"/>
  <c r="L10" i="176"/>
  <c r="P6" i="176"/>
  <c r="M8" i="176"/>
  <c r="I14" i="176"/>
  <c r="I6" i="176"/>
  <c r="P7" i="176"/>
  <c r="M14" i="176"/>
  <c r="M6" i="176"/>
  <c r="L6" i="176"/>
  <c r="H14" i="176"/>
  <c r="N16" i="176"/>
  <c r="G7" i="176"/>
  <c r="R10" i="176"/>
  <c r="L13" i="176"/>
  <c r="K16" i="176"/>
  <c r="N13" i="176"/>
  <c r="L11" i="176"/>
  <c r="H9" i="176"/>
  <c r="J8" i="176"/>
  <c r="Q23" i="176"/>
  <c r="G6" i="176"/>
  <c r="K11" i="176"/>
  <c r="P87" i="426" l="1"/>
  <c r="P89" i="425"/>
  <c r="G141" i="426"/>
  <c r="D141" i="426"/>
  <c r="H141" i="424"/>
  <c r="P89" i="424"/>
  <c r="P91" i="424"/>
  <c r="P95" i="424" s="1"/>
  <c r="G139" i="424"/>
  <c r="H156" i="423"/>
  <c r="D89" i="426"/>
  <c r="P89" i="426" s="1"/>
  <c r="E141" i="426"/>
  <c r="D91" i="426"/>
  <c r="D95" i="426" s="1"/>
  <c r="G139" i="426" s="1"/>
  <c r="P123" i="423"/>
  <c r="P121" i="430"/>
  <c r="P91" i="431"/>
  <c r="P95" i="431" s="1"/>
  <c r="G154" i="429"/>
  <c r="H141" i="431"/>
  <c r="P121" i="427"/>
  <c r="G139" i="429"/>
  <c r="P123" i="430"/>
  <c r="G158" i="431"/>
  <c r="H148" i="431"/>
  <c r="H158" i="431" s="1"/>
  <c r="G154" i="430"/>
  <c r="H133" i="424"/>
  <c r="H143" i="424" s="1"/>
  <c r="H133" i="430"/>
  <c r="H143" i="430" s="1"/>
  <c r="P127" i="431"/>
  <c r="D154" i="431"/>
  <c r="E154" i="431"/>
  <c r="F154" i="431"/>
  <c r="G154" i="431"/>
  <c r="G154" i="423"/>
  <c r="D139" i="431"/>
  <c r="E139" i="431"/>
  <c r="F139" i="431"/>
  <c r="G143" i="431"/>
  <c r="H133" i="431"/>
  <c r="H143" i="431" s="1"/>
  <c r="H141" i="429"/>
  <c r="D139" i="430"/>
  <c r="E139" i="430"/>
  <c r="F139" i="430"/>
  <c r="H156" i="425"/>
  <c r="H141" i="425"/>
  <c r="P123" i="429"/>
  <c r="P127" i="430"/>
  <c r="D154" i="430"/>
  <c r="E154" i="430"/>
  <c r="F154" i="430"/>
  <c r="H148" i="430"/>
  <c r="H158" i="430" s="1"/>
  <c r="P89" i="423"/>
  <c r="G139" i="430"/>
  <c r="P123" i="420"/>
  <c r="H141" i="423"/>
  <c r="G139" i="423"/>
  <c r="G158" i="429"/>
  <c r="H148" i="429"/>
  <c r="H158" i="429" s="1"/>
  <c r="P91" i="429"/>
  <c r="P95" i="429" s="1"/>
  <c r="P127" i="429"/>
  <c r="D154" i="429"/>
  <c r="E154" i="429"/>
  <c r="F154" i="429"/>
  <c r="P91" i="425"/>
  <c r="P95" i="425" s="1"/>
  <c r="D139" i="429"/>
  <c r="E139" i="429"/>
  <c r="F139" i="429"/>
  <c r="G143" i="429"/>
  <c r="H133" i="429"/>
  <c r="H143" i="429" s="1"/>
  <c r="H141" i="421"/>
  <c r="E139" i="428"/>
  <c r="D139" i="428"/>
  <c r="F139" i="428"/>
  <c r="G139" i="428"/>
  <c r="K127" i="425"/>
  <c r="P123" i="425"/>
  <c r="P127" i="428"/>
  <c r="D154" i="428"/>
  <c r="E154" i="428"/>
  <c r="F154" i="428"/>
  <c r="G154" i="428"/>
  <c r="E139" i="427"/>
  <c r="D139" i="427"/>
  <c r="F139" i="427"/>
  <c r="G139" i="427"/>
  <c r="H156" i="426"/>
  <c r="P127" i="427"/>
  <c r="D154" i="427"/>
  <c r="E154" i="427"/>
  <c r="F154" i="427"/>
  <c r="G154" i="427"/>
  <c r="H156" i="420"/>
  <c r="H148" i="424"/>
  <c r="H158" i="424" s="1"/>
  <c r="G158" i="426"/>
  <c r="H148" i="426"/>
  <c r="H158" i="426" s="1"/>
  <c r="H133" i="426"/>
  <c r="H143" i="426" s="1"/>
  <c r="D127" i="426"/>
  <c r="P123" i="426"/>
  <c r="P91" i="423"/>
  <c r="P95" i="423" s="1"/>
  <c r="P121" i="426"/>
  <c r="D139" i="425"/>
  <c r="E139" i="425"/>
  <c r="F139" i="425"/>
  <c r="G139" i="425"/>
  <c r="P89" i="420"/>
  <c r="D139" i="424"/>
  <c r="E139" i="424"/>
  <c r="F139" i="424"/>
  <c r="P127" i="424"/>
  <c r="D154" i="424"/>
  <c r="E154" i="424"/>
  <c r="F154" i="424"/>
  <c r="P91" i="421"/>
  <c r="P95" i="421" s="1"/>
  <c r="D139" i="423"/>
  <c r="E139" i="423"/>
  <c r="F139" i="423"/>
  <c r="H148" i="423"/>
  <c r="H158" i="423" s="1"/>
  <c r="P127" i="423"/>
  <c r="D154" i="423"/>
  <c r="E154" i="423"/>
  <c r="F154" i="423"/>
  <c r="G143" i="423"/>
  <c r="H133" i="423"/>
  <c r="H143" i="423" s="1"/>
  <c r="D139" i="422"/>
  <c r="E139" i="422"/>
  <c r="F139" i="422"/>
  <c r="G139" i="422"/>
  <c r="P127" i="422"/>
  <c r="D154" i="422"/>
  <c r="E154" i="422"/>
  <c r="F154" i="422"/>
  <c r="G154" i="422"/>
  <c r="H141" i="419"/>
  <c r="P127" i="421"/>
  <c r="F154" i="421"/>
  <c r="G154" i="421"/>
  <c r="D154" i="421"/>
  <c r="E154" i="421"/>
  <c r="H156" i="418"/>
  <c r="G139" i="421"/>
  <c r="E139" i="421"/>
  <c r="D139" i="421"/>
  <c r="F139" i="421"/>
  <c r="P89" i="418"/>
  <c r="P91" i="419"/>
  <c r="P95" i="419" s="1"/>
  <c r="H148" i="419"/>
  <c r="H158" i="419" s="1"/>
  <c r="H141" i="420"/>
  <c r="H133" i="419"/>
  <c r="H143" i="419" s="1"/>
  <c r="P127" i="420"/>
  <c r="D154" i="420"/>
  <c r="F154" i="420"/>
  <c r="G154" i="420"/>
  <c r="E154" i="420"/>
  <c r="D95" i="420"/>
  <c r="P91" i="420"/>
  <c r="P95" i="420" s="1"/>
  <c r="P123" i="418"/>
  <c r="D139" i="419"/>
  <c r="E139" i="419"/>
  <c r="F139" i="419"/>
  <c r="P127" i="419"/>
  <c r="D154" i="419"/>
  <c r="E154" i="419"/>
  <c r="F154" i="419"/>
  <c r="G139" i="419"/>
  <c r="P127" i="418"/>
  <c r="D154" i="418"/>
  <c r="E154" i="418"/>
  <c r="F154" i="418"/>
  <c r="D95" i="418"/>
  <c r="P91" i="418"/>
  <c r="P95" i="418" s="1"/>
  <c r="G158" i="418"/>
  <c r="H148" i="418"/>
  <c r="H158" i="418" s="1"/>
  <c r="H133" i="418"/>
  <c r="H143" i="418" s="1"/>
  <c r="G154" i="418"/>
  <c r="H141" i="418"/>
  <c r="N18" i="176"/>
  <c r="I18" i="176"/>
  <c r="F18" i="176"/>
  <c r="S18" i="176"/>
  <c r="R18" i="176"/>
  <c r="Q18" i="176"/>
  <c r="P18" i="176"/>
  <c r="O18" i="176"/>
  <c r="M18" i="176"/>
  <c r="L18" i="176"/>
  <c r="K18" i="176"/>
  <c r="J18" i="176"/>
  <c r="H18" i="176"/>
  <c r="G18" i="176"/>
  <c r="C17" i="44"/>
  <c r="O164" i="194"/>
  <c r="O165" i="194" s="1"/>
  <c r="N164" i="194"/>
  <c r="N165" i="194" s="1"/>
  <c r="M164" i="194"/>
  <c r="M165" i="194" s="1"/>
  <c r="L164" i="194"/>
  <c r="L165" i="194" s="1"/>
  <c r="K164" i="194"/>
  <c r="K165" i="194" s="1"/>
  <c r="J164" i="194"/>
  <c r="J165" i="194" s="1"/>
  <c r="I164" i="194"/>
  <c r="I165" i="194" s="1"/>
  <c r="H164" i="194"/>
  <c r="H165" i="194" s="1"/>
  <c r="G164" i="194"/>
  <c r="G165" i="194" s="1"/>
  <c r="F164" i="194"/>
  <c r="F165" i="194" s="1"/>
  <c r="E164" i="194"/>
  <c r="E165" i="194" s="1"/>
  <c r="D164" i="194"/>
  <c r="D165" i="194" s="1"/>
  <c r="O163" i="194"/>
  <c r="N163" i="194"/>
  <c r="M163" i="194"/>
  <c r="L163" i="194"/>
  <c r="K163" i="194"/>
  <c r="J163" i="194"/>
  <c r="I163" i="194"/>
  <c r="H163" i="194"/>
  <c r="G163" i="194"/>
  <c r="F163" i="194"/>
  <c r="E163" i="194"/>
  <c r="D163" i="194"/>
  <c r="O162" i="194"/>
  <c r="N162" i="194"/>
  <c r="M162" i="194"/>
  <c r="L162" i="194"/>
  <c r="K162" i="194"/>
  <c r="J162" i="194"/>
  <c r="I162" i="194"/>
  <c r="H162" i="194"/>
  <c r="G162" i="194"/>
  <c r="F162" i="194"/>
  <c r="E162" i="194"/>
  <c r="D162" i="194"/>
  <c r="D146" i="194"/>
  <c r="E146" i="194" s="1"/>
  <c r="F146" i="194" s="1"/>
  <c r="G146" i="194" s="1"/>
  <c r="D131" i="194"/>
  <c r="O105" i="194"/>
  <c r="N105" i="194"/>
  <c r="M105" i="194"/>
  <c r="L105" i="194"/>
  <c r="K105" i="194"/>
  <c r="J105" i="194"/>
  <c r="I105" i="194"/>
  <c r="H105" i="194"/>
  <c r="G105" i="194"/>
  <c r="F105" i="194"/>
  <c r="E105" i="194"/>
  <c r="P101" i="194"/>
  <c r="O99" i="194"/>
  <c r="N99" i="194"/>
  <c r="M99" i="194"/>
  <c r="L99" i="194"/>
  <c r="K99" i="194"/>
  <c r="J99" i="194"/>
  <c r="I99" i="194"/>
  <c r="H99" i="194"/>
  <c r="G99" i="194"/>
  <c r="F99" i="194"/>
  <c r="E99" i="194"/>
  <c r="D99" i="194"/>
  <c r="P75" i="194"/>
  <c r="O73" i="194"/>
  <c r="N73" i="194"/>
  <c r="M73" i="194"/>
  <c r="L73" i="194"/>
  <c r="K73" i="194"/>
  <c r="J73" i="194"/>
  <c r="I73" i="194"/>
  <c r="H73" i="194"/>
  <c r="G73" i="194"/>
  <c r="F73" i="194"/>
  <c r="E73" i="194"/>
  <c r="D73" i="194"/>
  <c r="O71" i="194"/>
  <c r="N71" i="194"/>
  <c r="M71" i="194"/>
  <c r="L71" i="194"/>
  <c r="K71" i="194"/>
  <c r="J71" i="194"/>
  <c r="I71" i="194"/>
  <c r="H71" i="194"/>
  <c r="G71" i="194"/>
  <c r="F71" i="194"/>
  <c r="E71" i="194"/>
  <c r="D71" i="194"/>
  <c r="H168" i="194"/>
  <c r="H169" i="194" s="1"/>
  <c r="P64" i="194"/>
  <c r="P62" i="194"/>
  <c r="P60" i="194"/>
  <c r="P58" i="194"/>
  <c r="P56" i="194"/>
  <c r="P54" i="194"/>
  <c r="P52" i="194"/>
  <c r="P50" i="194"/>
  <c r="P48" i="194"/>
  <c r="P46" i="194"/>
  <c r="P44" i="194"/>
  <c r="P42" i="194"/>
  <c r="P40" i="194"/>
  <c r="X32" i="194"/>
  <c r="W32" i="194"/>
  <c r="V32" i="194"/>
  <c r="T32" i="194"/>
  <c r="S32" i="194"/>
  <c r="R32" i="194"/>
  <c r="P32" i="194"/>
  <c r="P26" i="194"/>
  <c r="P24" i="194"/>
  <c r="P22" i="194"/>
  <c r="E12" i="194"/>
  <c r="C127" i="44"/>
  <c r="C110" i="44"/>
  <c r="C112" i="44"/>
  <c r="M44" i="177" s="1"/>
  <c r="C114" i="44"/>
  <c r="E44" i="177" s="1"/>
  <c r="C115" i="44"/>
  <c r="F44" i="177" s="1"/>
  <c r="C116" i="44"/>
  <c r="G44" i="177" s="1"/>
  <c r="C117" i="44"/>
  <c r="H44" i="177" s="1"/>
  <c r="C118" i="44"/>
  <c r="I44" i="177" s="1"/>
  <c r="C119" i="44"/>
  <c r="J44" i="177" s="1"/>
  <c r="C120" i="44"/>
  <c r="K44" i="177" s="1"/>
  <c r="C121" i="44"/>
  <c r="O44" i="177" s="1"/>
  <c r="C122" i="44"/>
  <c r="P44" i="177" s="1"/>
  <c r="C123" i="44"/>
  <c r="C124" i="44"/>
  <c r="C125" i="44"/>
  <c r="R44" i="177" s="1"/>
  <c r="C126" i="44"/>
  <c r="S44" i="177" s="1"/>
  <c r="A5" i="193"/>
  <c r="E21" i="193" s="1"/>
  <c r="A4" i="193"/>
  <c r="D7" i="193" s="1"/>
  <c r="A3" i="193"/>
  <c r="C9" i="193" s="1"/>
  <c r="A2" i="193"/>
  <c r="M23" i="176"/>
  <c r="L23" i="176"/>
  <c r="G23" i="176"/>
  <c r="F23" i="176"/>
  <c r="O23" i="176"/>
  <c r="I23" i="176"/>
  <c r="R23" i="176"/>
  <c r="H23" i="176"/>
  <c r="K23" i="176"/>
  <c r="J23" i="176"/>
  <c r="N23" i="176"/>
  <c r="P23" i="176"/>
  <c r="H141" i="426" l="1"/>
  <c r="D139" i="426"/>
  <c r="P91" i="426"/>
  <c r="P95" i="426" s="1"/>
  <c r="F139" i="426"/>
  <c r="E139" i="426"/>
  <c r="H154" i="429"/>
  <c r="H139" i="431"/>
  <c r="H154" i="431"/>
  <c r="B4" i="430"/>
  <c r="B4" i="431"/>
  <c r="H139" i="430"/>
  <c r="H139" i="428"/>
  <c r="H154" i="430"/>
  <c r="B4" i="428"/>
  <c r="B4" i="429"/>
  <c r="H139" i="429"/>
  <c r="P127" i="425"/>
  <c r="G154" i="425"/>
  <c r="D154" i="425"/>
  <c r="E154" i="425"/>
  <c r="F154" i="425"/>
  <c r="H154" i="428"/>
  <c r="H154" i="427"/>
  <c r="B4" i="426"/>
  <c r="B4" i="427"/>
  <c r="H139" i="427"/>
  <c r="H139" i="425"/>
  <c r="P127" i="426"/>
  <c r="D154" i="426"/>
  <c r="E154" i="426"/>
  <c r="F154" i="426"/>
  <c r="G154" i="426"/>
  <c r="H139" i="423"/>
  <c r="H139" i="424"/>
  <c r="B4" i="424"/>
  <c r="B4" i="425"/>
  <c r="H154" i="424"/>
  <c r="H154" i="423"/>
  <c r="B4" i="422"/>
  <c r="B4" i="423"/>
  <c r="H139" i="422"/>
  <c r="H154" i="422"/>
  <c r="B4" i="420"/>
  <c r="B4" i="421"/>
  <c r="H139" i="421"/>
  <c r="H154" i="421"/>
  <c r="H154" i="420"/>
  <c r="G139" i="420"/>
  <c r="F139" i="420"/>
  <c r="E139" i="420"/>
  <c r="D139" i="420"/>
  <c r="H154" i="419"/>
  <c r="B4" i="418"/>
  <c r="B4" i="419"/>
  <c r="H139" i="419"/>
  <c r="D139" i="418"/>
  <c r="E139" i="418"/>
  <c r="F139" i="418"/>
  <c r="G139" i="418"/>
  <c r="H154" i="418"/>
  <c r="P81" i="194"/>
  <c r="J81" i="194" s="1"/>
  <c r="J83" i="194" s="1"/>
  <c r="J97" i="194" s="1"/>
  <c r="P113" i="194"/>
  <c r="D148" i="194"/>
  <c r="D152" i="194"/>
  <c r="O33" i="194"/>
  <c r="D33" i="194"/>
  <c r="K33" i="194"/>
  <c r="I33" i="194"/>
  <c r="G33" i="194"/>
  <c r="H33" i="194"/>
  <c r="J33" i="194"/>
  <c r="E33" i="194"/>
  <c r="F33" i="194"/>
  <c r="L33" i="194"/>
  <c r="N33" i="194"/>
  <c r="M33" i="194"/>
  <c r="Q13" i="177"/>
  <c r="P13" i="177"/>
  <c r="E13" i="177"/>
  <c r="C13" i="177"/>
  <c r="K13" i="177"/>
  <c r="F13" i="177"/>
  <c r="O13" i="177"/>
  <c r="S13" i="177"/>
  <c r="I13" i="177"/>
  <c r="R13" i="177"/>
  <c r="H13" i="177"/>
  <c r="M13" i="177"/>
  <c r="J13" i="177"/>
  <c r="G13" i="177"/>
  <c r="P163" i="194"/>
  <c r="Y32" i="194"/>
  <c r="Y105" i="194"/>
  <c r="H115" i="194"/>
  <c r="H129" i="194" s="1"/>
  <c r="I170" i="194"/>
  <c r="D150" i="194"/>
  <c r="G115" i="194"/>
  <c r="G129" i="194" s="1"/>
  <c r="L171" i="194"/>
  <c r="B4" i="194"/>
  <c r="F115" i="194"/>
  <c r="F129" i="194" s="1"/>
  <c r="U32" i="194"/>
  <c r="N115" i="194"/>
  <c r="I115" i="194"/>
  <c r="I129" i="194" s="1"/>
  <c r="U105" i="194"/>
  <c r="J115" i="194"/>
  <c r="J129" i="194" s="1"/>
  <c r="K115" i="194"/>
  <c r="K129" i="194" s="1"/>
  <c r="L115" i="194"/>
  <c r="L129" i="194" s="1"/>
  <c r="M115" i="194"/>
  <c r="M129" i="194" s="1"/>
  <c r="I168" i="194"/>
  <c r="I169" i="194" s="1"/>
  <c r="I93" i="194"/>
  <c r="O115" i="194"/>
  <c r="O129" i="194" s="1"/>
  <c r="P165" i="194"/>
  <c r="M171" i="194"/>
  <c r="J93" i="194"/>
  <c r="E131" i="194"/>
  <c r="J168" i="194"/>
  <c r="J169" i="194" s="1"/>
  <c r="J170" i="194"/>
  <c r="F171" i="194"/>
  <c r="N171" i="194"/>
  <c r="P164" i="194"/>
  <c r="K93" i="194"/>
  <c r="P107" i="194"/>
  <c r="D137" i="194"/>
  <c r="K168" i="194"/>
  <c r="K169" i="194" s="1"/>
  <c r="K170" i="194"/>
  <c r="G171" i="194"/>
  <c r="O171" i="194"/>
  <c r="P67" i="194"/>
  <c r="D93" i="194"/>
  <c r="L93" i="194"/>
  <c r="D168" i="194"/>
  <c r="D169" i="194" s="1"/>
  <c r="L168" i="194"/>
  <c r="L169" i="194" s="1"/>
  <c r="D170" i="194"/>
  <c r="L170" i="194"/>
  <c r="H171" i="194"/>
  <c r="E171" i="194"/>
  <c r="E93" i="194"/>
  <c r="M93" i="194"/>
  <c r="P105" i="194"/>
  <c r="D135" i="194"/>
  <c r="E168" i="194"/>
  <c r="E169" i="194" s="1"/>
  <c r="M168" i="194"/>
  <c r="M169" i="194" s="1"/>
  <c r="E170" i="194"/>
  <c r="M170" i="194"/>
  <c r="I171" i="194"/>
  <c r="F93" i="194"/>
  <c r="N93" i="194"/>
  <c r="F168" i="194"/>
  <c r="F169" i="194" s="1"/>
  <c r="N168" i="194"/>
  <c r="N169" i="194" s="1"/>
  <c r="F170" i="194"/>
  <c r="N170" i="194"/>
  <c r="J171" i="194"/>
  <c r="G93" i="194"/>
  <c r="O93" i="194"/>
  <c r="D133" i="194"/>
  <c r="G168" i="194"/>
  <c r="G169" i="194" s="1"/>
  <c r="O168" i="194"/>
  <c r="O169" i="194" s="1"/>
  <c r="G170" i="194"/>
  <c r="O170" i="194"/>
  <c r="K171" i="194"/>
  <c r="P73" i="194"/>
  <c r="P30" i="194" s="1"/>
  <c r="H93" i="194"/>
  <c r="H170" i="194"/>
  <c r="D171" i="194"/>
  <c r="C15" i="193"/>
  <c r="D14" i="193"/>
  <c r="E13" i="193"/>
  <c r="C7" i="193"/>
  <c r="C14" i="193"/>
  <c r="D21" i="193"/>
  <c r="D13" i="193"/>
  <c r="E20" i="193"/>
  <c r="E12" i="193"/>
  <c r="C21" i="193"/>
  <c r="C13" i="193"/>
  <c r="D20" i="193"/>
  <c r="D12" i="193"/>
  <c r="E19" i="193"/>
  <c r="E11" i="193"/>
  <c r="E7" i="193"/>
  <c r="C20" i="193"/>
  <c r="C12" i="193"/>
  <c r="D19" i="193"/>
  <c r="D11" i="193"/>
  <c r="E18" i="193"/>
  <c r="E10" i="193"/>
  <c r="C16" i="193"/>
  <c r="C8" i="193"/>
  <c r="C19" i="193"/>
  <c r="C11" i="193"/>
  <c r="D18" i="193"/>
  <c r="D10" i="193"/>
  <c r="E17" i="193"/>
  <c r="E9" i="193"/>
  <c r="C18" i="193"/>
  <c r="C10" i="193"/>
  <c r="D17" i="193"/>
  <c r="D9" i="193"/>
  <c r="E16" i="193"/>
  <c r="E8" i="193"/>
  <c r="C17" i="193"/>
  <c r="D16" i="193"/>
  <c r="D8" i="193"/>
  <c r="E15" i="193"/>
  <c r="D15" i="193"/>
  <c r="E14" i="193"/>
  <c r="B21" i="193"/>
  <c r="B13" i="193"/>
  <c r="B15" i="193"/>
  <c r="B8" i="193"/>
  <c r="B16" i="193"/>
  <c r="B9" i="193"/>
  <c r="B7" i="193"/>
  <c r="B10" i="193"/>
  <c r="B18" i="193"/>
  <c r="B14" i="193"/>
  <c r="B11" i="193"/>
  <c r="B19" i="193"/>
  <c r="B17" i="193"/>
  <c r="B12" i="193"/>
  <c r="B20" i="193"/>
  <c r="H139" i="426" l="1"/>
  <c r="H154" i="425"/>
  <c r="H154" i="426"/>
  <c r="H139" i="420"/>
  <c r="H139" i="418"/>
  <c r="O81" i="194"/>
  <c r="O83" i="194" s="1"/>
  <c r="O97" i="194" s="1"/>
  <c r="N81" i="194"/>
  <c r="N83" i="194" s="1"/>
  <c r="N97" i="194" s="1"/>
  <c r="L81" i="194"/>
  <c r="L83" i="194" s="1"/>
  <c r="L97" i="194" s="1"/>
  <c r="K81" i="194"/>
  <c r="K83" i="194" s="1"/>
  <c r="K97" i="194" s="1"/>
  <c r="I81" i="194"/>
  <c r="I83" i="194" s="1"/>
  <c r="I97" i="194" s="1"/>
  <c r="F81" i="194"/>
  <c r="F83" i="194" s="1"/>
  <c r="F167" i="194" s="1"/>
  <c r="M81" i="194"/>
  <c r="M83" i="194" s="1"/>
  <c r="M97" i="194" s="1"/>
  <c r="E81" i="194"/>
  <c r="E83" i="194" s="1"/>
  <c r="E148" i="194"/>
  <c r="E152" i="194"/>
  <c r="P83" i="194"/>
  <c r="H128" i="194"/>
  <c r="H117" i="194" s="1"/>
  <c r="H119" i="194" s="1"/>
  <c r="H121" i="194" s="1"/>
  <c r="O128" i="194"/>
  <c r="O117" i="194" s="1"/>
  <c r="O119" i="194" s="1"/>
  <c r="O123" i="194" s="1"/>
  <c r="O127" i="194" s="1"/>
  <c r="I128" i="194"/>
  <c r="I117" i="194" s="1"/>
  <c r="I119" i="194" s="1"/>
  <c r="I121" i="194" s="1"/>
  <c r="N129" i="194"/>
  <c r="N128" i="194"/>
  <c r="G128" i="194"/>
  <c r="G117" i="194" s="1"/>
  <c r="G119" i="194" s="1"/>
  <c r="G121" i="194" s="1"/>
  <c r="L128" i="194"/>
  <c r="L117" i="194" s="1"/>
  <c r="L119" i="194" s="1"/>
  <c r="L123" i="194" s="1"/>
  <c r="L127" i="194" s="1"/>
  <c r="F128" i="194"/>
  <c r="F117" i="194" s="1"/>
  <c r="F119" i="194" s="1"/>
  <c r="F123" i="194" s="1"/>
  <c r="F127" i="194" s="1"/>
  <c r="M128" i="194"/>
  <c r="M117" i="194" s="1"/>
  <c r="M119" i="194" s="1"/>
  <c r="M123" i="194" s="1"/>
  <c r="M127" i="194" s="1"/>
  <c r="J128" i="194"/>
  <c r="J117" i="194" s="1"/>
  <c r="J119" i="194" s="1"/>
  <c r="J123" i="194" s="1"/>
  <c r="J127" i="194" s="1"/>
  <c r="K128" i="194"/>
  <c r="K117" i="194" s="1"/>
  <c r="K119" i="194" s="1"/>
  <c r="K123" i="194" s="1"/>
  <c r="K127" i="194" s="1"/>
  <c r="E115" i="194"/>
  <c r="D115" i="194"/>
  <c r="G81" i="194"/>
  <c r="G83" i="194" s="1"/>
  <c r="G172" i="194" s="1"/>
  <c r="H81" i="194"/>
  <c r="H83" i="194" s="1"/>
  <c r="H172" i="194" s="1"/>
  <c r="J96" i="194"/>
  <c r="J85" i="194" s="1"/>
  <c r="J87" i="194" s="1"/>
  <c r="J91" i="194" s="1"/>
  <c r="J95" i="194" s="1"/>
  <c r="D81" i="194"/>
  <c r="D83" i="194" s="1"/>
  <c r="P125" i="194"/>
  <c r="J172" i="194"/>
  <c r="J167" i="194"/>
  <c r="P93" i="194"/>
  <c r="E150" i="194"/>
  <c r="E133" i="194"/>
  <c r="E135" i="194"/>
  <c r="E137" i="194"/>
  <c r="F131" i="194"/>
  <c r="D24" i="193"/>
  <c r="C24" i="193"/>
  <c r="E24" i="193"/>
  <c r="B24" i="193"/>
  <c r="C144" i="44"/>
  <c r="C23" i="176" s="1"/>
  <c r="C143" i="44"/>
  <c r="C24" i="176" s="1"/>
  <c r="E10" i="176"/>
  <c r="E11" i="176"/>
  <c r="E9" i="176"/>
  <c r="O167" i="194" l="1"/>
  <c r="N172" i="194"/>
  <c r="N167" i="194"/>
  <c r="O96" i="194"/>
  <c r="O85" i="194" s="1"/>
  <c r="O87" i="194" s="1"/>
  <c r="O91" i="194" s="1"/>
  <c r="O95" i="194" s="1"/>
  <c r="O172" i="194"/>
  <c r="N96" i="194"/>
  <c r="N85" i="194" s="1"/>
  <c r="N87" i="194" s="1"/>
  <c r="N89" i="194" s="1"/>
  <c r="K167" i="194"/>
  <c r="L172" i="194"/>
  <c r="K172" i="194"/>
  <c r="K96" i="194"/>
  <c r="K85" i="194" s="1"/>
  <c r="K87" i="194" s="1"/>
  <c r="K89" i="194" s="1"/>
  <c r="L167" i="194"/>
  <c r="L96" i="194"/>
  <c r="L85" i="194" s="1"/>
  <c r="L87" i="194" s="1"/>
  <c r="L89" i="194" s="1"/>
  <c r="I96" i="194"/>
  <c r="I85" i="194" s="1"/>
  <c r="I87" i="194" s="1"/>
  <c r="I91" i="194" s="1"/>
  <c r="I95" i="194" s="1"/>
  <c r="I172" i="194"/>
  <c r="I167" i="194"/>
  <c r="M96" i="194"/>
  <c r="M85" i="194" s="1"/>
  <c r="M87" i="194" s="1"/>
  <c r="M89" i="194" s="1"/>
  <c r="M172" i="194"/>
  <c r="M167" i="194"/>
  <c r="E167" i="194"/>
  <c r="D96" i="194"/>
  <c r="F148" i="194"/>
  <c r="F152" i="194"/>
  <c r="E172" i="194"/>
  <c r="P172" i="194"/>
  <c r="K121" i="194"/>
  <c r="I123" i="194"/>
  <c r="I127" i="194" s="1"/>
  <c r="H167" i="194"/>
  <c r="N117" i="194"/>
  <c r="N119" i="194" s="1"/>
  <c r="N123" i="194" s="1"/>
  <c r="N127" i="194" s="1"/>
  <c r="J121" i="194"/>
  <c r="P115" i="194"/>
  <c r="D129" i="194"/>
  <c r="D128" i="194"/>
  <c r="E129" i="194"/>
  <c r="E128" i="194"/>
  <c r="F172" i="194"/>
  <c r="D167" i="194"/>
  <c r="D172" i="194"/>
  <c r="G97" i="194"/>
  <c r="G96" i="194"/>
  <c r="H97" i="194"/>
  <c r="H96" i="194"/>
  <c r="D97" i="194"/>
  <c r="F97" i="194"/>
  <c r="F96" i="194"/>
  <c r="E97" i="194"/>
  <c r="E96" i="194"/>
  <c r="G167" i="194"/>
  <c r="J89" i="194"/>
  <c r="F121" i="194"/>
  <c r="G123" i="194"/>
  <c r="G127" i="194" s="1"/>
  <c r="L121" i="194"/>
  <c r="H123" i="194"/>
  <c r="H127" i="194" s="1"/>
  <c r="M121" i="194"/>
  <c r="O121" i="194"/>
  <c r="F135" i="194"/>
  <c r="F137" i="194"/>
  <c r="F133" i="194"/>
  <c r="G131" i="194"/>
  <c r="F150" i="194"/>
  <c r="T37" i="176"/>
  <c r="T36" i="176"/>
  <c r="T35" i="176"/>
  <c r="T34" i="176"/>
  <c r="T33" i="176"/>
  <c r="T32" i="176"/>
  <c r="C102" i="44"/>
  <c r="C101" i="44"/>
  <c r="C33" i="44"/>
  <c r="C96" i="44"/>
  <c r="C97" i="44"/>
  <c r="C98" i="44"/>
  <c r="C32" i="44"/>
  <c r="C91" i="44"/>
  <c r="C27" i="44"/>
  <c r="C100" i="44"/>
  <c r="C47" i="44"/>
  <c r="C99" i="44"/>
  <c r="C94" i="44"/>
  <c r="C95" i="44"/>
  <c r="C93" i="44"/>
  <c r="C92" i="44"/>
  <c r="C90" i="44"/>
  <c r="C88" i="44"/>
  <c r="C89" i="44"/>
  <c r="E13" i="176"/>
  <c r="E8" i="176"/>
  <c r="P22" i="176"/>
  <c r="Q22" i="176"/>
  <c r="E17" i="176"/>
  <c r="E12" i="176"/>
  <c r="S22" i="176"/>
  <c r="E15" i="176"/>
  <c r="E14" i="176"/>
  <c r="B146" i="430" l="1"/>
  <c r="B146" i="431"/>
  <c r="B77" i="430"/>
  <c r="B77" i="431"/>
  <c r="B123" i="431"/>
  <c r="B91" i="431"/>
  <c r="B81" i="430"/>
  <c r="B81" i="431"/>
  <c r="B113" i="430"/>
  <c r="B113" i="431"/>
  <c r="B79" i="430"/>
  <c r="B79" i="431"/>
  <c r="B111" i="430"/>
  <c r="B111" i="431"/>
  <c r="B115" i="431"/>
  <c r="B83" i="431"/>
  <c r="B167" i="431" s="1"/>
  <c r="B99" i="430"/>
  <c r="B99" i="431"/>
  <c r="B93" i="431"/>
  <c r="B133" i="431"/>
  <c r="B109" i="430"/>
  <c r="B109" i="431"/>
  <c r="B71" i="430"/>
  <c r="B71" i="431"/>
  <c r="B154" i="431"/>
  <c r="B139" i="431"/>
  <c r="B127" i="431"/>
  <c r="B95" i="431"/>
  <c r="B89" i="430"/>
  <c r="B89" i="431"/>
  <c r="B131" i="430"/>
  <c r="B131" i="431"/>
  <c r="B121" i="430"/>
  <c r="B121" i="431"/>
  <c r="B93" i="430"/>
  <c r="B133" i="430"/>
  <c r="B154" i="430"/>
  <c r="B139" i="430"/>
  <c r="B127" i="430"/>
  <c r="B95" i="430"/>
  <c r="B115" i="430"/>
  <c r="B83" i="430"/>
  <c r="B167" i="430" s="1"/>
  <c r="B123" i="430"/>
  <c r="B91" i="430"/>
  <c r="B81" i="428"/>
  <c r="B81" i="429"/>
  <c r="B113" i="428"/>
  <c r="B113" i="429"/>
  <c r="B71" i="428"/>
  <c r="B71" i="429"/>
  <c r="B79" i="428"/>
  <c r="B79" i="429"/>
  <c r="B77" i="428"/>
  <c r="B77" i="429"/>
  <c r="B111" i="428"/>
  <c r="B111" i="429"/>
  <c r="B109" i="428"/>
  <c r="B109" i="429"/>
  <c r="B154" i="429"/>
  <c r="B139" i="429"/>
  <c r="B127" i="429"/>
  <c r="B95" i="429"/>
  <c r="B115" i="429"/>
  <c r="B83" i="429"/>
  <c r="B167" i="429" s="1"/>
  <c r="B99" i="428"/>
  <c r="B99" i="429"/>
  <c r="B133" i="429"/>
  <c r="B93" i="429"/>
  <c r="B89" i="428"/>
  <c r="B89" i="429"/>
  <c r="B131" i="428"/>
  <c r="B131" i="429"/>
  <c r="B121" i="428"/>
  <c r="B121" i="429"/>
  <c r="B123" i="429"/>
  <c r="B91" i="429"/>
  <c r="B146" i="428"/>
  <c r="B146" i="429"/>
  <c r="B154" i="428"/>
  <c r="B139" i="428"/>
  <c r="B127" i="428"/>
  <c r="B95" i="428"/>
  <c r="B115" i="428"/>
  <c r="B83" i="428"/>
  <c r="B167" i="428" s="1"/>
  <c r="B93" i="428"/>
  <c r="B133" i="428"/>
  <c r="B123" i="428"/>
  <c r="B91" i="428"/>
  <c r="B77" i="426"/>
  <c r="B77" i="427"/>
  <c r="B81" i="426"/>
  <c r="B81" i="427"/>
  <c r="B113" i="426"/>
  <c r="B113" i="427"/>
  <c r="B115" i="427"/>
  <c r="B83" i="427"/>
  <c r="B167" i="427" s="1"/>
  <c r="B109" i="426"/>
  <c r="B109" i="427"/>
  <c r="B79" i="426"/>
  <c r="B79" i="427"/>
  <c r="B99" i="426"/>
  <c r="B99" i="427"/>
  <c r="B71" i="426"/>
  <c r="B71" i="427"/>
  <c r="B154" i="427"/>
  <c r="B139" i="427"/>
  <c r="B127" i="427"/>
  <c r="B95" i="427"/>
  <c r="B89" i="426"/>
  <c r="B89" i="427"/>
  <c r="B111" i="426"/>
  <c r="B111" i="427"/>
  <c r="B121" i="426"/>
  <c r="B121" i="427"/>
  <c r="B133" i="427"/>
  <c r="B93" i="427"/>
  <c r="B131" i="426"/>
  <c r="B131" i="427"/>
  <c r="B123" i="427"/>
  <c r="B91" i="427"/>
  <c r="B146" i="426"/>
  <c r="B146" i="427"/>
  <c r="B115" i="426"/>
  <c r="B83" i="426"/>
  <c r="B167" i="426" s="1"/>
  <c r="B133" i="426"/>
  <c r="B93" i="426"/>
  <c r="B154" i="426"/>
  <c r="B139" i="426"/>
  <c r="B127" i="426"/>
  <c r="B95" i="426"/>
  <c r="B123" i="426"/>
  <c r="B91" i="426"/>
  <c r="B146" i="424"/>
  <c r="B146" i="425"/>
  <c r="B77" i="424"/>
  <c r="B77" i="425"/>
  <c r="B81" i="424"/>
  <c r="B81" i="425"/>
  <c r="B113" i="424"/>
  <c r="B113" i="425"/>
  <c r="B111" i="424"/>
  <c r="B111" i="425"/>
  <c r="B115" i="425"/>
  <c r="B83" i="425"/>
  <c r="B167" i="425" s="1"/>
  <c r="B109" i="424"/>
  <c r="B109" i="425"/>
  <c r="B123" i="425"/>
  <c r="B91" i="425"/>
  <c r="B99" i="424"/>
  <c r="B99" i="425"/>
  <c r="B71" i="424"/>
  <c r="B71" i="425"/>
  <c r="B154" i="425"/>
  <c r="B139" i="425"/>
  <c r="B127" i="425"/>
  <c r="B95" i="425"/>
  <c r="B89" i="424"/>
  <c r="B89" i="425"/>
  <c r="B79" i="424"/>
  <c r="B79" i="425"/>
  <c r="B93" i="425"/>
  <c r="B133" i="425"/>
  <c r="B131" i="424"/>
  <c r="B131" i="425"/>
  <c r="B121" i="424"/>
  <c r="B121" i="425"/>
  <c r="B115" i="424"/>
  <c r="B83" i="424"/>
  <c r="B167" i="424" s="1"/>
  <c r="B93" i="424"/>
  <c r="B133" i="424"/>
  <c r="B154" i="424"/>
  <c r="B139" i="424"/>
  <c r="B127" i="424"/>
  <c r="B95" i="424"/>
  <c r="B123" i="424"/>
  <c r="B91" i="424"/>
  <c r="B81" i="422"/>
  <c r="B81" i="423"/>
  <c r="B113" i="422"/>
  <c r="B113" i="423"/>
  <c r="B79" i="422"/>
  <c r="B79" i="423"/>
  <c r="B111" i="422"/>
  <c r="B111" i="423"/>
  <c r="B146" i="422"/>
  <c r="B146" i="423"/>
  <c r="B109" i="422"/>
  <c r="B109" i="423"/>
  <c r="B133" i="423"/>
  <c r="B93" i="423"/>
  <c r="B115" i="423"/>
  <c r="B83" i="423"/>
  <c r="B167" i="423" s="1"/>
  <c r="B71" i="422"/>
  <c r="B71" i="423"/>
  <c r="B89" i="422"/>
  <c r="B89" i="423"/>
  <c r="B123" i="423"/>
  <c r="B91" i="423"/>
  <c r="B77" i="422"/>
  <c r="B77" i="423"/>
  <c r="B99" i="422"/>
  <c r="B99" i="423"/>
  <c r="B154" i="423"/>
  <c r="B139" i="423"/>
  <c r="B127" i="423"/>
  <c r="B95" i="423"/>
  <c r="B131" i="422"/>
  <c r="B131" i="423"/>
  <c r="B121" i="422"/>
  <c r="B121" i="423"/>
  <c r="B123" i="422"/>
  <c r="B91" i="422"/>
  <c r="B154" i="422"/>
  <c r="B139" i="422"/>
  <c r="B127" i="422"/>
  <c r="B95" i="422"/>
  <c r="B115" i="422"/>
  <c r="B83" i="422"/>
  <c r="B167" i="422" s="1"/>
  <c r="B93" i="422"/>
  <c r="B133" i="422"/>
  <c r="B154" i="421"/>
  <c r="B139" i="421"/>
  <c r="B127" i="421"/>
  <c r="B95" i="421"/>
  <c r="B131" i="420"/>
  <c r="B131" i="421"/>
  <c r="B123" i="421"/>
  <c r="B91" i="421"/>
  <c r="B146" i="420"/>
  <c r="B146" i="421"/>
  <c r="B77" i="420"/>
  <c r="B77" i="421"/>
  <c r="B81" i="420"/>
  <c r="B81" i="421"/>
  <c r="B113" i="420"/>
  <c r="B113" i="421"/>
  <c r="B71" i="420"/>
  <c r="B71" i="421"/>
  <c r="B121" i="420"/>
  <c r="B121" i="421"/>
  <c r="B115" i="421"/>
  <c r="B83" i="421"/>
  <c r="B167" i="421" s="1"/>
  <c r="B79" i="420"/>
  <c r="B79" i="421"/>
  <c r="B111" i="420"/>
  <c r="B111" i="421"/>
  <c r="B109" i="420"/>
  <c r="B109" i="421"/>
  <c r="B99" i="420"/>
  <c r="B99" i="421"/>
  <c r="B133" i="421"/>
  <c r="B93" i="421"/>
  <c r="B89" i="420"/>
  <c r="B89" i="421"/>
  <c r="B154" i="420"/>
  <c r="B139" i="420"/>
  <c r="B127" i="420"/>
  <c r="B95" i="420"/>
  <c r="B115" i="420"/>
  <c r="B83" i="420"/>
  <c r="B167" i="420" s="1"/>
  <c r="B133" i="420"/>
  <c r="B93" i="420"/>
  <c r="B123" i="420"/>
  <c r="B91" i="420"/>
  <c r="B77" i="418"/>
  <c r="B77" i="419"/>
  <c r="B81" i="418"/>
  <c r="B81" i="419"/>
  <c r="B113" i="418"/>
  <c r="B113" i="419"/>
  <c r="B123" i="419"/>
  <c r="B91" i="419"/>
  <c r="B79" i="418"/>
  <c r="B79" i="419"/>
  <c r="B115" i="419"/>
  <c r="B83" i="419"/>
  <c r="B167" i="419" s="1"/>
  <c r="B131" i="418"/>
  <c r="B131" i="419"/>
  <c r="B146" i="418"/>
  <c r="B146" i="419"/>
  <c r="B111" i="418"/>
  <c r="B111" i="419"/>
  <c r="B109" i="418"/>
  <c r="B109" i="419"/>
  <c r="B99" i="418"/>
  <c r="B99" i="419"/>
  <c r="B93" i="419"/>
  <c r="B133" i="419"/>
  <c r="B71" i="418"/>
  <c r="B71" i="419"/>
  <c r="B154" i="419"/>
  <c r="B139" i="419"/>
  <c r="B127" i="419"/>
  <c r="B95" i="419"/>
  <c r="B89" i="418"/>
  <c r="B89" i="419"/>
  <c r="B121" i="418"/>
  <c r="B121" i="419"/>
  <c r="B115" i="418"/>
  <c r="B83" i="418"/>
  <c r="B167" i="418" s="1"/>
  <c r="B93" i="418"/>
  <c r="B133" i="418"/>
  <c r="B154" i="418"/>
  <c r="B139" i="418"/>
  <c r="B127" i="418"/>
  <c r="B95" i="418"/>
  <c r="B123" i="418"/>
  <c r="B91" i="418"/>
  <c r="N91" i="194"/>
  <c r="N95" i="194" s="1"/>
  <c r="O89" i="194"/>
  <c r="M91" i="194"/>
  <c r="M95" i="194" s="1"/>
  <c r="L91" i="194"/>
  <c r="L95" i="194" s="1"/>
  <c r="I89" i="194"/>
  <c r="K91" i="194"/>
  <c r="K95" i="194" s="1"/>
  <c r="F158" i="194"/>
  <c r="D85" i="194"/>
  <c r="D87" i="194" s="1"/>
  <c r="G148" i="194"/>
  <c r="G152" i="194"/>
  <c r="P24" i="176"/>
  <c r="Q24" i="176"/>
  <c r="S24" i="176"/>
  <c r="N121" i="194"/>
  <c r="E117" i="194"/>
  <c r="E119" i="194" s="1"/>
  <c r="E123" i="194" s="1"/>
  <c r="E127" i="194" s="1"/>
  <c r="E85" i="194"/>
  <c r="E87" i="194" s="1"/>
  <c r="G85" i="194"/>
  <c r="G87" i="194" s="1"/>
  <c r="H85" i="194"/>
  <c r="H87" i="194" s="1"/>
  <c r="F85" i="194"/>
  <c r="F87" i="194" s="1"/>
  <c r="F91" i="194" s="1"/>
  <c r="F95" i="194" s="1"/>
  <c r="P128" i="194"/>
  <c r="D117" i="194"/>
  <c r="P129" i="194"/>
  <c r="P97" i="194"/>
  <c r="B99" i="194"/>
  <c r="B71" i="194"/>
  <c r="B79" i="194"/>
  <c r="B131" i="194"/>
  <c r="B109" i="194"/>
  <c r="B81" i="194"/>
  <c r="B146" i="194"/>
  <c r="B77" i="194"/>
  <c r="B113" i="194"/>
  <c r="B111" i="194"/>
  <c r="B133" i="194"/>
  <c r="B93" i="194"/>
  <c r="B89" i="194"/>
  <c r="B121" i="194"/>
  <c r="B115" i="194"/>
  <c r="B83" i="194"/>
  <c r="B167" i="194" s="1"/>
  <c r="G135" i="194"/>
  <c r="G137" i="194"/>
  <c r="G150" i="194"/>
  <c r="G133" i="194"/>
  <c r="B139" i="194"/>
  <c r="B95" i="194"/>
  <c r="B154" i="194"/>
  <c r="B127" i="194"/>
  <c r="B123" i="194"/>
  <c r="B91" i="194"/>
  <c r="R22" i="176"/>
  <c r="E16" i="176"/>
  <c r="O22" i="176"/>
  <c r="G158" i="194" l="1"/>
  <c r="R24" i="176"/>
  <c r="O24" i="176"/>
  <c r="G141" i="194"/>
  <c r="G143" i="194" s="1"/>
  <c r="D89" i="194"/>
  <c r="F141" i="194"/>
  <c r="E121" i="194"/>
  <c r="D119" i="194"/>
  <c r="F89" i="194"/>
  <c r="H89" i="194"/>
  <c r="H91" i="194"/>
  <c r="H95" i="194" s="1"/>
  <c r="E91" i="194"/>
  <c r="E95" i="194" s="1"/>
  <c r="E89" i="194"/>
  <c r="E141" i="194"/>
  <c r="H148" i="194"/>
  <c r="H152" i="194"/>
  <c r="H135" i="194"/>
  <c r="H150" i="194"/>
  <c r="H137" i="194"/>
  <c r="H133" i="194"/>
  <c r="L22" i="176"/>
  <c r="H22" i="176"/>
  <c r="E7" i="176"/>
  <c r="F22" i="176"/>
  <c r="M22" i="176"/>
  <c r="N22" i="176"/>
  <c r="M24" i="176" l="1"/>
  <c r="L24" i="176"/>
  <c r="H24" i="176"/>
  <c r="F24" i="176"/>
  <c r="N24" i="176"/>
  <c r="E156" i="194"/>
  <c r="E158" i="194" s="1"/>
  <c r="P119" i="194"/>
  <c r="P117" i="194" s="1"/>
  <c r="F156" i="194"/>
  <c r="G156" i="194"/>
  <c r="F143" i="194"/>
  <c r="D121" i="194"/>
  <c r="D123" i="194"/>
  <c r="D127" i="194" s="1"/>
  <c r="D156" i="194"/>
  <c r="D158" i="194" s="1"/>
  <c r="E143" i="194"/>
  <c r="C105" i="44"/>
  <c r="B2" i="177" s="1"/>
  <c r="E6" i="176"/>
  <c r="J22" i="176"/>
  <c r="G22" i="176"/>
  <c r="K22" i="176"/>
  <c r="I22" i="176"/>
  <c r="E18" i="176" l="1"/>
  <c r="J24" i="176"/>
  <c r="I24" i="176"/>
  <c r="G24" i="176"/>
  <c r="K24" i="176"/>
  <c r="P127" i="194"/>
  <c r="P123" i="194"/>
  <c r="P121" i="194"/>
  <c r="H156" i="194"/>
  <c r="H158" i="194" s="1"/>
  <c r="D154" i="194"/>
  <c r="E23" i="176"/>
  <c r="G154" i="194" l="1"/>
  <c r="E154" i="194"/>
  <c r="F154" i="194"/>
  <c r="T23" i="176"/>
  <c r="H154" i="194" l="1"/>
  <c r="C142" i="44"/>
  <c r="T30" i="176" s="1"/>
  <c r="T38" i="176" s="1"/>
  <c r="C141" i="44"/>
  <c r="C139" i="44"/>
  <c r="C140" i="44"/>
  <c r="C137" i="44"/>
  <c r="C138" i="44"/>
  <c r="C136" i="44"/>
  <c r="T4" i="176" l="1"/>
  <c r="C30" i="176"/>
  <c r="D30" i="176"/>
  <c r="D4" i="176"/>
  <c r="C4" i="176"/>
  <c r="C130" i="44" l="1"/>
  <c r="C133" i="44"/>
  <c r="B28" i="176" s="1"/>
  <c r="C134" i="44"/>
  <c r="C135" i="44"/>
  <c r="C132" i="44"/>
  <c r="B20" i="176" l="1"/>
  <c r="C18" i="176"/>
  <c r="C26" i="176"/>
  <c r="C25" i="176"/>
  <c r="C9" i="44" l="1"/>
  <c r="C14" i="44"/>
  <c r="B9" i="46" s="1"/>
  <c r="C61" i="44"/>
  <c r="C62" i="44"/>
  <c r="C52" i="44"/>
  <c r="C49" i="44"/>
  <c r="C36" i="177" s="1"/>
  <c r="B20" i="430" l="1"/>
  <c r="B20" i="431"/>
  <c r="B105" i="431"/>
  <c r="B150" i="431"/>
  <c r="B156" i="430"/>
  <c r="B156" i="431"/>
  <c r="B105" i="430"/>
  <c r="B150" i="430"/>
  <c r="B105" i="429"/>
  <c r="B150" i="429"/>
  <c r="B156" i="428"/>
  <c r="B156" i="429"/>
  <c r="B20" i="428"/>
  <c r="B20" i="429"/>
  <c r="B105" i="428"/>
  <c r="B150" i="428"/>
  <c r="B105" i="427"/>
  <c r="B150" i="427"/>
  <c r="B156" i="426"/>
  <c r="B156" i="427"/>
  <c r="B20" i="426"/>
  <c r="B20" i="427"/>
  <c r="B105" i="426"/>
  <c r="B150" i="426"/>
  <c r="B105" i="425"/>
  <c r="B150" i="425"/>
  <c r="B156" i="424"/>
  <c r="B156" i="425"/>
  <c r="B20" i="424"/>
  <c r="B20" i="425"/>
  <c r="B105" i="424"/>
  <c r="B150" i="424"/>
  <c r="B105" i="423"/>
  <c r="B150" i="423"/>
  <c r="B156" i="422"/>
  <c r="B156" i="423"/>
  <c r="B20" i="422"/>
  <c r="B20" i="423"/>
  <c r="B105" i="422"/>
  <c r="B150" i="422"/>
  <c r="B156" i="420"/>
  <c r="B156" i="421"/>
  <c r="B105" i="421"/>
  <c r="B150" i="421"/>
  <c r="B20" i="420"/>
  <c r="B20" i="421"/>
  <c r="B105" i="420"/>
  <c r="B150" i="420"/>
  <c r="B105" i="419"/>
  <c r="B150" i="419"/>
  <c r="B156" i="418"/>
  <c r="B156" i="419"/>
  <c r="B20" i="418"/>
  <c r="B20" i="419"/>
  <c r="B105" i="418"/>
  <c r="B150" i="418"/>
  <c r="B156" i="194"/>
  <c r="B20" i="194"/>
  <c r="B105" i="194"/>
  <c r="B150" i="194"/>
  <c r="C8" i="44"/>
  <c r="C129" i="44"/>
  <c r="C131" i="44"/>
  <c r="C18" i="430" l="1"/>
  <c r="C18" i="431"/>
  <c r="C2" i="430"/>
  <c r="C2" i="431"/>
  <c r="C18" i="428"/>
  <c r="C18" i="429"/>
  <c r="C2" i="428"/>
  <c r="C2" i="429"/>
  <c r="C18" i="426"/>
  <c r="C18" i="427"/>
  <c r="C2" i="426"/>
  <c r="C2" i="427"/>
  <c r="C2" i="424"/>
  <c r="C2" i="425"/>
  <c r="C18" i="424"/>
  <c r="C18" i="425"/>
  <c r="C2" i="422"/>
  <c r="C2" i="423"/>
  <c r="C18" i="422"/>
  <c r="C18" i="423"/>
  <c r="C2" i="420"/>
  <c r="C2" i="421"/>
  <c r="C18" i="420"/>
  <c r="C18" i="421"/>
  <c r="C18" i="418"/>
  <c r="C18" i="419"/>
  <c r="C2" i="418"/>
  <c r="C2" i="419"/>
  <c r="C18" i="194"/>
  <c r="C2" i="194"/>
  <c r="B2" i="176"/>
  <c r="V3" i="4"/>
  <c r="V4" i="4"/>
  <c r="V5" i="4"/>
  <c r="V6" i="4"/>
  <c r="V7" i="4"/>
  <c r="V8" i="4"/>
  <c r="V9" i="4"/>
  <c r="V10" i="4"/>
  <c r="V11" i="4"/>
  <c r="V12" i="4"/>
  <c r="V13" i="4"/>
  <c r="V14" i="4"/>
  <c r="V15" i="4"/>
  <c r="V16" i="4"/>
  <c r="V2" i="4"/>
  <c r="C31" i="44"/>
  <c r="C34" i="44"/>
  <c r="C26" i="44"/>
  <c r="C56" i="44"/>
  <c r="C57" i="44"/>
  <c r="C54" i="44"/>
  <c r="C55" i="44"/>
  <c r="C11" i="44"/>
  <c r="B10" i="46" s="1"/>
  <c r="C12" i="44"/>
  <c r="C13" i="44"/>
  <c r="B11" i="46" s="1"/>
  <c r="H7" i="4"/>
  <c r="I7" i="4"/>
  <c r="J7" i="4"/>
  <c r="K7" i="4"/>
  <c r="H9" i="4"/>
  <c r="I9" i="4"/>
  <c r="J9" i="4"/>
  <c r="K9" i="4"/>
  <c r="H10" i="4"/>
  <c r="I10" i="4"/>
  <c r="J10" i="4"/>
  <c r="K10" i="4"/>
  <c r="H8" i="4"/>
  <c r="I8" i="4"/>
  <c r="J8" i="4"/>
  <c r="K8" i="4"/>
  <c r="G9" i="4"/>
  <c r="G10" i="4"/>
  <c r="B9" i="4"/>
  <c r="B8" i="4"/>
  <c r="C6" i="44"/>
  <c r="B5" i="46" s="1"/>
  <c r="C111" i="44"/>
  <c r="L44" i="177" s="1"/>
  <c r="C109" i="44"/>
  <c r="C108" i="44"/>
  <c r="C12" i="177" s="1"/>
  <c r="C107" i="44"/>
  <c r="C106" i="44"/>
  <c r="B32" i="177" s="1"/>
  <c r="L34" i="431" l="1"/>
  <c r="D34" i="431"/>
  <c r="G34" i="431"/>
  <c r="M34" i="431"/>
  <c r="H34" i="431"/>
  <c r="O34" i="431"/>
  <c r="I34" i="431"/>
  <c r="E34" i="431"/>
  <c r="F34" i="431"/>
  <c r="J34" i="431"/>
  <c r="K34" i="431"/>
  <c r="N34" i="431"/>
  <c r="G34" i="430"/>
  <c r="F34" i="430"/>
  <c r="I34" i="430"/>
  <c r="L34" i="430"/>
  <c r="O34" i="430"/>
  <c r="N34" i="430"/>
  <c r="M34" i="430"/>
  <c r="J34" i="430"/>
  <c r="H34" i="430"/>
  <c r="D34" i="430"/>
  <c r="K34" i="430"/>
  <c r="E34" i="430"/>
  <c r="K34" i="429"/>
  <c r="G34" i="429"/>
  <c r="F34" i="429"/>
  <c r="J34" i="429"/>
  <c r="D34" i="429"/>
  <c r="L34" i="429"/>
  <c r="E34" i="429"/>
  <c r="I34" i="429"/>
  <c r="H34" i="429"/>
  <c r="N34" i="429"/>
  <c r="O34" i="429"/>
  <c r="M34" i="429"/>
  <c r="L34" i="428"/>
  <c r="G34" i="428"/>
  <c r="I34" i="428"/>
  <c r="N34" i="428"/>
  <c r="F34" i="428"/>
  <c r="O34" i="428"/>
  <c r="H34" i="428"/>
  <c r="M34" i="428"/>
  <c r="D34" i="428"/>
  <c r="J34" i="428"/>
  <c r="K34" i="428"/>
  <c r="E34" i="428"/>
  <c r="K34" i="427"/>
  <c r="D34" i="427"/>
  <c r="N34" i="427"/>
  <c r="E34" i="427"/>
  <c r="H34" i="427"/>
  <c r="L34" i="427"/>
  <c r="G34" i="427"/>
  <c r="O34" i="427"/>
  <c r="M34" i="427"/>
  <c r="F34" i="427"/>
  <c r="J34" i="427"/>
  <c r="I34" i="427"/>
  <c r="K34" i="426"/>
  <c r="O34" i="426"/>
  <c r="M34" i="426"/>
  <c r="J34" i="426"/>
  <c r="H34" i="426"/>
  <c r="L34" i="426"/>
  <c r="G34" i="426"/>
  <c r="E34" i="426"/>
  <c r="N34" i="426"/>
  <c r="I34" i="426"/>
  <c r="F34" i="426"/>
  <c r="D34" i="426"/>
  <c r="H34" i="425"/>
  <c r="O34" i="425"/>
  <c r="G34" i="425"/>
  <c r="N34" i="425"/>
  <c r="M34" i="425"/>
  <c r="L34" i="425"/>
  <c r="E34" i="425"/>
  <c r="K34" i="425"/>
  <c r="D34" i="425"/>
  <c r="F34" i="425"/>
  <c r="I34" i="425"/>
  <c r="J34" i="425"/>
  <c r="I34" i="424"/>
  <c r="H34" i="424"/>
  <c r="F34" i="424"/>
  <c r="G34" i="424"/>
  <c r="E34" i="424"/>
  <c r="O34" i="424"/>
  <c r="M34" i="424"/>
  <c r="N34" i="424"/>
  <c r="D34" i="424"/>
  <c r="J34" i="424"/>
  <c r="L34" i="424"/>
  <c r="K34" i="424"/>
  <c r="L34" i="423"/>
  <c r="D34" i="423"/>
  <c r="O34" i="423"/>
  <c r="M34" i="423"/>
  <c r="I34" i="423"/>
  <c r="F34" i="423"/>
  <c r="N34" i="423"/>
  <c r="G34" i="423"/>
  <c r="J34" i="423"/>
  <c r="K34" i="423"/>
  <c r="E34" i="423"/>
  <c r="H34" i="423"/>
  <c r="I34" i="422"/>
  <c r="H34" i="422"/>
  <c r="L34" i="422"/>
  <c r="K34" i="422"/>
  <c r="N34" i="422"/>
  <c r="E34" i="422"/>
  <c r="D34" i="422"/>
  <c r="F34" i="422"/>
  <c r="O34" i="422"/>
  <c r="J34" i="422"/>
  <c r="M34" i="422"/>
  <c r="G34" i="422"/>
  <c r="N34" i="421"/>
  <c r="I34" i="421"/>
  <c r="O34" i="421"/>
  <c r="H34" i="421"/>
  <c r="F34" i="421"/>
  <c r="L34" i="421"/>
  <c r="K34" i="421"/>
  <c r="M34" i="421"/>
  <c r="D34" i="421"/>
  <c r="J34" i="421"/>
  <c r="G34" i="421"/>
  <c r="E34" i="421"/>
  <c r="K34" i="420"/>
  <c r="E34" i="420"/>
  <c r="J34" i="420"/>
  <c r="M34" i="420"/>
  <c r="F34" i="420"/>
  <c r="G34" i="420"/>
  <c r="L34" i="420"/>
  <c r="H34" i="420"/>
  <c r="I34" i="420"/>
  <c r="N34" i="420"/>
  <c r="O34" i="420"/>
  <c r="D34" i="420"/>
  <c r="G34" i="419"/>
  <c r="D34" i="419"/>
  <c r="L34" i="419"/>
  <c r="H34" i="419"/>
  <c r="I34" i="419"/>
  <c r="O34" i="419"/>
  <c r="E34" i="419"/>
  <c r="K34" i="419"/>
  <c r="J34" i="419"/>
  <c r="F34" i="419"/>
  <c r="N34" i="419"/>
  <c r="M34" i="419"/>
  <c r="I34" i="418"/>
  <c r="F34" i="418"/>
  <c r="E34" i="418"/>
  <c r="G34" i="418"/>
  <c r="N34" i="418"/>
  <c r="M34" i="418"/>
  <c r="J34" i="418"/>
  <c r="H34" i="418"/>
  <c r="O34" i="418"/>
  <c r="D34" i="418"/>
  <c r="K34" i="418"/>
  <c r="L34" i="418"/>
  <c r="L34" i="194"/>
  <c r="D34" i="194"/>
  <c r="F34" i="194"/>
  <c r="G34" i="194"/>
  <c r="E34" i="194"/>
  <c r="M34" i="194"/>
  <c r="K34" i="194"/>
  <c r="H34" i="194"/>
  <c r="J34" i="194"/>
  <c r="I34" i="194"/>
  <c r="O34" i="194"/>
  <c r="N34" i="194"/>
  <c r="C15" i="177"/>
  <c r="C46" i="177"/>
  <c r="F30" i="176"/>
  <c r="F38" i="176" s="1"/>
  <c r="F25" i="176" s="1"/>
  <c r="F26" i="176" s="1"/>
  <c r="F4" i="176"/>
  <c r="C22" i="177"/>
  <c r="M4" i="176"/>
  <c r="M30" i="176"/>
  <c r="M38" i="176" s="1"/>
  <c r="M25" i="176" s="1"/>
  <c r="M26" i="176" s="1"/>
  <c r="C53" i="177"/>
  <c r="C14" i="177"/>
  <c r="E4" i="176"/>
  <c r="E30" i="176"/>
  <c r="E38" i="176" s="1"/>
  <c r="C45" i="177"/>
  <c r="C21" i="177"/>
  <c r="L4" i="176"/>
  <c r="L30" i="176"/>
  <c r="L38" i="176" s="1"/>
  <c r="L25" i="176" s="1"/>
  <c r="L26" i="176" s="1"/>
  <c r="C52" i="177"/>
  <c r="C28" i="177"/>
  <c r="C59" i="177"/>
  <c r="S4" i="176"/>
  <c r="S30" i="176"/>
  <c r="S38" i="176" s="1"/>
  <c r="S25" i="176" s="1"/>
  <c r="S26" i="176" s="1"/>
  <c r="C20" i="177"/>
  <c r="C51" i="177"/>
  <c r="K4" i="176"/>
  <c r="K30" i="176"/>
  <c r="K38" i="176" s="1"/>
  <c r="K25" i="176" s="1"/>
  <c r="K26" i="176" s="1"/>
  <c r="C23" i="177"/>
  <c r="C54" i="177"/>
  <c r="N4" i="176"/>
  <c r="N30" i="176"/>
  <c r="N38" i="176" s="1"/>
  <c r="N25" i="176" s="1"/>
  <c r="N26" i="176" s="1"/>
  <c r="C27" i="177"/>
  <c r="R30" i="176"/>
  <c r="R38" i="176" s="1"/>
  <c r="R25" i="176" s="1"/>
  <c r="R26" i="176" s="1"/>
  <c r="C58" i="177"/>
  <c r="R4" i="176"/>
  <c r="C19" i="177"/>
  <c r="J30" i="176"/>
  <c r="J38" i="176" s="1"/>
  <c r="J25" i="176" s="1"/>
  <c r="J26" i="176" s="1"/>
  <c r="C50" i="177"/>
  <c r="J4" i="176"/>
  <c r="C26" i="177"/>
  <c r="Q4" i="176"/>
  <c r="Q30" i="176"/>
  <c r="Q38" i="176" s="1"/>
  <c r="Q25" i="176" s="1"/>
  <c r="Q26" i="176" s="1"/>
  <c r="C57" i="177"/>
  <c r="C18" i="177"/>
  <c r="I4" i="176"/>
  <c r="I30" i="176"/>
  <c r="I38" i="176" s="1"/>
  <c r="I25" i="176" s="1"/>
  <c r="I26" i="176" s="1"/>
  <c r="C49" i="177"/>
  <c r="C56" i="177"/>
  <c r="C25" i="177"/>
  <c r="P4" i="176"/>
  <c r="P30" i="176"/>
  <c r="P38" i="176" s="1"/>
  <c r="P25" i="176" s="1"/>
  <c r="P26" i="176" s="1"/>
  <c r="C17" i="177"/>
  <c r="H4" i="176"/>
  <c r="H30" i="176"/>
  <c r="H38" i="176" s="1"/>
  <c r="H25" i="176" s="1"/>
  <c r="H26" i="176" s="1"/>
  <c r="C48" i="177"/>
  <c r="C24" i="177"/>
  <c r="C55" i="177"/>
  <c r="O4" i="176"/>
  <c r="O30" i="176"/>
  <c r="O38" i="176" s="1"/>
  <c r="O25" i="176" s="1"/>
  <c r="O26" i="176" s="1"/>
  <c r="C16" i="177"/>
  <c r="C47" i="177"/>
  <c r="G4" i="176"/>
  <c r="G30" i="176"/>
  <c r="G38" i="176" s="1"/>
  <c r="G25" i="176" s="1"/>
  <c r="G26" i="176" s="1"/>
  <c r="C34" i="177"/>
  <c r="C4" i="177"/>
  <c r="C42" i="177"/>
  <c r="L13" i="177"/>
  <c r="B16" i="194"/>
  <c r="B16" i="46"/>
  <c r="B24" i="46"/>
  <c r="B25" i="46"/>
  <c r="B19" i="46"/>
  <c r="B26" i="46"/>
  <c r="B18" i="46"/>
  <c r="B12" i="46"/>
  <c r="B20" i="46"/>
  <c r="B13" i="46"/>
  <c r="B21" i="46"/>
  <c r="B14" i="46"/>
  <c r="B22" i="46"/>
  <c r="B15" i="46"/>
  <c r="B23" i="46"/>
  <c r="C87" i="44"/>
  <c r="C86" i="44"/>
  <c r="C79" i="44"/>
  <c r="C80" i="44"/>
  <c r="C81" i="44"/>
  <c r="C82" i="44"/>
  <c r="C83" i="44"/>
  <c r="C84" i="44"/>
  <c r="C85" i="44"/>
  <c r="C78" i="44"/>
  <c r="C77" i="44"/>
  <c r="C73" i="44"/>
  <c r="C74" i="44"/>
  <c r="C75" i="44"/>
  <c r="C76" i="44"/>
  <c r="C60" i="44"/>
  <c r="C63" i="44"/>
  <c r="C64" i="44"/>
  <c r="C65" i="44"/>
  <c r="C66" i="44"/>
  <c r="C67" i="44"/>
  <c r="C68" i="44"/>
  <c r="C69" i="44"/>
  <c r="C70" i="44"/>
  <c r="C71" i="44"/>
  <c r="C72" i="44"/>
  <c r="C48" i="44"/>
  <c r="C50" i="44"/>
  <c r="C51" i="44"/>
  <c r="C53" i="44"/>
  <c r="C58" i="44"/>
  <c r="C59" i="44"/>
  <c r="C4" i="44"/>
  <c r="B7" i="46" s="1"/>
  <c r="C3" i="44"/>
  <c r="B2" i="46" s="1"/>
  <c r="C16" i="44"/>
  <c r="C18" i="44"/>
  <c r="C19" i="44"/>
  <c r="C20" i="44"/>
  <c r="C21" i="44"/>
  <c r="C22" i="44"/>
  <c r="C23" i="44"/>
  <c r="C24" i="44"/>
  <c r="C25" i="44"/>
  <c r="C28" i="44"/>
  <c r="C29" i="44"/>
  <c r="C30" i="44"/>
  <c r="C35" i="44"/>
  <c r="C36" i="44"/>
  <c r="C37" i="44"/>
  <c r="C38" i="44"/>
  <c r="C39" i="44"/>
  <c r="C40" i="44"/>
  <c r="C41" i="44"/>
  <c r="C42" i="44"/>
  <c r="C43" i="44"/>
  <c r="C44" i="44"/>
  <c r="C45" i="44"/>
  <c r="C46" i="44"/>
  <c r="C15" i="44"/>
  <c r="H55" i="177"/>
  <c r="P56" i="177"/>
  <c r="H59" i="177"/>
  <c r="G56" i="177"/>
  <c r="S15" i="177"/>
  <c r="F34" i="177"/>
  <c r="S20" i="177"/>
  <c r="H48" i="177"/>
  <c r="S28" i="177"/>
  <c r="M51" i="177"/>
  <c r="L54" i="177"/>
  <c r="Q55" i="177"/>
  <c r="F45" i="177"/>
  <c r="S23" i="177"/>
  <c r="O55" i="177"/>
  <c r="P51" i="177"/>
  <c r="P59" i="177"/>
  <c r="H51" i="177"/>
  <c r="F49" i="177"/>
  <c r="H47" i="177"/>
  <c r="S58" i="177"/>
  <c r="S17" i="177"/>
  <c r="L56" i="177"/>
  <c r="G45" i="177"/>
  <c r="M48" i="177"/>
  <c r="F56" i="177"/>
  <c r="F50" i="177"/>
  <c r="G54" i="177"/>
  <c r="G46" i="177"/>
  <c r="M50" i="177"/>
  <c r="M45" i="177"/>
  <c r="S59" i="177"/>
  <c r="S48" i="177"/>
  <c r="S50" i="177"/>
  <c r="P54" i="177"/>
  <c r="G48" i="177"/>
  <c r="S22" i="177"/>
  <c r="L47" i="177"/>
  <c r="O53" i="177"/>
  <c r="Q50" i="177"/>
  <c r="P47" i="177"/>
  <c r="S21" i="177"/>
  <c r="G50" i="177"/>
  <c r="L48" i="177"/>
  <c r="P50" i="177"/>
  <c r="F54" i="177"/>
  <c r="S26" i="177"/>
  <c r="Q48" i="177"/>
  <c r="G47" i="177"/>
  <c r="P52" i="177"/>
  <c r="F55" i="177"/>
  <c r="M54" i="177"/>
  <c r="Q54" i="177"/>
  <c r="P55" i="177"/>
  <c r="S24" i="177"/>
  <c r="L45" i="177"/>
  <c r="S51" i="177"/>
  <c r="S18" i="177"/>
  <c r="Q58" i="177"/>
  <c r="G55" i="177"/>
  <c r="P48" i="177"/>
  <c r="H49" i="177"/>
  <c r="P49" i="177"/>
  <c r="L51" i="177"/>
  <c r="L59" i="177"/>
  <c r="M55" i="177"/>
  <c r="Q45" i="177"/>
  <c r="L49" i="177"/>
  <c r="S25" i="177"/>
  <c r="H50" i="177"/>
  <c r="F46" i="177"/>
  <c r="P46" i="177"/>
  <c r="O46" i="177"/>
  <c r="Q49" i="177"/>
  <c r="O45" i="177"/>
  <c r="Q59" i="177"/>
  <c r="Q47" i="177"/>
  <c r="O54" i="177"/>
  <c r="G49" i="177"/>
  <c r="M46" i="177"/>
  <c r="Q46" i="177"/>
  <c r="M49" i="177"/>
  <c r="M56" i="177"/>
  <c r="F47" i="177"/>
  <c r="G51" i="177"/>
  <c r="S19" i="177"/>
  <c r="F59" i="177"/>
  <c r="S27" i="177"/>
  <c r="O47" i="177"/>
  <c r="L50" i="177"/>
  <c r="S55" i="177"/>
  <c r="F51" i="177"/>
  <c r="P45" i="177"/>
  <c r="H56" i="177"/>
  <c r="H54" i="177"/>
  <c r="P53" i="177"/>
  <c r="S47" i="177"/>
  <c r="O49" i="177"/>
  <c r="S46" i="177"/>
  <c r="L58" i="177"/>
  <c r="M47" i="177"/>
  <c r="F48" i="177"/>
  <c r="O57" i="177"/>
  <c r="H46" i="177"/>
  <c r="Q51" i="177"/>
  <c r="O48" i="177"/>
  <c r="H45" i="177"/>
  <c r="O50" i="177"/>
  <c r="O56" i="177"/>
  <c r="G59" i="177"/>
  <c r="S56" i="177"/>
  <c r="O59" i="177"/>
  <c r="S16" i="177"/>
  <c r="Q56" i="177"/>
  <c r="S54" i="177"/>
  <c r="L55" i="177"/>
  <c r="M59" i="177"/>
  <c r="S49" i="177"/>
  <c r="O51" i="177"/>
  <c r="F4" i="177"/>
  <c r="L46" i="177"/>
  <c r="B17" i="420" l="1"/>
  <c r="B17" i="431"/>
  <c r="B17" i="421"/>
  <c r="B17" i="430"/>
  <c r="B17" i="422"/>
  <c r="B17" i="429"/>
  <c r="B17" i="423"/>
  <c r="B17" i="424"/>
  <c r="B17" i="418"/>
  <c r="B17" i="419"/>
  <c r="B17" i="428"/>
  <c r="B17" i="427"/>
  <c r="B44" i="430"/>
  <c r="B44" i="431"/>
  <c r="B30" i="430"/>
  <c r="B30" i="431"/>
  <c r="B6" i="430"/>
  <c r="B6" i="431"/>
  <c r="B152" i="431"/>
  <c r="B137" i="431"/>
  <c r="B107" i="431"/>
  <c r="B75" i="431"/>
  <c r="B135" i="431"/>
  <c r="B73" i="431"/>
  <c r="B3" i="430"/>
  <c r="B3" i="431"/>
  <c r="B101" i="430"/>
  <c r="B101" i="431"/>
  <c r="E8" i="430"/>
  <c r="E8" i="431"/>
  <c r="B26" i="430"/>
  <c r="B26" i="431"/>
  <c r="B40" i="430"/>
  <c r="B40" i="431"/>
  <c r="B54" i="430"/>
  <c r="B54" i="431"/>
  <c r="B38" i="430"/>
  <c r="B38" i="431"/>
  <c r="B14" i="430"/>
  <c r="B14" i="431"/>
  <c r="B158" i="431"/>
  <c r="B143" i="431"/>
  <c r="C142" i="430"/>
  <c r="C142" i="431"/>
  <c r="B2" i="430"/>
  <c r="B2" i="431"/>
  <c r="B67" i="430"/>
  <c r="B67" i="431"/>
  <c r="B52" i="430"/>
  <c r="B52" i="431"/>
  <c r="B12" i="430"/>
  <c r="B12" i="431"/>
  <c r="B69" i="430"/>
  <c r="B69" i="431"/>
  <c r="H131" i="431"/>
  <c r="H146" i="431"/>
  <c r="B141" i="430"/>
  <c r="B141" i="431"/>
  <c r="C154" i="431"/>
  <c r="C137" i="431"/>
  <c r="C107" i="431"/>
  <c r="C40" i="431"/>
  <c r="C156" i="431"/>
  <c r="C139" i="431"/>
  <c r="C64" i="431"/>
  <c r="C56" i="431"/>
  <c r="C50" i="431"/>
  <c r="C158" i="431"/>
  <c r="C143" i="431"/>
  <c r="C141" i="431"/>
  <c r="C89" i="431"/>
  <c r="C73" i="431"/>
  <c r="C44" i="431"/>
  <c r="C36" i="431"/>
  <c r="C30" i="431"/>
  <c r="C123" i="431"/>
  <c r="C121" i="431"/>
  <c r="C91" i="431"/>
  <c r="C75" i="431"/>
  <c r="C62" i="431"/>
  <c r="C54" i="431"/>
  <c r="C125" i="431"/>
  <c r="C93" i="431"/>
  <c r="C48" i="431"/>
  <c r="C148" i="431"/>
  <c r="C127" i="431"/>
  <c r="C95" i="431"/>
  <c r="C60" i="431"/>
  <c r="C42" i="431"/>
  <c r="C38" i="431"/>
  <c r="C150" i="431"/>
  <c r="C133" i="431"/>
  <c r="C52" i="431"/>
  <c r="C152" i="431"/>
  <c r="C135" i="431"/>
  <c r="C105" i="431"/>
  <c r="C58" i="431"/>
  <c r="C46" i="431"/>
  <c r="B50" i="430"/>
  <c r="B50" i="431"/>
  <c r="Q26" i="430"/>
  <c r="Q26" i="431"/>
  <c r="B48" i="430"/>
  <c r="B48" i="431"/>
  <c r="B10" i="430"/>
  <c r="B10" i="431"/>
  <c r="B87" i="431"/>
  <c r="B119" i="431"/>
  <c r="B24" i="430"/>
  <c r="B24" i="431"/>
  <c r="B42" i="430"/>
  <c r="B42" i="431"/>
  <c r="B36" i="430"/>
  <c r="B36" i="431"/>
  <c r="B85" i="431"/>
  <c r="B117" i="431"/>
  <c r="B34" i="430"/>
  <c r="B34" i="431"/>
  <c r="B46" i="430"/>
  <c r="B46" i="431"/>
  <c r="B32" i="430"/>
  <c r="B32" i="431"/>
  <c r="B8" i="430"/>
  <c r="B8" i="431"/>
  <c r="B22" i="430"/>
  <c r="B22" i="431"/>
  <c r="B85" i="430"/>
  <c r="B117" i="430"/>
  <c r="H131" i="430"/>
  <c r="H146" i="430"/>
  <c r="B152" i="430"/>
  <c r="B137" i="430"/>
  <c r="B107" i="430"/>
  <c r="B75" i="430"/>
  <c r="C154" i="430"/>
  <c r="C137" i="430"/>
  <c r="C107" i="430"/>
  <c r="C40" i="430"/>
  <c r="C156" i="430"/>
  <c r="C139" i="430"/>
  <c r="C64" i="430"/>
  <c r="C56" i="430"/>
  <c r="C50" i="430"/>
  <c r="C158" i="430"/>
  <c r="C143" i="430"/>
  <c r="C141" i="430"/>
  <c r="C89" i="430"/>
  <c r="C73" i="430"/>
  <c r="C44" i="430"/>
  <c r="C36" i="430"/>
  <c r="C30" i="430"/>
  <c r="C123" i="430"/>
  <c r="C121" i="430"/>
  <c r="C91" i="430"/>
  <c r="C75" i="430"/>
  <c r="C62" i="430"/>
  <c r="C54" i="430"/>
  <c r="C125" i="430"/>
  <c r="C93" i="430"/>
  <c r="C48" i="430"/>
  <c r="C148" i="430"/>
  <c r="C127" i="430"/>
  <c r="C95" i="430"/>
  <c r="C60" i="430"/>
  <c r="C42" i="430"/>
  <c r="C38" i="430"/>
  <c r="C150" i="430"/>
  <c r="C133" i="430"/>
  <c r="C52" i="430"/>
  <c r="C152" i="430"/>
  <c r="C135" i="430"/>
  <c r="C105" i="430"/>
  <c r="C58" i="430"/>
  <c r="C46" i="430"/>
  <c r="B135" i="430"/>
  <c r="B73" i="430"/>
  <c r="B87" i="430"/>
  <c r="B119" i="430"/>
  <c r="B158" i="430"/>
  <c r="B143" i="430"/>
  <c r="B34" i="428"/>
  <c r="B34" i="429"/>
  <c r="B87" i="429"/>
  <c r="B119" i="429"/>
  <c r="B44" i="428"/>
  <c r="B44" i="429"/>
  <c r="B30" i="428"/>
  <c r="B30" i="429"/>
  <c r="B6" i="428"/>
  <c r="B6" i="429"/>
  <c r="B152" i="429"/>
  <c r="B137" i="429"/>
  <c r="B107" i="429"/>
  <c r="B75" i="429"/>
  <c r="B48" i="428"/>
  <c r="B48" i="429"/>
  <c r="B2" i="428"/>
  <c r="B2" i="429"/>
  <c r="B42" i="428"/>
  <c r="B42" i="429"/>
  <c r="B26" i="428"/>
  <c r="B26" i="429"/>
  <c r="B3" i="428"/>
  <c r="B3" i="429"/>
  <c r="B135" i="429"/>
  <c r="B73" i="429"/>
  <c r="B67" i="428"/>
  <c r="B67" i="429"/>
  <c r="E8" i="428"/>
  <c r="E8" i="429"/>
  <c r="B38" i="428"/>
  <c r="B38" i="429"/>
  <c r="B158" i="429"/>
  <c r="B143" i="429"/>
  <c r="C142" i="428"/>
  <c r="C142" i="429"/>
  <c r="B101" i="428"/>
  <c r="B101" i="429"/>
  <c r="B54" i="428"/>
  <c r="B54" i="429"/>
  <c r="B14" i="428"/>
  <c r="B14" i="429"/>
  <c r="B52" i="428"/>
  <c r="B52" i="429"/>
  <c r="B12" i="428"/>
  <c r="B12" i="429"/>
  <c r="B69" i="428"/>
  <c r="B69" i="429"/>
  <c r="H131" i="429"/>
  <c r="H146" i="429"/>
  <c r="B141" i="428"/>
  <c r="B141" i="429"/>
  <c r="C154" i="429"/>
  <c r="C137" i="429"/>
  <c r="C107" i="429"/>
  <c r="C40" i="429"/>
  <c r="C156" i="429"/>
  <c r="C139" i="429"/>
  <c r="C64" i="429"/>
  <c r="C56" i="429"/>
  <c r="C50" i="429"/>
  <c r="C158" i="429"/>
  <c r="C143" i="429"/>
  <c r="C141" i="429"/>
  <c r="C89" i="429"/>
  <c r="C73" i="429"/>
  <c r="C44" i="429"/>
  <c r="C36" i="429"/>
  <c r="C30" i="429"/>
  <c r="C123" i="429"/>
  <c r="C121" i="429"/>
  <c r="C91" i="429"/>
  <c r="C75" i="429"/>
  <c r="C62" i="429"/>
  <c r="C54" i="429"/>
  <c r="C125" i="429"/>
  <c r="C93" i="429"/>
  <c r="C48" i="429"/>
  <c r="C148" i="429"/>
  <c r="C150" i="429"/>
  <c r="C133" i="429"/>
  <c r="C52" i="429"/>
  <c r="C152" i="429"/>
  <c r="C135" i="429"/>
  <c r="C105" i="429"/>
  <c r="C58" i="429"/>
  <c r="C46" i="429"/>
  <c r="C42" i="429"/>
  <c r="C95" i="429"/>
  <c r="C38" i="429"/>
  <c r="C60" i="429"/>
  <c r="C127" i="429"/>
  <c r="B40" i="428"/>
  <c r="B40" i="429"/>
  <c r="B50" i="428"/>
  <c r="B50" i="429"/>
  <c r="B36" i="428"/>
  <c r="B36" i="429"/>
  <c r="B85" i="429"/>
  <c r="B117" i="429"/>
  <c r="Q26" i="428"/>
  <c r="Q26" i="429"/>
  <c r="B10" i="428"/>
  <c r="B10" i="429"/>
  <c r="B24" i="428"/>
  <c r="B24" i="429"/>
  <c r="B46" i="428"/>
  <c r="B46" i="429"/>
  <c r="B32" i="428"/>
  <c r="B32" i="429"/>
  <c r="B8" i="428"/>
  <c r="B8" i="429"/>
  <c r="B22" i="428"/>
  <c r="B22" i="429"/>
  <c r="B85" i="428"/>
  <c r="B117" i="428"/>
  <c r="B87" i="428"/>
  <c r="B119" i="428"/>
  <c r="C154" i="428"/>
  <c r="C137" i="428"/>
  <c r="C107" i="428"/>
  <c r="C40" i="428"/>
  <c r="C156" i="428"/>
  <c r="C139" i="428"/>
  <c r="C64" i="428"/>
  <c r="C56" i="428"/>
  <c r="C50" i="428"/>
  <c r="C158" i="428"/>
  <c r="C143" i="428"/>
  <c r="C141" i="428"/>
  <c r="C89" i="428"/>
  <c r="C73" i="428"/>
  <c r="C44" i="428"/>
  <c r="C36" i="428"/>
  <c r="C30" i="428"/>
  <c r="C123" i="428"/>
  <c r="C121" i="428"/>
  <c r="C91" i="428"/>
  <c r="C75" i="428"/>
  <c r="C62" i="428"/>
  <c r="C54" i="428"/>
  <c r="C125" i="428"/>
  <c r="C93" i="428"/>
  <c r="C48" i="428"/>
  <c r="C148" i="428"/>
  <c r="C127" i="428"/>
  <c r="C95" i="428"/>
  <c r="C60" i="428"/>
  <c r="C42" i="428"/>
  <c r="C38" i="428"/>
  <c r="C150" i="428"/>
  <c r="C133" i="428"/>
  <c r="C52" i="428"/>
  <c r="C152" i="428"/>
  <c r="C135" i="428"/>
  <c r="C105" i="428"/>
  <c r="C58" i="428"/>
  <c r="C46" i="428"/>
  <c r="H131" i="428"/>
  <c r="H146" i="428"/>
  <c r="B152" i="428"/>
  <c r="B137" i="428"/>
  <c r="B107" i="428"/>
  <c r="B75" i="428"/>
  <c r="B135" i="428"/>
  <c r="B73" i="428"/>
  <c r="B158" i="428"/>
  <c r="B143" i="428"/>
  <c r="B44" i="426"/>
  <c r="B44" i="427"/>
  <c r="B3" i="426"/>
  <c r="B3" i="427"/>
  <c r="B135" i="427"/>
  <c r="B73" i="427"/>
  <c r="B152" i="427"/>
  <c r="B137" i="427"/>
  <c r="B107" i="427"/>
  <c r="B75" i="427"/>
  <c r="B42" i="426"/>
  <c r="B42" i="427"/>
  <c r="B17" i="426"/>
  <c r="B101" i="426"/>
  <c r="B101" i="427"/>
  <c r="E8" i="426"/>
  <c r="E8" i="427"/>
  <c r="B6" i="426"/>
  <c r="B6" i="427"/>
  <c r="B67" i="426"/>
  <c r="B67" i="427"/>
  <c r="B38" i="426"/>
  <c r="B38" i="427"/>
  <c r="B14" i="426"/>
  <c r="B14" i="427"/>
  <c r="B158" i="427"/>
  <c r="B143" i="427"/>
  <c r="C142" i="426"/>
  <c r="C142" i="427"/>
  <c r="B26" i="426"/>
  <c r="B26" i="427"/>
  <c r="B52" i="426"/>
  <c r="B52" i="427"/>
  <c r="B69" i="426"/>
  <c r="B69" i="427"/>
  <c r="B141" i="426"/>
  <c r="B141" i="427"/>
  <c r="C154" i="427"/>
  <c r="C137" i="427"/>
  <c r="C107" i="427"/>
  <c r="C40" i="427"/>
  <c r="C156" i="427"/>
  <c r="C139" i="427"/>
  <c r="C64" i="427"/>
  <c r="C56" i="427"/>
  <c r="C50" i="427"/>
  <c r="C158" i="427"/>
  <c r="C143" i="427"/>
  <c r="C141" i="427"/>
  <c r="C89" i="427"/>
  <c r="C73" i="427"/>
  <c r="C44" i="427"/>
  <c r="C36" i="427"/>
  <c r="C30" i="427"/>
  <c r="C123" i="427"/>
  <c r="C121" i="427"/>
  <c r="C91" i="427"/>
  <c r="C75" i="427"/>
  <c r="C62" i="427"/>
  <c r="C54" i="427"/>
  <c r="C125" i="427"/>
  <c r="C93" i="427"/>
  <c r="C48" i="427"/>
  <c r="C150" i="427"/>
  <c r="C133" i="427"/>
  <c r="C52" i="427"/>
  <c r="C152" i="427"/>
  <c r="C135" i="427"/>
  <c r="C105" i="427"/>
  <c r="C58" i="427"/>
  <c r="C46" i="427"/>
  <c r="C60" i="427"/>
  <c r="C42" i="427"/>
  <c r="C127" i="427"/>
  <c r="C148" i="427"/>
  <c r="C38" i="427"/>
  <c r="C95" i="427"/>
  <c r="B12" i="426"/>
  <c r="B12" i="427"/>
  <c r="B36" i="426"/>
  <c r="B36" i="427"/>
  <c r="B85" i="427"/>
  <c r="B117" i="427"/>
  <c r="Q26" i="426"/>
  <c r="Q26" i="427"/>
  <c r="B40" i="426"/>
  <c r="B40" i="427"/>
  <c r="B50" i="426"/>
  <c r="B50" i="427"/>
  <c r="B34" i="426"/>
  <c r="B34" i="427"/>
  <c r="B10" i="426"/>
  <c r="B10" i="427"/>
  <c r="B87" i="427"/>
  <c r="B119" i="427"/>
  <c r="B24" i="426"/>
  <c r="B24" i="427"/>
  <c r="B30" i="426"/>
  <c r="B30" i="427"/>
  <c r="B2" i="426"/>
  <c r="B2" i="427"/>
  <c r="B54" i="426"/>
  <c r="B54" i="427"/>
  <c r="H131" i="427"/>
  <c r="H146" i="427"/>
  <c r="B48" i="426"/>
  <c r="B48" i="427"/>
  <c r="B46" i="426"/>
  <c r="B46" i="427"/>
  <c r="B32" i="426"/>
  <c r="B32" i="427"/>
  <c r="B8" i="426"/>
  <c r="B8" i="427"/>
  <c r="B22" i="426"/>
  <c r="B22" i="427"/>
  <c r="H131" i="426"/>
  <c r="H146" i="426"/>
  <c r="B85" i="426"/>
  <c r="B117" i="426"/>
  <c r="C154" i="426"/>
  <c r="C137" i="426"/>
  <c r="C107" i="426"/>
  <c r="C40" i="426"/>
  <c r="C156" i="426"/>
  <c r="C139" i="426"/>
  <c r="C64" i="426"/>
  <c r="C56" i="426"/>
  <c r="C50" i="426"/>
  <c r="C158" i="426"/>
  <c r="C143" i="426"/>
  <c r="C141" i="426"/>
  <c r="C89" i="426"/>
  <c r="C73" i="426"/>
  <c r="C44" i="426"/>
  <c r="C36" i="426"/>
  <c r="C30" i="426"/>
  <c r="C123" i="426"/>
  <c r="C121" i="426"/>
  <c r="C91" i="426"/>
  <c r="C75" i="426"/>
  <c r="C62" i="426"/>
  <c r="C54" i="426"/>
  <c r="C125" i="426"/>
  <c r="C93" i="426"/>
  <c r="C48" i="426"/>
  <c r="C150" i="426"/>
  <c r="C133" i="426"/>
  <c r="C52" i="426"/>
  <c r="C152" i="426"/>
  <c r="C135" i="426"/>
  <c r="C105" i="426"/>
  <c r="C58" i="426"/>
  <c r="C46" i="426"/>
  <c r="C38" i="426"/>
  <c r="C60" i="426"/>
  <c r="C95" i="426"/>
  <c r="C42" i="426"/>
  <c r="C148" i="426"/>
  <c r="C127" i="426"/>
  <c r="B135" i="426"/>
  <c r="B73" i="426"/>
  <c r="B152" i="426"/>
  <c r="B137" i="426"/>
  <c r="B107" i="426"/>
  <c r="B75" i="426"/>
  <c r="B87" i="426"/>
  <c r="B119" i="426"/>
  <c r="B158" i="426"/>
  <c r="B143" i="426"/>
  <c r="B32" i="424"/>
  <c r="B32" i="425"/>
  <c r="B46" i="424"/>
  <c r="B46" i="425"/>
  <c r="B22" i="424"/>
  <c r="B22" i="425"/>
  <c r="B30" i="424"/>
  <c r="B30" i="425"/>
  <c r="B6" i="424"/>
  <c r="B6" i="425"/>
  <c r="B152" i="425"/>
  <c r="B137" i="425"/>
  <c r="B107" i="425"/>
  <c r="B75" i="425"/>
  <c r="B2" i="424"/>
  <c r="B2" i="425"/>
  <c r="B42" i="424"/>
  <c r="B42" i="425"/>
  <c r="B26" i="424"/>
  <c r="B26" i="425"/>
  <c r="B3" i="424"/>
  <c r="B3" i="425"/>
  <c r="B135" i="425"/>
  <c r="B73" i="425"/>
  <c r="B44" i="424"/>
  <c r="B44" i="425"/>
  <c r="B67" i="424"/>
  <c r="B67" i="425"/>
  <c r="B17" i="425"/>
  <c r="E8" i="424"/>
  <c r="E8" i="425"/>
  <c r="C142" i="424"/>
  <c r="C142" i="425"/>
  <c r="B12" i="424"/>
  <c r="B12" i="425"/>
  <c r="B69" i="424"/>
  <c r="B69" i="425"/>
  <c r="H131" i="425"/>
  <c r="H146" i="425"/>
  <c r="B141" i="424"/>
  <c r="B141" i="425"/>
  <c r="C154" i="425"/>
  <c r="C137" i="425"/>
  <c r="C107" i="425"/>
  <c r="C40" i="425"/>
  <c r="C156" i="425"/>
  <c r="C139" i="425"/>
  <c r="C158" i="425"/>
  <c r="C143" i="425"/>
  <c r="C141" i="425"/>
  <c r="C89" i="425"/>
  <c r="C73" i="425"/>
  <c r="C44" i="425"/>
  <c r="C36" i="425"/>
  <c r="C30" i="425"/>
  <c r="C123" i="425"/>
  <c r="C121" i="425"/>
  <c r="C91" i="425"/>
  <c r="C75" i="425"/>
  <c r="C62" i="425"/>
  <c r="C54" i="425"/>
  <c r="C125" i="425"/>
  <c r="C93" i="425"/>
  <c r="C48" i="425"/>
  <c r="C148" i="425"/>
  <c r="C127" i="425"/>
  <c r="C95" i="425"/>
  <c r="C60" i="425"/>
  <c r="C42" i="425"/>
  <c r="C38" i="425"/>
  <c r="C150" i="425"/>
  <c r="C133" i="425"/>
  <c r="C52" i="425"/>
  <c r="C50" i="425"/>
  <c r="C135" i="425"/>
  <c r="C58" i="425"/>
  <c r="C64" i="425"/>
  <c r="C56" i="425"/>
  <c r="C46" i="425"/>
  <c r="C105" i="425"/>
  <c r="C152" i="425"/>
  <c r="B8" i="424"/>
  <c r="B8" i="425"/>
  <c r="B40" i="424"/>
  <c r="B40" i="425"/>
  <c r="B101" i="424"/>
  <c r="B101" i="425"/>
  <c r="B54" i="424"/>
  <c r="B54" i="425"/>
  <c r="B38" i="424"/>
  <c r="B38" i="425"/>
  <c r="B14" i="424"/>
  <c r="B14" i="425"/>
  <c r="B158" i="425"/>
  <c r="B143" i="425"/>
  <c r="B52" i="424"/>
  <c r="B52" i="425"/>
  <c r="B50" i="424"/>
  <c r="B50" i="425"/>
  <c r="B36" i="424"/>
  <c r="B36" i="425"/>
  <c r="B85" i="425"/>
  <c r="B117" i="425"/>
  <c r="Q26" i="424"/>
  <c r="Q26" i="425"/>
  <c r="B48" i="424"/>
  <c r="B48" i="425"/>
  <c r="B34" i="424"/>
  <c r="B34" i="425"/>
  <c r="B10" i="424"/>
  <c r="B10" i="425"/>
  <c r="B87" i="425"/>
  <c r="B119" i="425"/>
  <c r="B24" i="424"/>
  <c r="B24" i="425"/>
  <c r="H131" i="424"/>
  <c r="H146" i="424"/>
  <c r="C154" i="424"/>
  <c r="C137" i="424"/>
  <c r="C107" i="424"/>
  <c r="C40" i="424"/>
  <c r="C156" i="424"/>
  <c r="C139" i="424"/>
  <c r="C64" i="424"/>
  <c r="C56" i="424"/>
  <c r="C50" i="424"/>
  <c r="C158" i="424"/>
  <c r="C143" i="424"/>
  <c r="C141" i="424"/>
  <c r="C89" i="424"/>
  <c r="C73" i="424"/>
  <c r="C44" i="424"/>
  <c r="C36" i="424"/>
  <c r="C30" i="424"/>
  <c r="C123" i="424"/>
  <c r="C121" i="424"/>
  <c r="C91" i="424"/>
  <c r="C75" i="424"/>
  <c r="C62" i="424"/>
  <c r="C54" i="424"/>
  <c r="C125" i="424"/>
  <c r="C93" i="424"/>
  <c r="C48" i="424"/>
  <c r="C148" i="424"/>
  <c r="C127" i="424"/>
  <c r="C95" i="424"/>
  <c r="C60" i="424"/>
  <c r="C42" i="424"/>
  <c r="C38" i="424"/>
  <c r="C150" i="424"/>
  <c r="C133" i="424"/>
  <c r="C52" i="424"/>
  <c r="C152" i="424"/>
  <c r="C135" i="424"/>
  <c r="C105" i="424"/>
  <c r="C58" i="424"/>
  <c r="C46" i="424"/>
  <c r="B85" i="424"/>
  <c r="B117" i="424"/>
  <c r="B87" i="424"/>
  <c r="B119" i="424"/>
  <c r="B152" i="424"/>
  <c r="B137" i="424"/>
  <c r="B107" i="424"/>
  <c r="B75" i="424"/>
  <c r="B135" i="424"/>
  <c r="B73" i="424"/>
  <c r="B158" i="424"/>
  <c r="B143" i="424"/>
  <c r="B22" i="422"/>
  <c r="B22" i="423"/>
  <c r="B42" i="422"/>
  <c r="B42" i="423"/>
  <c r="B26" i="422"/>
  <c r="B26" i="423"/>
  <c r="B3" i="422"/>
  <c r="B3" i="423"/>
  <c r="B135" i="423"/>
  <c r="B73" i="423"/>
  <c r="B46" i="422"/>
  <c r="B46" i="423"/>
  <c r="B6" i="422"/>
  <c r="B6" i="423"/>
  <c r="B67" i="422"/>
  <c r="B67" i="423"/>
  <c r="B40" i="422"/>
  <c r="B40" i="423"/>
  <c r="B101" i="422"/>
  <c r="B101" i="423"/>
  <c r="E8" i="422"/>
  <c r="E8" i="423"/>
  <c r="B54" i="422"/>
  <c r="B54" i="423"/>
  <c r="B38" i="422"/>
  <c r="B38" i="423"/>
  <c r="B14" i="422"/>
  <c r="B14" i="423"/>
  <c r="B158" i="423"/>
  <c r="B143" i="423"/>
  <c r="C142" i="422"/>
  <c r="C142" i="423"/>
  <c r="B32" i="422"/>
  <c r="B32" i="423"/>
  <c r="B30" i="422"/>
  <c r="B30" i="423"/>
  <c r="B12" i="422"/>
  <c r="B12" i="423"/>
  <c r="B69" i="422"/>
  <c r="B69" i="423"/>
  <c r="H131" i="423"/>
  <c r="H146" i="423"/>
  <c r="B141" i="422"/>
  <c r="B141" i="423"/>
  <c r="C154" i="423"/>
  <c r="C137" i="423"/>
  <c r="C107" i="423"/>
  <c r="C40" i="423"/>
  <c r="C64" i="423"/>
  <c r="C156" i="423"/>
  <c r="C139" i="423"/>
  <c r="C56" i="423"/>
  <c r="C50" i="423"/>
  <c r="C158" i="423"/>
  <c r="C143" i="423"/>
  <c r="C141" i="423"/>
  <c r="C89" i="423"/>
  <c r="C73" i="423"/>
  <c r="C44" i="423"/>
  <c r="C36" i="423"/>
  <c r="C123" i="423"/>
  <c r="C121" i="423"/>
  <c r="C91" i="423"/>
  <c r="C75" i="423"/>
  <c r="C62" i="423"/>
  <c r="C54" i="423"/>
  <c r="C125" i="423"/>
  <c r="C93" i="423"/>
  <c r="C48" i="423"/>
  <c r="C152" i="423"/>
  <c r="C135" i="423"/>
  <c r="C148" i="423"/>
  <c r="C127" i="423"/>
  <c r="C95" i="423"/>
  <c r="C60" i="423"/>
  <c r="C42" i="423"/>
  <c r="C38" i="423"/>
  <c r="C150" i="423"/>
  <c r="C133" i="423"/>
  <c r="C52" i="423"/>
  <c r="C105" i="423"/>
  <c r="C58" i="423"/>
  <c r="C46" i="423"/>
  <c r="C30" i="423"/>
  <c r="B44" i="422"/>
  <c r="B44" i="423"/>
  <c r="B52" i="422"/>
  <c r="B52" i="423"/>
  <c r="B50" i="422"/>
  <c r="B50" i="423"/>
  <c r="B36" i="422"/>
  <c r="B36" i="423"/>
  <c r="B85" i="423"/>
  <c r="B117" i="423"/>
  <c r="Q26" i="422"/>
  <c r="Q26" i="423"/>
  <c r="B8" i="422"/>
  <c r="B8" i="423"/>
  <c r="B152" i="423"/>
  <c r="B137" i="423"/>
  <c r="B107" i="423"/>
  <c r="B75" i="423"/>
  <c r="B2" i="422"/>
  <c r="B2" i="423"/>
  <c r="B48" i="422"/>
  <c r="B48" i="423"/>
  <c r="B34" i="422"/>
  <c r="B34" i="423"/>
  <c r="B10" i="422"/>
  <c r="B10" i="423"/>
  <c r="B87" i="423"/>
  <c r="B119" i="423"/>
  <c r="B24" i="422"/>
  <c r="B24" i="423"/>
  <c r="H131" i="422"/>
  <c r="H146" i="422"/>
  <c r="C154" i="422"/>
  <c r="C137" i="422"/>
  <c r="C107" i="422"/>
  <c r="C40" i="422"/>
  <c r="C156" i="422"/>
  <c r="C139" i="422"/>
  <c r="C64" i="422"/>
  <c r="C56" i="422"/>
  <c r="C50" i="422"/>
  <c r="C158" i="422"/>
  <c r="C143" i="422"/>
  <c r="C141" i="422"/>
  <c r="C89" i="422"/>
  <c r="C73" i="422"/>
  <c r="C44" i="422"/>
  <c r="C36" i="422"/>
  <c r="C30" i="422"/>
  <c r="C123" i="422"/>
  <c r="C121" i="422"/>
  <c r="C91" i="422"/>
  <c r="C75" i="422"/>
  <c r="C62" i="422"/>
  <c r="C54" i="422"/>
  <c r="C125" i="422"/>
  <c r="C93" i="422"/>
  <c r="C48" i="422"/>
  <c r="C148" i="422"/>
  <c r="C127" i="422"/>
  <c r="C95" i="422"/>
  <c r="C60" i="422"/>
  <c r="C42" i="422"/>
  <c r="C38" i="422"/>
  <c r="C150" i="422"/>
  <c r="C133" i="422"/>
  <c r="C52" i="422"/>
  <c r="C152" i="422"/>
  <c r="C135" i="422"/>
  <c r="C105" i="422"/>
  <c r="C58" i="422"/>
  <c r="C46" i="422"/>
  <c r="B85" i="422"/>
  <c r="B117" i="422"/>
  <c r="B152" i="422"/>
  <c r="B137" i="422"/>
  <c r="B107" i="422"/>
  <c r="B75" i="422"/>
  <c r="B135" i="422"/>
  <c r="B73" i="422"/>
  <c r="B87" i="422"/>
  <c r="B119" i="422"/>
  <c r="B158" i="422"/>
  <c r="B143" i="422"/>
  <c r="B8" i="420"/>
  <c r="B8" i="421"/>
  <c r="B22" i="420"/>
  <c r="B22" i="421"/>
  <c r="B152" i="421"/>
  <c r="B137" i="421"/>
  <c r="B107" i="421"/>
  <c r="B75" i="421"/>
  <c r="B2" i="420"/>
  <c r="B2" i="421"/>
  <c r="B42" i="420"/>
  <c r="B42" i="421"/>
  <c r="B26" i="420"/>
  <c r="B26" i="421"/>
  <c r="B3" i="420"/>
  <c r="B3" i="421"/>
  <c r="B135" i="421"/>
  <c r="B73" i="421"/>
  <c r="B30" i="420"/>
  <c r="B30" i="421"/>
  <c r="B67" i="420"/>
  <c r="B67" i="421"/>
  <c r="B40" i="420"/>
  <c r="B40" i="421"/>
  <c r="B101" i="420"/>
  <c r="B101" i="421"/>
  <c r="E8" i="420"/>
  <c r="E8" i="421"/>
  <c r="B32" i="420"/>
  <c r="B32" i="421"/>
  <c r="B6" i="420"/>
  <c r="B6" i="421"/>
  <c r="B54" i="420"/>
  <c r="B54" i="421"/>
  <c r="B52" i="420"/>
  <c r="B52" i="421"/>
  <c r="B12" i="420"/>
  <c r="B12" i="421"/>
  <c r="B69" i="420"/>
  <c r="B69" i="421"/>
  <c r="H131" i="421"/>
  <c r="H146" i="421"/>
  <c r="B141" i="420"/>
  <c r="B141" i="421"/>
  <c r="C154" i="421"/>
  <c r="C137" i="421"/>
  <c r="C107" i="421"/>
  <c r="C40" i="421"/>
  <c r="C156" i="421"/>
  <c r="C139" i="421"/>
  <c r="C64" i="421"/>
  <c r="C56" i="421"/>
  <c r="C50" i="421"/>
  <c r="C158" i="421"/>
  <c r="C143" i="421"/>
  <c r="C141" i="421"/>
  <c r="C89" i="421"/>
  <c r="C73" i="421"/>
  <c r="C44" i="421"/>
  <c r="C36" i="421"/>
  <c r="C30" i="421"/>
  <c r="C123" i="421"/>
  <c r="C121" i="421"/>
  <c r="C91" i="421"/>
  <c r="C75" i="421"/>
  <c r="C62" i="421"/>
  <c r="C54" i="421"/>
  <c r="C125" i="421"/>
  <c r="C93" i="421"/>
  <c r="C48" i="421"/>
  <c r="C148" i="421"/>
  <c r="C127" i="421"/>
  <c r="C95" i="421"/>
  <c r="C60" i="421"/>
  <c r="C42" i="421"/>
  <c r="C38" i="421"/>
  <c r="C152" i="421"/>
  <c r="C150" i="421"/>
  <c r="C133" i="421"/>
  <c r="C52" i="421"/>
  <c r="C135" i="421"/>
  <c r="C58" i="421"/>
  <c r="C46" i="421"/>
  <c r="C105" i="421"/>
  <c r="B46" i="420"/>
  <c r="B46" i="421"/>
  <c r="B44" i="420"/>
  <c r="B44" i="421"/>
  <c r="B38" i="420"/>
  <c r="B38" i="421"/>
  <c r="B14" i="420"/>
  <c r="B14" i="421"/>
  <c r="C142" i="420"/>
  <c r="C142" i="421"/>
  <c r="B50" i="420"/>
  <c r="B50" i="421"/>
  <c r="B36" i="420"/>
  <c r="B36" i="421"/>
  <c r="B85" i="421"/>
  <c r="B117" i="421"/>
  <c r="Q26" i="420"/>
  <c r="Q26" i="421"/>
  <c r="B158" i="421"/>
  <c r="B143" i="421"/>
  <c r="B48" i="420"/>
  <c r="B48" i="421"/>
  <c r="B34" i="420"/>
  <c r="B34" i="421"/>
  <c r="B10" i="420"/>
  <c r="B10" i="421"/>
  <c r="B87" i="421"/>
  <c r="B119" i="421"/>
  <c r="B24" i="420"/>
  <c r="B24" i="421"/>
  <c r="C154" i="420"/>
  <c r="C137" i="420"/>
  <c r="C107" i="420"/>
  <c r="C40" i="420"/>
  <c r="C156" i="420"/>
  <c r="C139" i="420"/>
  <c r="C64" i="420"/>
  <c r="C56" i="420"/>
  <c r="C50" i="420"/>
  <c r="C158" i="420"/>
  <c r="C143" i="420"/>
  <c r="C141" i="420"/>
  <c r="C89" i="420"/>
  <c r="C73" i="420"/>
  <c r="C44" i="420"/>
  <c r="C36" i="420"/>
  <c r="C30" i="420"/>
  <c r="C123" i="420"/>
  <c r="C121" i="420"/>
  <c r="C91" i="420"/>
  <c r="C75" i="420"/>
  <c r="C62" i="420"/>
  <c r="C54" i="420"/>
  <c r="C125" i="420"/>
  <c r="C93" i="420"/>
  <c r="C48" i="420"/>
  <c r="C150" i="420"/>
  <c r="C133" i="420"/>
  <c r="C52" i="420"/>
  <c r="C38" i="420"/>
  <c r="C148" i="420"/>
  <c r="C58" i="420"/>
  <c r="C46" i="420"/>
  <c r="C105" i="420"/>
  <c r="C42" i="420"/>
  <c r="C60" i="420"/>
  <c r="C152" i="420"/>
  <c r="C135" i="420"/>
  <c r="C127" i="420"/>
  <c r="C95" i="420"/>
  <c r="B85" i="420"/>
  <c r="B117" i="420"/>
  <c r="B87" i="420"/>
  <c r="B119" i="420"/>
  <c r="H131" i="420"/>
  <c r="H146" i="420"/>
  <c r="B152" i="420"/>
  <c r="B137" i="420"/>
  <c r="B107" i="420"/>
  <c r="B75" i="420"/>
  <c r="B135" i="420"/>
  <c r="B73" i="420"/>
  <c r="B158" i="420"/>
  <c r="B143" i="420"/>
  <c r="B135" i="419"/>
  <c r="B73" i="419"/>
  <c r="B101" i="418"/>
  <c r="B101" i="419"/>
  <c r="E8" i="418"/>
  <c r="E8" i="419"/>
  <c r="B6" i="418"/>
  <c r="B6" i="419"/>
  <c r="B2" i="418"/>
  <c r="B2" i="419"/>
  <c r="B26" i="418"/>
  <c r="B26" i="419"/>
  <c r="B40" i="418"/>
  <c r="B40" i="419"/>
  <c r="B14" i="418"/>
  <c r="B14" i="419"/>
  <c r="B158" i="419"/>
  <c r="B143" i="419"/>
  <c r="C142" i="418"/>
  <c r="C142" i="419"/>
  <c r="B30" i="418"/>
  <c r="B30" i="419"/>
  <c r="B42" i="418"/>
  <c r="B42" i="419"/>
  <c r="B54" i="418"/>
  <c r="B54" i="419"/>
  <c r="B141" i="418"/>
  <c r="B141" i="419"/>
  <c r="B152" i="419"/>
  <c r="B137" i="419"/>
  <c r="B107" i="419"/>
  <c r="B75" i="419"/>
  <c r="B67" i="418"/>
  <c r="B67" i="419"/>
  <c r="B12" i="418"/>
  <c r="B12" i="419"/>
  <c r="H131" i="419"/>
  <c r="H146" i="419"/>
  <c r="C154" i="419"/>
  <c r="C137" i="419"/>
  <c r="C107" i="419"/>
  <c r="C40" i="419"/>
  <c r="C156" i="419"/>
  <c r="C139" i="419"/>
  <c r="C64" i="419"/>
  <c r="C56" i="419"/>
  <c r="C50" i="419"/>
  <c r="C158" i="419"/>
  <c r="C143" i="419"/>
  <c r="C141" i="419"/>
  <c r="C89" i="419"/>
  <c r="C73" i="419"/>
  <c r="C44" i="419"/>
  <c r="C36" i="419"/>
  <c r="C30" i="419"/>
  <c r="C123" i="419"/>
  <c r="C121" i="419"/>
  <c r="C91" i="419"/>
  <c r="C75" i="419"/>
  <c r="C62" i="419"/>
  <c r="C54" i="419"/>
  <c r="C125" i="419"/>
  <c r="C93" i="419"/>
  <c r="C48" i="419"/>
  <c r="C148" i="419"/>
  <c r="C127" i="419"/>
  <c r="C95" i="419"/>
  <c r="C60" i="419"/>
  <c r="C42" i="419"/>
  <c r="C38" i="419"/>
  <c r="C150" i="419"/>
  <c r="C133" i="419"/>
  <c r="C52" i="419"/>
  <c r="C105" i="419"/>
  <c r="C46" i="419"/>
  <c r="C135" i="419"/>
  <c r="C152" i="419"/>
  <c r="C58" i="419"/>
  <c r="B50" i="418"/>
  <c r="B50" i="419"/>
  <c r="B36" i="418"/>
  <c r="B36" i="419"/>
  <c r="B85" i="419"/>
  <c r="B117" i="419"/>
  <c r="Q26" i="418"/>
  <c r="Q26" i="419"/>
  <c r="B44" i="418"/>
  <c r="B44" i="419"/>
  <c r="B3" i="418"/>
  <c r="B3" i="419"/>
  <c r="B38" i="418"/>
  <c r="B38" i="419"/>
  <c r="B69" i="418"/>
  <c r="B69" i="419"/>
  <c r="B34" i="418"/>
  <c r="B34" i="419"/>
  <c r="B10" i="418"/>
  <c r="B10" i="419"/>
  <c r="B87" i="419"/>
  <c r="B119" i="419"/>
  <c r="B24" i="418"/>
  <c r="B24" i="419"/>
  <c r="B52" i="418"/>
  <c r="B52" i="419"/>
  <c r="B48" i="418"/>
  <c r="B48" i="419"/>
  <c r="B46" i="418"/>
  <c r="B46" i="419"/>
  <c r="B32" i="418"/>
  <c r="B32" i="419"/>
  <c r="B8" i="418"/>
  <c r="B8" i="419"/>
  <c r="B22" i="418"/>
  <c r="B22" i="419"/>
  <c r="H131" i="418"/>
  <c r="H146" i="418"/>
  <c r="C154" i="418"/>
  <c r="C137" i="418"/>
  <c r="C107" i="418"/>
  <c r="C40" i="418"/>
  <c r="C127" i="418"/>
  <c r="C156" i="418"/>
  <c r="C139" i="418"/>
  <c r="C64" i="418"/>
  <c r="C56" i="418"/>
  <c r="C50" i="418"/>
  <c r="C158" i="418"/>
  <c r="C143" i="418"/>
  <c r="C141" i="418"/>
  <c r="C89" i="418"/>
  <c r="C73" i="418"/>
  <c r="C44" i="418"/>
  <c r="C36" i="418"/>
  <c r="C30" i="418"/>
  <c r="C148" i="418"/>
  <c r="C123" i="418"/>
  <c r="C121" i="418"/>
  <c r="C91" i="418"/>
  <c r="C75" i="418"/>
  <c r="C62" i="418"/>
  <c r="C54" i="418"/>
  <c r="C125" i="418"/>
  <c r="C93" i="418"/>
  <c r="C48" i="418"/>
  <c r="C150" i="418"/>
  <c r="C133" i="418"/>
  <c r="C52" i="418"/>
  <c r="C152" i="418"/>
  <c r="C46" i="418"/>
  <c r="C95" i="418"/>
  <c r="C105" i="418"/>
  <c r="C42" i="418"/>
  <c r="C135" i="418"/>
  <c r="C60" i="418"/>
  <c r="C38" i="418"/>
  <c r="C58" i="418"/>
  <c r="B85" i="418"/>
  <c r="B117" i="418"/>
  <c r="B87" i="418"/>
  <c r="B119" i="418"/>
  <c r="B152" i="418"/>
  <c r="B137" i="418"/>
  <c r="B107" i="418"/>
  <c r="B75" i="418"/>
  <c r="B135" i="418"/>
  <c r="B73" i="418"/>
  <c r="B158" i="418"/>
  <c r="B143" i="418"/>
  <c r="G4" i="177"/>
  <c r="G34" i="177"/>
  <c r="B36" i="194"/>
  <c r="Q26" i="194"/>
  <c r="B22" i="194"/>
  <c r="B40" i="194"/>
  <c r="B17" i="194"/>
  <c r="B101" i="194"/>
  <c r="C142" i="194"/>
  <c r="E25" i="176"/>
  <c r="E26" i="176" s="1"/>
  <c r="C152" i="194"/>
  <c r="C127" i="194"/>
  <c r="C91" i="194"/>
  <c r="C56" i="194"/>
  <c r="C40" i="194"/>
  <c r="C150" i="194"/>
  <c r="C125" i="194"/>
  <c r="C89" i="194"/>
  <c r="C54" i="194"/>
  <c r="C38" i="194"/>
  <c r="C148" i="194"/>
  <c r="C123" i="194"/>
  <c r="C75" i="194"/>
  <c r="C52" i="194"/>
  <c r="C36" i="194"/>
  <c r="C93" i="194"/>
  <c r="C143" i="194"/>
  <c r="C141" i="194"/>
  <c r="C121" i="194"/>
  <c r="C73" i="194"/>
  <c r="C50" i="194"/>
  <c r="C133" i="194"/>
  <c r="C139" i="194"/>
  <c r="C107" i="194"/>
  <c r="C64" i="194"/>
  <c r="C48" i="194"/>
  <c r="C154" i="194"/>
  <c r="C158" i="194"/>
  <c r="C137" i="194"/>
  <c r="C105" i="194"/>
  <c r="C62" i="194"/>
  <c r="C46" i="194"/>
  <c r="C58" i="194"/>
  <c r="C156" i="194"/>
  <c r="C135" i="194"/>
  <c r="C95" i="194"/>
  <c r="C60" i="194"/>
  <c r="C44" i="194"/>
  <c r="C42" i="194"/>
  <c r="C38" i="177"/>
  <c r="C8" i="177"/>
  <c r="C39" i="177"/>
  <c r="C9" i="177"/>
  <c r="C7" i="177"/>
  <c r="C37" i="177"/>
  <c r="C6" i="177"/>
  <c r="C10" i="177"/>
  <c r="C40" i="177"/>
  <c r="C5" i="177"/>
  <c r="B12" i="194"/>
  <c r="B50" i="194"/>
  <c r="B141" i="194"/>
  <c r="B10" i="194"/>
  <c r="B52" i="194"/>
  <c r="B48" i="194"/>
  <c r="B46" i="194"/>
  <c r="B44" i="194"/>
  <c r="B30" i="194"/>
  <c r="B6" i="194"/>
  <c r="B69" i="194"/>
  <c r="B8" i="194"/>
  <c r="B24" i="194"/>
  <c r="B2" i="194"/>
  <c r="B42" i="194"/>
  <c r="B26" i="194"/>
  <c r="B3" i="194"/>
  <c r="B32" i="194"/>
  <c r="B67" i="194"/>
  <c r="C30" i="194"/>
  <c r="B34" i="194"/>
  <c r="B54" i="194"/>
  <c r="B38" i="194"/>
  <c r="B14" i="194"/>
  <c r="E8" i="194"/>
  <c r="H146" i="194"/>
  <c r="H131" i="194"/>
  <c r="B158" i="194"/>
  <c r="B143" i="194"/>
  <c r="B117" i="194"/>
  <c r="B85" i="194"/>
  <c r="B87" i="194"/>
  <c r="B119" i="194"/>
  <c r="B107" i="194"/>
  <c r="B152" i="194"/>
  <c r="B75" i="194"/>
  <c r="B137" i="194"/>
  <c r="B135" i="194"/>
  <c r="B73" i="194"/>
  <c r="F5" i="177"/>
  <c r="F35" i="177"/>
  <c r="F36" i="177"/>
  <c r="F38" i="177"/>
  <c r="F39" i="177"/>
  <c r="F7" i="177"/>
  <c r="F37" i="177"/>
  <c r="F6" i="177"/>
  <c r="G36" i="177"/>
  <c r="G5" i="177"/>
  <c r="F40" i="177" l="1"/>
  <c r="H34" i="177"/>
  <c r="H4" i="177"/>
  <c r="T25" i="176"/>
  <c r="N49" i="177"/>
  <c r="N56" i="177"/>
  <c r="N50" i="177"/>
  <c r="N55" i="177"/>
  <c r="N54" i="177"/>
  <c r="N46" i="177"/>
  <c r="N59" i="177"/>
  <c r="N51" i="177"/>
  <c r="N47" i="177"/>
  <c r="N48" i="177"/>
  <c r="N45" i="177"/>
  <c r="I54" i="177"/>
  <c r="I49" i="177"/>
  <c r="I48" i="177"/>
  <c r="I46" i="177"/>
  <c r="I56" i="177"/>
  <c r="I51" i="177"/>
  <c r="I45" i="177"/>
  <c r="I55" i="177"/>
  <c r="I47" i="177"/>
  <c r="I59" i="177"/>
  <c r="I50" i="177"/>
  <c r="C9" i="4"/>
  <c r="D9" i="4"/>
  <c r="E9" i="4"/>
  <c r="B7" i="4"/>
  <c r="C7" i="4"/>
  <c r="D7" i="4"/>
  <c r="E7" i="4"/>
  <c r="F7" i="4"/>
  <c r="G7" i="4"/>
  <c r="C8" i="4"/>
  <c r="D8" i="4"/>
  <c r="E8" i="4"/>
  <c r="F8" i="4"/>
  <c r="G8" i="4"/>
  <c r="B10" i="4"/>
  <c r="C10" i="4"/>
  <c r="D10" i="4"/>
  <c r="E10" i="4"/>
  <c r="F10" i="4"/>
  <c r="J28" i="177"/>
  <c r="L28" i="177"/>
  <c r="E56" i="177"/>
  <c r="P17" i="177"/>
  <c r="J49" i="177"/>
  <c r="F15" i="177"/>
  <c r="P16" i="177"/>
  <c r="M27" i="177"/>
  <c r="E18" i="177"/>
  <c r="S53" i="177"/>
  <c r="J58" i="177"/>
  <c r="V15" i="177"/>
  <c r="J15" i="177"/>
  <c r="Q27" i="177"/>
  <c r="G58" i="177"/>
  <c r="U21" i="177"/>
  <c r="J51" i="177"/>
  <c r="D17" i="177"/>
  <c r="O15" i="177"/>
  <c r="V18" i="177"/>
  <c r="H57" i="177"/>
  <c r="L19" i="177"/>
  <c r="F58" i="177"/>
  <c r="G26" i="177"/>
  <c r="D51" i="177"/>
  <c r="U19" i="177"/>
  <c r="M23" i="177"/>
  <c r="G22" i="177"/>
  <c r="D19" i="177"/>
  <c r="V22" i="177"/>
  <c r="Q15" i="177"/>
  <c r="S57" i="177"/>
  <c r="H20" i="177"/>
  <c r="J50" i="177"/>
  <c r="H7" i="177"/>
  <c r="H28" i="177"/>
  <c r="U24" i="177"/>
  <c r="V24" i="177"/>
  <c r="M20" i="177"/>
  <c r="L52" i="177"/>
  <c r="H18" i="177"/>
  <c r="M58" i="177"/>
  <c r="J59" i="177"/>
  <c r="D52" i="177"/>
  <c r="D15" i="177"/>
  <c r="H36" i="177"/>
  <c r="E51" i="177"/>
  <c r="M15" i="177"/>
  <c r="M22" i="177"/>
  <c r="F20" i="177"/>
  <c r="H17" i="177"/>
  <c r="F21" i="177"/>
  <c r="D21" i="177"/>
  <c r="Q19" i="177"/>
  <c r="D24" i="177"/>
  <c r="F22" i="177"/>
  <c r="E58" i="177"/>
  <c r="J52" i="177"/>
  <c r="O18" i="177"/>
  <c r="E22" i="177"/>
  <c r="O26" i="177"/>
  <c r="H52" i="177"/>
  <c r="M21" i="177"/>
  <c r="Q26" i="177"/>
  <c r="Q28" i="177"/>
  <c r="E52" i="177"/>
  <c r="E24" i="177"/>
  <c r="E47" i="177"/>
  <c r="Q16" i="177"/>
  <c r="U18" i="177"/>
  <c r="F19" i="177"/>
  <c r="Q23" i="177"/>
  <c r="Q17" i="177"/>
  <c r="J16" i="177"/>
  <c r="J21" i="177"/>
  <c r="U22" i="177"/>
  <c r="O14" i="177"/>
  <c r="L23" i="177"/>
  <c r="F27" i="177"/>
  <c r="Q20" i="177"/>
  <c r="P26" i="177"/>
  <c r="E53" i="177"/>
  <c r="Q21" i="177"/>
  <c r="O23" i="177"/>
  <c r="H23" i="177"/>
  <c r="G14" i="177"/>
  <c r="J18" i="177"/>
  <c r="E21" i="177"/>
  <c r="E50" i="177"/>
  <c r="G27" i="177"/>
  <c r="V27" i="177"/>
  <c r="M53" i="177"/>
  <c r="U16" i="177"/>
  <c r="P19" i="177"/>
  <c r="E27" i="177"/>
  <c r="Q25" i="177"/>
  <c r="U15" i="177"/>
  <c r="E46" i="177"/>
  <c r="F52" i="177"/>
  <c r="J22" i="177"/>
  <c r="P27" i="177"/>
  <c r="G20" i="177"/>
  <c r="J45" i="177"/>
  <c r="G23" i="177"/>
  <c r="J24" i="177"/>
  <c r="J56" i="177"/>
  <c r="U20" i="177"/>
  <c r="Q53" i="177"/>
  <c r="Q22" i="177"/>
  <c r="M28" i="177"/>
  <c r="D47" i="177"/>
  <c r="M19" i="177"/>
  <c r="P23" i="177"/>
  <c r="E45" i="177"/>
  <c r="D49" i="177"/>
  <c r="H58" i="177"/>
  <c r="U14" i="177"/>
  <c r="G19" i="177"/>
  <c r="H27" i="177"/>
  <c r="G18" i="177"/>
  <c r="G6" i="177"/>
  <c r="P22" i="177"/>
  <c r="U27" i="177"/>
  <c r="E25" i="177"/>
  <c r="D55" i="177"/>
  <c r="D46" i="177"/>
  <c r="O25" i="177"/>
  <c r="F16" i="177"/>
  <c r="O28" i="177"/>
  <c r="D26" i="177"/>
  <c r="E20" i="177"/>
  <c r="V16" i="177"/>
  <c r="L15" i="177"/>
  <c r="E26" i="177"/>
  <c r="L14" i="177"/>
  <c r="J20" i="177"/>
  <c r="G57" i="177"/>
  <c r="G52" i="177"/>
  <c r="D27" i="177"/>
  <c r="L17" i="177"/>
  <c r="D54" i="177"/>
  <c r="M14" i="177"/>
  <c r="J14" i="177"/>
  <c r="H26" i="177"/>
  <c r="F26" i="177"/>
  <c r="M57" i="177"/>
  <c r="V17" i="177"/>
  <c r="P15" i="177"/>
  <c r="M25" i="177"/>
  <c r="M24" i="177"/>
  <c r="E16" i="177"/>
  <c r="E14" i="177"/>
  <c r="M26" i="177"/>
  <c r="P21" i="177"/>
  <c r="L53" i="177"/>
  <c r="J55" i="177"/>
  <c r="F17" i="177"/>
  <c r="O21" i="177"/>
  <c r="D48" i="177"/>
  <c r="D28" i="177"/>
  <c r="G16" i="177"/>
  <c r="L16" i="177"/>
  <c r="H19" i="177"/>
  <c r="P25" i="177"/>
  <c r="F23" i="177"/>
  <c r="D20" i="177"/>
  <c r="G38" i="177"/>
  <c r="D45" i="177"/>
  <c r="F14" i="177"/>
  <c r="V23" i="177"/>
  <c r="L20" i="177"/>
  <c r="G24" i="177"/>
  <c r="G21" i="177"/>
  <c r="P24" i="177"/>
  <c r="S52" i="177"/>
  <c r="O22" i="177"/>
  <c r="F28" i="177"/>
  <c r="Q57" i="177"/>
  <c r="L25" i="177"/>
  <c r="L57" i="177"/>
  <c r="V28" i="177"/>
  <c r="V25" i="177"/>
  <c r="E54" i="177"/>
  <c r="F24" i="177"/>
  <c r="G53" i="177"/>
  <c r="Q18" i="177"/>
  <c r="J47" i="177"/>
  <c r="D25" i="177"/>
  <c r="L24" i="177"/>
  <c r="D58" i="177"/>
  <c r="G25" i="177"/>
  <c r="L22" i="177"/>
  <c r="J48" i="177"/>
  <c r="O58" i="177"/>
  <c r="U23" i="177"/>
  <c r="F53" i="177"/>
  <c r="J17" i="177"/>
  <c r="J27" i="177"/>
  <c r="V19" i="177"/>
  <c r="L26" i="177"/>
  <c r="G17" i="177"/>
  <c r="E48" i="177"/>
  <c r="M17" i="177"/>
  <c r="G37" i="177"/>
  <c r="P20" i="177"/>
  <c r="M52" i="177"/>
  <c r="P58" i="177"/>
  <c r="G39" i="177"/>
  <c r="Q52" i="177"/>
  <c r="E28" i="177"/>
  <c r="G7" i="177"/>
  <c r="D59" i="177"/>
  <c r="H25" i="177"/>
  <c r="E19" i="177"/>
  <c r="L21" i="177"/>
  <c r="U25" i="177"/>
  <c r="F25" i="177"/>
  <c r="G35" i="177"/>
  <c r="J23" i="177"/>
  <c r="V20" i="177"/>
  <c r="E49" i="177"/>
  <c r="O24" i="177"/>
  <c r="H22" i="177"/>
  <c r="H16" i="177"/>
  <c r="E59" i="177"/>
  <c r="J54" i="177"/>
  <c r="H15" i="177"/>
  <c r="P28" i="177"/>
  <c r="H53" i="177"/>
  <c r="D23" i="177"/>
  <c r="F18" i="177"/>
  <c r="D18" i="177"/>
  <c r="H24" i="177"/>
  <c r="J46" i="177"/>
  <c r="G15" i="177"/>
  <c r="O16" i="177"/>
  <c r="D53" i="177"/>
  <c r="H14" i="177"/>
  <c r="Q24" i="177"/>
  <c r="E15" i="177"/>
  <c r="J53" i="177"/>
  <c r="E17" i="177"/>
  <c r="V26" i="177"/>
  <c r="D50" i="177"/>
  <c r="O17" i="177"/>
  <c r="L18" i="177"/>
  <c r="U28" i="177"/>
  <c r="D56" i="177"/>
  <c r="V21" i="177"/>
  <c r="J19" i="177"/>
  <c r="E55" i="177"/>
  <c r="D16" i="177"/>
  <c r="U17" i="177"/>
  <c r="O19" i="177"/>
  <c r="M18" i="177"/>
  <c r="J26" i="177"/>
  <c r="P18" i="177"/>
  <c r="U26" i="177"/>
  <c r="E23" i="177"/>
  <c r="O20" i="177"/>
  <c r="D14" i="177"/>
  <c r="P57" i="177"/>
  <c r="E57" i="177"/>
  <c r="D57" i="177"/>
  <c r="J57" i="177"/>
  <c r="L27" i="177"/>
  <c r="G28" i="177"/>
  <c r="O52" i="177"/>
  <c r="H21" i="177"/>
  <c r="V14" i="177"/>
  <c r="D22" i="177"/>
  <c r="M16" i="177"/>
  <c r="F57" i="177"/>
  <c r="J25" i="177"/>
  <c r="O27" i="177"/>
  <c r="H6" i="177"/>
  <c r="G40" i="177" l="1"/>
  <c r="I4" i="177"/>
  <c r="I34" i="177"/>
  <c r="I16" i="177"/>
  <c r="K16" i="177" s="1"/>
  <c r="R50" i="177"/>
  <c r="R53" i="177"/>
  <c r="R20" i="177"/>
  <c r="G29" i="177"/>
  <c r="L29" i="177"/>
  <c r="H29" i="177"/>
  <c r="H60" i="177"/>
  <c r="N28" i="177"/>
  <c r="N27" i="177"/>
  <c r="R18" i="177"/>
  <c r="N24" i="177"/>
  <c r="U29" i="177" a="1"/>
  <c r="U29" i="177" s="1"/>
  <c r="R51" i="177"/>
  <c r="V29" i="177"/>
  <c r="I14" i="177"/>
  <c r="F29" i="177"/>
  <c r="R21" i="177"/>
  <c r="R52" i="177"/>
  <c r="N15" i="177"/>
  <c r="R25" i="177"/>
  <c r="N58" i="177"/>
  <c r="G60" i="177"/>
  <c r="I19" i="177"/>
  <c r="K19" i="177" s="1"/>
  <c r="I26" i="177"/>
  <c r="K26" i="177" s="1"/>
  <c r="N19" i="177"/>
  <c r="R49" i="177"/>
  <c r="I24" i="177"/>
  <c r="K24" i="177" s="1"/>
  <c r="R15" i="177"/>
  <c r="I57" i="177"/>
  <c r="K57" i="177" s="1"/>
  <c r="R23" i="177"/>
  <c r="J29" i="177"/>
  <c r="R27" i="177"/>
  <c r="I15" i="177"/>
  <c r="K15" i="177" s="1"/>
  <c r="I28" i="177"/>
  <c r="K28" i="177" s="1"/>
  <c r="R54" i="177"/>
  <c r="N26" i="177"/>
  <c r="N18" i="177"/>
  <c r="I53" i="177"/>
  <c r="K53" i="177" s="1"/>
  <c r="N16" i="177"/>
  <c r="R47" i="177"/>
  <c r="R26" i="177"/>
  <c r="I20" i="177"/>
  <c r="K20" i="177" s="1"/>
  <c r="N23" i="177"/>
  <c r="N53" i="177"/>
  <c r="R48" i="177"/>
  <c r="I18" i="177"/>
  <c r="K18" i="177" s="1"/>
  <c r="R24" i="177"/>
  <c r="N17" i="177"/>
  <c r="R16" i="177"/>
  <c r="M60" i="177"/>
  <c r="Q60" i="177"/>
  <c r="N21" i="177"/>
  <c r="I23" i="177"/>
  <c r="K23" i="177" s="1"/>
  <c r="R22" i="177"/>
  <c r="M29" i="177"/>
  <c r="I17" i="177"/>
  <c r="K17" i="177" s="1"/>
  <c r="L60" i="177"/>
  <c r="I21" i="177"/>
  <c r="K21" i="177" s="1"/>
  <c r="I58" i="177"/>
  <c r="K58" i="177" s="1"/>
  <c r="N20" i="177"/>
  <c r="R19" i="177"/>
  <c r="N52" i="177"/>
  <c r="O60" i="177"/>
  <c r="J60" i="177"/>
  <c r="R45" i="177"/>
  <c r="R55" i="177"/>
  <c r="R56" i="177"/>
  <c r="F60" i="177"/>
  <c r="I52" i="177"/>
  <c r="K52" i="177" s="1"/>
  <c r="N22" i="177"/>
  <c r="I22" i="177"/>
  <c r="K22" i="177" s="1"/>
  <c r="R59" i="177"/>
  <c r="R57" i="177"/>
  <c r="N25" i="177"/>
  <c r="P60" i="177"/>
  <c r="N57" i="177"/>
  <c r="I25" i="177"/>
  <c r="K25" i="177" s="1"/>
  <c r="R58" i="177"/>
  <c r="R28" i="177"/>
  <c r="I27" i="177"/>
  <c r="K27" i="177" s="1"/>
  <c r="R17" i="177"/>
  <c r="R46" i="177"/>
  <c r="N14" i="177"/>
  <c r="O29" i="177"/>
  <c r="K45" i="177"/>
  <c r="K50" i="177"/>
  <c r="K47" i="177"/>
  <c r="K48" i="177"/>
  <c r="K49" i="177"/>
  <c r="K51" i="177"/>
  <c r="K54" i="177"/>
  <c r="K59" i="177"/>
  <c r="K55" i="177"/>
  <c r="K56" i="177"/>
  <c r="K46" i="177"/>
  <c r="F9" i="4"/>
  <c r="H5" i="177"/>
  <c r="H38" i="177"/>
  <c r="H39" i="177"/>
  <c r="H37" i="177"/>
  <c r="H35" i="177"/>
  <c r="I7" i="177"/>
  <c r="I39" i="177"/>
  <c r="H40" i="177" l="1"/>
  <c r="J7" i="177"/>
  <c r="J39" i="177"/>
  <c r="S60" i="177"/>
  <c r="R60" i="177"/>
  <c r="E2" i="177"/>
  <c r="I29" i="177"/>
  <c r="K29" i="177" s="1"/>
  <c r="N60" i="177"/>
  <c r="I60" i="177"/>
  <c r="K60" i="177" s="1"/>
  <c r="K14" i="177"/>
  <c r="N29" i="177"/>
  <c r="P96" i="194"/>
  <c r="I35" i="177"/>
  <c r="I37" i="177"/>
  <c r="I5" i="177"/>
  <c r="I6" i="177"/>
  <c r="I36" i="177"/>
  <c r="I38" i="177"/>
  <c r="J38" i="177" l="1"/>
  <c r="J6" i="177"/>
  <c r="J5" i="177"/>
  <c r="J37" i="177"/>
  <c r="I40" i="177"/>
  <c r="J35" i="177"/>
  <c r="J40" i="177" s="1"/>
  <c r="J36" i="177"/>
  <c r="G89" i="194"/>
  <c r="G91" i="194" l="1"/>
  <c r="G95" i="194" s="1"/>
  <c r="D141" i="194"/>
  <c r="F9" i="177"/>
  <c r="I9" i="177"/>
  <c r="G9" i="177"/>
  <c r="H9" i="177"/>
  <c r="H10" i="177" l="1"/>
  <c r="I10" i="177"/>
  <c r="G10" i="177"/>
  <c r="F10" i="177"/>
  <c r="J9" i="177"/>
  <c r="J10" i="177" s="1"/>
  <c r="D143" i="194"/>
  <c r="H141" i="194"/>
  <c r="H143" i="194" s="1"/>
  <c r="P87" i="194"/>
  <c r="P85" i="194" s="1"/>
  <c r="D91" i="194"/>
  <c r="S14" i="177"/>
  <c r="D95" i="194" l="1"/>
  <c r="G139" i="194" s="1"/>
  <c r="P91" i="194"/>
  <c r="P95" i="194" s="1"/>
  <c r="T18" i="176"/>
  <c r="P89" i="194"/>
  <c r="Q14" i="177"/>
  <c r="S45" i="177"/>
  <c r="E22" i="176"/>
  <c r="E24" i="176" l="1"/>
  <c r="T24" i="176" s="1"/>
  <c r="D139" i="194"/>
  <c r="E139" i="194"/>
  <c r="F139" i="194"/>
  <c r="T26" i="176"/>
  <c r="T22" i="176"/>
  <c r="R14" i="177"/>
  <c r="Q29" i="177"/>
  <c r="G8" i="177"/>
  <c r="P14" i="177"/>
  <c r="H8" i="177"/>
  <c r="I8" i="177"/>
  <c r="F8" i="177"/>
  <c r="S29" i="177" l="1"/>
  <c r="R29" i="177"/>
  <c r="J8" i="177"/>
  <c r="H139" i="194"/>
  <c r="P29" i="177"/>
</calcChain>
</file>

<file path=xl/sharedStrings.xml><?xml version="1.0" encoding="utf-8"?>
<sst xmlns="http://schemas.openxmlformats.org/spreadsheetml/2006/main" count="1083" uniqueCount="398">
  <si>
    <t>Anzahl Kurstage</t>
  </si>
  <si>
    <t>Entwicklung</t>
  </si>
  <si>
    <t>ja</t>
  </si>
  <si>
    <t>nein</t>
  </si>
  <si>
    <t>Kurstitel</t>
  </si>
  <si>
    <t>Anzahl TN-Tage</t>
  </si>
  <si>
    <t>Gesamtkosten</t>
  </si>
  <si>
    <t>CHF</t>
  </si>
  <si>
    <t>Sprache</t>
  </si>
  <si>
    <t>Adaptation</t>
  </si>
  <si>
    <t>Total</t>
  </si>
  <si>
    <t>Kursdauer</t>
  </si>
  <si>
    <t>d</t>
  </si>
  <si>
    <t>f</t>
  </si>
  <si>
    <t>i</t>
  </si>
  <si>
    <t>Transfer</t>
  </si>
  <si>
    <t>Ø TN pro Kurs</t>
  </si>
  <si>
    <t>Ja/Nein</t>
  </si>
  <si>
    <t>Jahr</t>
  </si>
  <si>
    <t>Berechnungen (ausgeblendet)</t>
  </si>
  <si>
    <t>Tiefster Betrag entspricht der maximal möglichen Subvention</t>
  </si>
  <si>
    <t>1/2 Tag</t>
  </si>
  <si>
    <t>1 Tag</t>
  </si>
  <si>
    <t>2 Tage</t>
  </si>
  <si>
    <t>3 Tage</t>
  </si>
  <si>
    <t>Durchführung</t>
  </si>
  <si>
    <t>Transfer in andere Sprachregion</t>
  </si>
  <si>
    <t>4 Tage</t>
  </si>
  <si>
    <t>5 Tage</t>
  </si>
  <si>
    <t>Durchschnittskosten pro Tag</t>
  </si>
  <si>
    <t>Maximal mögliche Subvention bei 40% Anteil Gesamtkosten</t>
  </si>
  <si>
    <t>Anteil Subvention an Gesamtkosten ohne Abgleich</t>
  </si>
  <si>
    <t>pro Durchführung</t>
  </si>
  <si>
    <t>Jahr, in dem der Kurs abgeschlossen wird</t>
  </si>
  <si>
    <t>Übersicht Finanzierung pro Jahr</t>
  </si>
  <si>
    <t>Neuentwicklung</t>
  </si>
  <si>
    <t>Anzahl Kurse</t>
  </si>
  <si>
    <t>Deutsch</t>
  </si>
  <si>
    <t>Französisch</t>
  </si>
  <si>
    <t>Budget pour un module de cours</t>
  </si>
  <si>
    <t>Sheet</t>
  </si>
  <si>
    <t>Aktueller Text gemäss Sprachwahl</t>
  </si>
  <si>
    <t>Information</t>
  </si>
  <si>
    <t>Budget_Kursstaffel_N</t>
  </si>
  <si>
    <t>Kosten Sprachtransfer</t>
  </si>
  <si>
    <t>Schulungsräume/Infrastruktrur</t>
  </si>
  <si>
    <t>Verpflegung</t>
  </si>
  <si>
    <t>Schulungsmaterial/Dokumentation</t>
  </si>
  <si>
    <t>Promotion/Kommunikation</t>
  </si>
  <si>
    <t>Kursadministration</t>
  </si>
  <si>
    <t>Kursauswertung</t>
  </si>
  <si>
    <t>Titre du cours</t>
  </si>
  <si>
    <t>Durée du cours</t>
  </si>
  <si>
    <t>Le cours sera-t-il donné?</t>
  </si>
  <si>
    <t>Frais par participant et par cours</t>
  </si>
  <si>
    <t>Langue</t>
  </si>
  <si>
    <t>Salles de cours, infrastructure</t>
  </si>
  <si>
    <t>Frais de susbsistance</t>
  </si>
  <si>
    <t>Promotion et communication</t>
  </si>
  <si>
    <t>Administration du cours</t>
  </si>
  <si>
    <t>Valorisation du cours</t>
  </si>
  <si>
    <t>Weitere Drittmittel (Sponsoren, Kanton usw.)</t>
  </si>
  <si>
    <t>pro Jahr</t>
  </si>
  <si>
    <t>Finanzierung</t>
  </si>
  <si>
    <t>Ergebnis</t>
  </si>
  <si>
    <t>Sprachtransfer</t>
  </si>
  <si>
    <t>Coût total</t>
  </si>
  <si>
    <t>Autres tiers (sponsors, Cantons, etc.)</t>
  </si>
  <si>
    <t>Par année</t>
  </si>
  <si>
    <t>Financement</t>
  </si>
  <si>
    <t>Part des subventions demandées par rapport au coût total</t>
  </si>
  <si>
    <t>Résultat</t>
  </si>
  <si>
    <t>Nouveau cours</t>
  </si>
  <si>
    <t>Transfert linguistique</t>
  </si>
  <si>
    <t>Déroulement des cours</t>
  </si>
  <si>
    <t>Part subventionnée p.r. au coût total</t>
  </si>
  <si>
    <t>Par cours</t>
  </si>
  <si>
    <t>Beginndatum</t>
  </si>
  <si>
    <t>Enddatum</t>
  </si>
  <si>
    <t>Mind. 10 TN</t>
  </si>
  <si>
    <t>Nachweispflicht im Antrag</t>
  </si>
  <si>
    <t>Hinweise zum Ausfüllen sowie die Umschaltung der Sprache finden sie im Tabellenblatt "Informationen".</t>
  </si>
  <si>
    <t>Kursdetails</t>
  </si>
  <si>
    <t>Übersicht nach Jahren</t>
  </si>
  <si>
    <t>Anzahl Durchführungen d</t>
  </si>
  <si>
    <t>Anzahl Durchführungen f</t>
  </si>
  <si>
    <t>Anzahl Durchführungen i</t>
  </si>
  <si>
    <t>vor Ort</t>
  </si>
  <si>
    <t>Online</t>
  </si>
  <si>
    <t>Hybrid</t>
  </si>
  <si>
    <t>min. 0.5 Tage; max. 9 Tage</t>
  </si>
  <si>
    <t>min. 0.5 jour; max. 9 jours</t>
  </si>
  <si>
    <t>6 Tage</t>
  </si>
  <si>
    <t>7 Tage</t>
  </si>
  <si>
    <t>8 Tage</t>
  </si>
  <si>
    <t>9 Tage</t>
  </si>
  <si>
    <t>Alle Kursdetails ausfüllen!</t>
  </si>
  <si>
    <t>Abrechnung</t>
  </si>
  <si>
    <t>Kurs</t>
  </si>
  <si>
    <t>Bemerkung</t>
  </si>
  <si>
    <t>Durchgeführt</t>
  </si>
  <si>
    <t>Namen Tabellenblätter</t>
  </si>
  <si>
    <t>Kursstaffel</t>
  </si>
  <si>
    <t>Präfix Namen Tabellenblätter</t>
  </si>
  <si>
    <t>Verlust (positiv) / Gewinn (negativ) ohne Beiträge, geplant</t>
  </si>
  <si>
    <t>Verlust (positiv) / Gewinn (negativ) ohne Beiträge, effektiv</t>
  </si>
  <si>
    <t>Art der Durchführung</t>
  </si>
  <si>
    <t>Übersicht</t>
  </si>
  <si>
    <t>Bereits in Rechnung gestellt</t>
  </si>
  <si>
    <t>Nr</t>
  </si>
  <si>
    <t>Total Rechnungen [CHF]</t>
  </si>
  <si>
    <t>Berechnung für eine Kursstaffel</t>
  </si>
  <si>
    <t>Kursstaffel_</t>
  </si>
  <si>
    <t>Wird der Kurs durchgeführt?</t>
  </si>
  <si>
    <t>Rechnungstext / Rechnungsdatum</t>
  </si>
  <si>
    <t xml:space="preserve">Anteil Eigenleistungen und Drittmittel an Gesamtkosten </t>
  </si>
  <si>
    <t>Übersicht alle Kursstaffeln und Kurse</t>
  </si>
  <si>
    <t xml:space="preserve">Total Durchführungen </t>
  </si>
  <si>
    <t>Kursstaffel_02</t>
  </si>
  <si>
    <t>Kursstaffel_03</t>
  </si>
  <si>
    <t>Kursstaffel_01</t>
  </si>
  <si>
    <t>Kursstaffel_04</t>
  </si>
  <si>
    <t>Kursstaffel_05</t>
  </si>
  <si>
    <t>Kursstaffel_12</t>
  </si>
  <si>
    <t>Kursstaffel_06</t>
  </si>
  <si>
    <t>Kursstaffel_08</t>
  </si>
  <si>
    <t>Kursstaffel_10</t>
  </si>
  <si>
    <t>Kursstaffel_09</t>
  </si>
  <si>
    <t>Kursstaffel_13</t>
  </si>
  <si>
    <t>Kursstaffel_07</t>
  </si>
  <si>
    <t>Kursstaffel_11</t>
  </si>
  <si>
    <t>Kursstaffel_14</t>
  </si>
  <si>
    <t>Kursstaffel_15</t>
  </si>
  <si>
    <t>Total Einnahmen</t>
  </si>
  <si>
    <t>Anzahl Teilnehmende (TN), effektiv</t>
  </si>
  <si>
    <t>Kurs noch nicht durchgeführt</t>
  </si>
  <si>
    <t>Kurs wird nicht durchgeführt</t>
  </si>
  <si>
    <t>Code zum Aktualisieren von Workseets</t>
  </si>
  <si>
    <t>Sub CopyKursstaffelTemplateSheet()
    Dim wb As Workbook
    Dim cnt As Integer
    Dim ws As Worksheet
    Set wb = ThisWorkbook
    Set ws = wb.Worksheets("Kursstaffel_n")
    For cnt = 1 To 15
        Call wb.Worksheets("Kursstaffel_n").Copy(after:=ws)
    Next
End Sub</t>
  </si>
  <si>
    <t>Sub RenameKursstaffelSheets()
    Dim wb As Workbook
    Dim cnt As Integer
    Dim cnt1 As Integer
    Set wb = ThisWorkbook
    cnt1 = 1
    For cnt = 1 To wb.Worksheets.Count
        If wb.Worksheets(cnt).Name Like "Kursstaffel_n (*" Then
            wb.Worksheets(cnt).Name = "Kursstaffel_" &amp; Format(cnt1, "00")
            cnt1 = cnt1 + 1
        End If
    Next
End Sub</t>
  </si>
  <si>
    <t>Gebühr pro TN und pro Kursdurchführung</t>
  </si>
  <si>
    <t>Eingabe zwingend für Abrechnung</t>
  </si>
  <si>
    <t>Projektübersicht</t>
  </si>
  <si>
    <t>Anzahl TN (alle Durchührungen)</t>
  </si>
  <si>
    <t>$B17</t>
  </si>
  <si>
    <t>$B18</t>
  </si>
  <si>
    <t>$B19</t>
  </si>
  <si>
    <t>$B20</t>
  </si>
  <si>
    <t>$B21</t>
  </si>
  <si>
    <t>$B22</t>
  </si>
  <si>
    <t>$B23</t>
  </si>
  <si>
    <t>$B24</t>
  </si>
  <si>
    <t>$B25</t>
  </si>
  <si>
    <t>$B26</t>
  </si>
  <si>
    <t>$B27</t>
  </si>
  <si>
    <t>$B28</t>
  </si>
  <si>
    <t>$B29</t>
  </si>
  <si>
    <t>$B30</t>
  </si>
  <si>
    <t>$B31</t>
  </si>
  <si>
    <t>=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t>
  </si>
  <si>
    <t>=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t>
  </si>
  <si>
    <t>=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t>
  </si>
  <si>
    <t>=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t>
  </si>
  <si>
    <t>Gewinn</t>
  </si>
  <si>
    <t>Subvention &gt;40% der Gesamtkosten</t>
  </si>
  <si>
    <t>min</t>
  </si>
  <si>
    <t>max</t>
  </si>
  <si>
    <t>Achtung: Die Jahrzahlen der Endtermine aller erfassten Kursstaffeln sind in einem Bereich der grösser als 4 Jahre ist. Min.: {min} / Max.: {max} / Differenz: {diff} Jahre</t>
  </si>
  <si>
    <t>Effektive Gesamtkosten</t>
  </si>
  <si>
    <t>NICHT GENUTZT</t>
  </si>
  <si>
    <t>Wurde eine Entwicklung bzw. ein Transfer realisiert?</t>
  </si>
  <si>
    <t>Kosten Durchführung</t>
  </si>
  <si>
    <t>%</t>
  </si>
  <si>
    <t>Cours</t>
  </si>
  <si>
    <t>Type de réalisation</t>
  </si>
  <si>
    <t>Décompte</t>
  </si>
  <si>
    <t>Aperçu par année</t>
  </si>
  <si>
    <t>Aperçu du projet</t>
  </si>
  <si>
    <t>Liens</t>
  </si>
  <si>
    <t>Détails du cours</t>
  </si>
  <si>
    <t>'NICHT GENUTZT</t>
  </si>
  <si>
    <t>Réalisation du cours</t>
  </si>
  <si>
    <t>Nombre de participants, effectif</t>
  </si>
  <si>
    <t>Saisie obligatoire pour la facturation</t>
  </si>
  <si>
    <t>Compléter tous les détails du cours</t>
  </si>
  <si>
    <t>Cours non encore réalisé</t>
  </si>
  <si>
    <t>Cours non effectué</t>
  </si>
  <si>
    <t>Cours effectué</t>
  </si>
  <si>
    <t>Matériel d'écolage, documentation</t>
  </si>
  <si>
    <t>Revenus des frais de cours, geplant</t>
  </si>
  <si>
    <t>Résultat sans l'aide de Suisse énergie, geplant</t>
  </si>
  <si>
    <t>Résultat sans l'aide de Suisse énergie, effectif (saisie obligatoire pour la facturation)</t>
  </si>
  <si>
    <t>Total Förderbeiträge</t>
  </si>
  <si>
    <t>Total des subventions</t>
  </si>
  <si>
    <t>Subventions max.  possibles (subvention demandée)</t>
  </si>
  <si>
    <t>Réduction en CHF (&gt; 40% subvention ou bénéfice )</t>
  </si>
  <si>
    <t>Nouveau développement</t>
  </si>
  <si>
    <t>pro Kurs</t>
  </si>
  <si>
    <t>Récapitulatif par année, effectif</t>
  </si>
  <si>
    <t>Subvention effective</t>
  </si>
  <si>
    <t>Coût total effectif</t>
  </si>
  <si>
    <t>Un développement ou un transfert a-t-il été réalisé ?</t>
  </si>
  <si>
    <t>Aperçu du financement par année</t>
  </si>
  <si>
    <t>Aperçu de tous les cours</t>
  </si>
  <si>
    <t xml:space="preserve">Part des contributions propres et des fonds de tiers dans le coût total </t>
  </si>
  <si>
    <t>Module de cours</t>
  </si>
  <si>
    <t>Kosten Entwicklung</t>
  </si>
  <si>
    <t>Coût Développement</t>
  </si>
  <si>
    <t>Kosten Transfer</t>
  </si>
  <si>
    <t xml:space="preserve">Coût Transfert </t>
  </si>
  <si>
    <t>Coût Réalisaton</t>
  </si>
  <si>
    <t>Nombre de cours en allemand</t>
  </si>
  <si>
    <t>Nombre de cours en français</t>
  </si>
  <si>
    <t>Nombre de cours en italien</t>
  </si>
  <si>
    <t>Total des cours</t>
  </si>
  <si>
    <t>Total des participants à toutes les cours</t>
  </si>
  <si>
    <t>Ø participants par cours</t>
  </si>
  <si>
    <t>Succès avec la subvention ECH</t>
  </si>
  <si>
    <t>Total de la subvention demandée à ECH</t>
  </si>
  <si>
    <t>Subvention par cours</t>
  </si>
  <si>
    <t>Subvention par participant</t>
  </si>
  <si>
    <t>Pourcentage de la subvention</t>
  </si>
  <si>
    <t>Attention : les années des dates de fin de tous les échelons de cours saisis se situent dans une fourchette 
supérieure à 4 ans. Min : {min} / Max : {max} / Différence : {diff} années</t>
  </si>
  <si>
    <t>Subvention effective des cours réalisés</t>
  </si>
  <si>
    <t>Total subvention [CHF]</t>
  </si>
  <si>
    <t>Aperçu</t>
  </si>
  <si>
    <t>Déjà facturé</t>
  </si>
  <si>
    <t>Montant dû selon la subvention effective Reporting actuel</t>
  </si>
  <si>
    <t>Remarque</t>
  </si>
  <si>
    <t>Texte de la facture / date de la facture</t>
  </si>
  <si>
    <t>Numéro</t>
  </si>
  <si>
    <t>Facture partielle / Date de la facture</t>
  </si>
  <si>
    <t>non</t>
  </si>
  <si>
    <t>oui</t>
  </si>
  <si>
    <t>sur place</t>
  </si>
  <si>
    <t>en ligne</t>
  </si>
  <si>
    <t>hybride</t>
  </si>
  <si>
    <t>Pour le décompte des cours:</t>
  </si>
  <si>
    <t>Préparation du budget pour la demande</t>
  </si>
  <si>
    <t xml:space="preserve"> Erstellung des Kursbudgets für Antrag</t>
  </si>
  <si>
    <t>Offener Betrag gemäss eff. Subvention aktuelles Reporting</t>
  </si>
  <si>
    <t>Différence entre contrat et subvention effective Reporting actuel</t>
  </si>
  <si>
    <t>Eigenleistung des Anbieters</t>
  </si>
  <si>
    <t>Prestation propre du fournisseur</t>
  </si>
  <si>
    <t>Total recettes</t>
  </si>
  <si>
    <t>Subvention demandée</t>
  </si>
  <si>
    <t>Part de la subvention demandée par rapport au coût total</t>
  </si>
  <si>
    <t>Part de la subvention effective par rapport au coût total</t>
  </si>
  <si>
    <t>Subvention effective SuisseEnergie</t>
  </si>
  <si>
    <t>Demande de subvention à SuisseEnergie</t>
  </si>
  <si>
    <t>Revenus des frais de cours, effective</t>
  </si>
  <si>
    <t>Übersicht gestellte Rechnungen</t>
  </si>
  <si>
    <t>Aperçu des factures émises</t>
  </si>
  <si>
    <t xml:space="preserve">Prestation propre (-) / bénéfice (+) </t>
  </si>
  <si>
    <t xml:space="preserve">Eigenleistung (-) / Gewinn (+) </t>
  </si>
  <si>
    <t>Subvention maximale possible sans déductions</t>
  </si>
  <si>
    <t>Anteil beantragter Förderbeiträge an den Gesamtkosten</t>
  </si>
  <si>
    <t>Anteil effektive Förderbeiträge an den Gesamtkosten</t>
  </si>
  <si>
    <t>Beantragte Förderbeiträge EnergieSchweiz</t>
  </si>
  <si>
    <t>Effektive Förderbeiträge EnergieSchweiz</t>
  </si>
  <si>
    <t>Anteil Förderbeiträge an den Gesamtkosten</t>
  </si>
  <si>
    <t>Max. möglicher Förderbeitrag (beantragt)</t>
  </si>
  <si>
    <t>Max.möglicher Förderbeitrag ohne Abzüge</t>
  </si>
  <si>
    <t>Kurserfolg mit Förderbeitrag ECH</t>
  </si>
  <si>
    <t>Total beantragter Förderbeitrag ECH</t>
  </si>
  <si>
    <t>Förderbeitrag pro Kurs</t>
  </si>
  <si>
    <t>Förderbeitrag pro TN</t>
  </si>
  <si>
    <t>Anteil Förderbeitrag</t>
  </si>
  <si>
    <t>Effektiver Förderbeitrag durchgeführter Kurse</t>
  </si>
  <si>
    <t>Total Förderbeitrag [CHF]</t>
  </si>
  <si>
    <t>Differenz zwischen Vertrag u. eff. Förderbeitrag aktuelles Reporting</t>
  </si>
  <si>
    <t>Effektiver Förderbeitrag gemäss aktuellem Reporting</t>
  </si>
  <si>
    <t>Reporting und Abrechnung der Kurse</t>
  </si>
  <si>
    <t>Navigation zu Arbeitsblättern in diesem Excel</t>
  </si>
  <si>
    <t>Navigation vers les feuilles de calcul dans cet Excel</t>
  </si>
  <si>
    <t>Webseite Energie Schweiz Projektförderung</t>
  </si>
  <si>
    <t>Download Merkblatt zu den Fördermöglichkeiten</t>
  </si>
  <si>
    <t>Download Subventionsantrag Bildungsprojekt im Energiebereich</t>
  </si>
  <si>
    <t>Download Reporting Bildungsangebote</t>
  </si>
  <si>
    <t>Encouragement financier des offres de formation dans</t>
  </si>
  <si>
    <t>Télécharger le formulaire Demande de subvention pour les offres de formation</t>
  </si>
  <si>
    <t>Télécharger le dépliant concernant les possibilité d'encouragement</t>
  </si>
  <si>
    <t>Télécharger le formulaire Rapport pour les offres de formation</t>
  </si>
  <si>
    <t>Link</t>
  </si>
  <si>
    <t>Zwischenrechnung/Rechnungsdatum</t>
  </si>
  <si>
    <t>Neuentwicklung: Wird der Kurs neu entwickelt?</t>
  </si>
  <si>
    <t>Nouveau développement: Est-ce un nouveau cours?</t>
  </si>
  <si>
    <t>Honorar Referierende, Dozierende</t>
  </si>
  <si>
    <t>Honoraires</t>
  </si>
  <si>
    <t>Projektmanagement</t>
  </si>
  <si>
    <t>Gestion du projet</t>
  </si>
  <si>
    <t>Gesamtkosten (budgetiert)</t>
  </si>
  <si>
    <t>Coût total (budgété)</t>
  </si>
  <si>
    <t>Kurserfolg ohne Förderbeiträge EnergieSchweiz (budgetiert)</t>
  </si>
  <si>
    <t>Einnahmen aus Kursgebühren (budgetiert)</t>
  </si>
  <si>
    <t>Kostenübersicht pro Kurs</t>
  </si>
  <si>
    <t>Coûts du projet par cours</t>
  </si>
  <si>
    <t>Transfer: Wird der Kurs in eine andere Sprache transferiert?</t>
  </si>
  <si>
    <t>Transfert : le cours sera-t-il transféré dans une autre langue ?</t>
  </si>
  <si>
    <t>Remarques générales sur le travail avec l'outil de calculation</t>
  </si>
  <si>
    <t>Hinweise zur Arbeit mit dem Kalkulationstool</t>
  </si>
  <si>
    <t>Anzahl Teilnehmende (TN), budgetiert</t>
  </si>
  <si>
    <t>Nombre de participants, budgeté</t>
  </si>
  <si>
    <t>Finanzierung pro Kurs (budgetiert)</t>
  </si>
  <si>
    <t>Zusammenfassung pro Jahr (budgetiert)</t>
  </si>
  <si>
    <t>Zusammenfassung pro Jahr (effektiv)</t>
  </si>
  <si>
    <t>Financement par cours,  budgeté</t>
  </si>
  <si>
    <t>Récapitulatif par année, budgeté</t>
  </si>
  <si>
    <t>Subvention demandé</t>
  </si>
  <si>
    <t>Förderbeitrag beantragt</t>
  </si>
  <si>
    <t>BUDGETIERT</t>
  </si>
  <si>
    <t>BUDGETE</t>
  </si>
  <si>
    <t>Rapport et Financement effectif par cours</t>
  </si>
  <si>
    <t>Reporting und Finanzierung effektiv pro Kurs</t>
  </si>
  <si>
    <t>Kosten Neuentwicklung</t>
  </si>
  <si>
    <t>Coût transfert linguistique</t>
  </si>
  <si>
    <t>Coût développement du nouveau cours</t>
  </si>
  <si>
    <t>Kosten Durchführung:</t>
  </si>
  <si>
    <t>Coûts pour le déroulement:</t>
  </si>
  <si>
    <t xml:space="preserve">Die Kursdauer muss einem Eintrag der Liste entsprechen. </t>
  </si>
  <si>
    <t>La durée du cours doit correspondre à une entrée de la liste.</t>
  </si>
  <si>
    <t>Erläuterungen</t>
  </si>
  <si>
    <t>Das Enddatum muss grösser oder gleich dem Beginndatum sein.</t>
  </si>
  <si>
    <t>La date de fin doit être supérieure ou égale à la date de début.</t>
  </si>
  <si>
    <t>DD.MM.YYYY</t>
  </si>
  <si>
    <t>d / f / i</t>
  </si>
  <si>
    <t>Maximal 4 Kurse je Sprachregion</t>
  </si>
  <si>
    <t>Maximum 4 cours par région linguistique.</t>
  </si>
  <si>
    <t>Kürzung in % der Förderbeiträge</t>
  </si>
  <si>
    <t>La contribution  par cours est réduite si un bénéfice est réalisé ou si sa part dépasse 40 % des coûts totaux.</t>
  </si>
  <si>
    <t>Kürzung in CHF (&gt; 40% Subvention oder Gewinn)</t>
  </si>
  <si>
    <t>Der Beitrag  pro Kurs wird gekürzt, wenn Gewinn erzielt oder sein Anteil 40% der Gesamtkosten überschreitet</t>
  </si>
  <si>
    <t>Saisie obligatoire pour le reporting/décompte</t>
  </si>
  <si>
    <t>Eingabe zwingend für Reporting/Abrechnung</t>
  </si>
  <si>
    <t>Veuillez obligatoirement indiquer oui/non si vous avez demandé un nouveau développement/un transfert linguistique.</t>
  </si>
  <si>
    <t xml:space="preserve">Eingabe zwingend bei einer Neuentwicklung oder einem Sprachtransfer </t>
  </si>
  <si>
    <t>TN-Zahl</t>
  </si>
  <si>
    <t>Die maximalen Förderbeiträge finden Sie auf dem Merkblatt</t>
  </si>
  <si>
    <t>Vous trouverez les montants maximaux de subvention sur la fiche d'information</t>
  </si>
  <si>
    <t>Max. Förderbeitrag Sprachtransfer</t>
  </si>
  <si>
    <t>Max.Förderbeitrag Durchführung</t>
  </si>
  <si>
    <t xml:space="preserve">Max. Förderbeitrag Durchführung </t>
  </si>
  <si>
    <t>Plafonnement des subventions pour Transfert linguistique</t>
  </si>
  <si>
    <t>Max.Förderbeitrag Neuentwicklung</t>
  </si>
  <si>
    <t>Max. Förderbeitrag Neuentwicklung</t>
  </si>
  <si>
    <t>La subvention effectivement versée dépend du nombre de participants ayant suivi le cours.</t>
  </si>
  <si>
    <t>Der effektive Beitrag richtet sich nach der Anzahl Teilnehmenden, die den Kurs besucht haben.</t>
  </si>
  <si>
    <t>Einnahmen aus Kursgebühren (effektiv)</t>
  </si>
  <si>
    <t>Kurserfolg ohne Förderbeiträge EnergieSchweiz, (effektiv)</t>
  </si>
  <si>
    <t>Förderbeiträge (effektiv)</t>
  </si>
  <si>
    <t>Förderbeiträge (beantragt)</t>
  </si>
  <si>
    <t>Anzahl Teilnehmende (effektiv)</t>
  </si>
  <si>
    <t>Förderbeitrag (effektiv)</t>
  </si>
  <si>
    <t>https://www.suisseenergie.ch/encouragement-de-projet/formation/?pk_vid=afd71f6281c1a8da17386842175e66e4</t>
  </si>
  <si>
    <t>https://www.energieschweiz.ch/projektfoerderung/bildung/</t>
  </si>
  <si>
    <t>https://pubdb.bfe.admin.ch/de/publication/download/11819</t>
  </si>
  <si>
    <t>https://pubdb.bfe.admin.ch/fr/publication/download/11819</t>
  </si>
  <si>
    <t>https://pubdb.bfe.admin.ch/de/publication/download/11818</t>
  </si>
  <si>
    <t>https://pubdb.bfe.admin.ch/fr/publication/download/11818</t>
  </si>
  <si>
    <t>https://pubdb.bfe.admin.ch/fr/publication/download/8746</t>
  </si>
  <si>
    <t>https://pubdb.bfe.admin.ch/de/publication/download/8746</t>
  </si>
  <si>
    <t>Grundsätzliches zur Kursförderung</t>
  </si>
  <si>
    <t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t>
  </si>
  <si>
    <t>Principes de base de la promotion des cours</t>
  </si>
  <si>
    <t xml:space="preserve">- Tragen Sie alle Ihre Kurse mit den erforderlichen Angaben in die Arbeitsblätter «Kursstaffel_XX» ein. 
- Daten der Durchführung: 
  - Wenn die exakten Daten noch nicht bekannt sind, geben Sie das ungefähre Datum ein, z.B. im Mai 2020, 
    geben Sie als Startdatum den 01.05.2020 und als Enddatum den 31.05.2020 ein. 
  - Das Enddatum ist für die Zuordnung zum jeweiligen Rechnungsjahr relevant.
- Geben Sie die Kosten für die Neuentwicklung und den Sprachtransfer nur bei dem Kurs ein, bei dem sie anfallen. 
- In der Spalte «Erläuterungen» finden Sie zusätzliche Hinweise. 
- Wenn Sie alle Kurse korrekt eingegeben haben, kopieren Sie das Arbeitsblatt «Projektübersicht» in Ihren Antrag. 
- Fügen Sie dem Antrag auch das Kurstool im Originalformat (Excel) bei. 
</t>
  </si>
  <si>
    <t>Kalkulationstool Kurse</t>
  </si>
  <si>
    <t>Outil de calcul pour les cours</t>
  </si>
  <si>
    <t>-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t>
  </si>
  <si>
    <t xml:space="preserve">N'indiquez les coûts de transfert linguistique que pour le cours où ils sont encourus. </t>
  </si>
  <si>
    <t>Veuillez indiquer les coûts de développement uniquement dans la première colonne.</t>
  </si>
  <si>
    <t>Bitte geben Sie Entwicklungskosten nur in der ersten Spalte an.</t>
  </si>
  <si>
    <t xml:space="preserve">Geben Sie die Kosten für den Sprachtransfer nur bei dem Kurs ein, bei dem sie anfallen. </t>
  </si>
  <si>
    <t>Réduction en % des forfaits de subvention</t>
  </si>
  <si>
    <t>Date de début</t>
  </si>
  <si>
    <t>Date de fin</t>
  </si>
  <si>
    <t>Min.10 participants</t>
  </si>
  <si>
    <t>"Preuve" à documenter dans la demande</t>
  </si>
  <si>
    <t xml:space="preserve">Plafonnement des subventions pour Développement </t>
  </si>
  <si>
    <t xml:space="preserve">Plafonnement des subventions pour Réalisation </t>
  </si>
  <si>
    <t>Plafonnement des subventions pour Développement</t>
  </si>
  <si>
    <t>Plafonnement des subventions pour Réalisation</t>
  </si>
  <si>
    <t>V11</t>
  </si>
  <si>
    <t>Übersetzungen</t>
  </si>
  <si>
    <t>Subvention effective selon le reporting actuel</t>
  </si>
  <si>
    <t xml:space="preserve">- Vous trouverez les subventions maximales possibles en fonction de la durée du cours sur la fiche d'information
- Les subventions effectives sont automatiquement calculées dans l'outil et réduites en conséquence si un bénéfice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t>
  </si>
  <si>
    <t>Vous trouverez des indications sur la manière de remplir le formulaire et sur le changement de langue dans la feuille de calcul « Informations »</t>
  </si>
  <si>
    <t>Nombre</t>
  </si>
  <si>
    <t>Explications</t>
  </si>
  <si>
    <t>Beantragte Subvention (gemäss Vertrag)</t>
  </si>
  <si>
    <t>Subvention demandé (conformément au contrat)</t>
  </si>
  <si>
    <t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t>
  </si>
  <si>
    <t xml:space="preserve">- Für das Kurs-Reporting geben Sie zunächst in den entsprechenden Arbeitsblättern Kursstaffel_XX im Block
  "Reporting und Finanzierung effektiv pro Kurs" die effektive Anzahl Teilnehmende pro Kurs ein. 
- Wenn Sie den Kurs nicht durchführen konnten, geben Sie "0" ein.
- Wenn für den betreffenden Kurs eine Neuentwicklung oder ein Transfer durchgeführt wurde, beantworten Sie die
  entsprechende Frage mit "Ja". (Zeile 103)
- Sobald Sie die Daten für alle bereits durchgeführten Kurse eingegeben haben, öffnen Sie das Arbeitsblatt
  "Abrechnung". 
- Geben Sie zunächst eine Zwischenrechnung mit fortlaufender Nummer und Rechnungsdatum ein.
- In der Zeile "Offener Betrag gemäß effektiver Förderung aktuelle Abrechnung" (Zeile 26) finden Sie den maximalen
  Betrag, den Sie für die aktuelle Abrechnung eingeben und abrechnen können. 
- Kopieren Sie die verlangten Arbeitsblätter in das Reporting und fügen Sie die aktuelle Excel Version bei. 
</t>
  </si>
  <si>
    <t xml:space="preserve">- Die Registerkarten dürfen nicht gelöscht oder umbenannt werden.
- Die grau hinterlegten Felder müssen ausgefüllt werden.
- Die weißen Felder werden automatisch berechnet.- Bitte speichern Sie die Excel-Datei gemäss Status wie folgt:
  - Datum 0_Projekttitel 20XX-XX_Antrag
  - Datum 1_Projekttitel 20XX-XX_Zwischenabrechnung 1
  - Datum 2_Projekttitel 20XX-XX_Zwischenabrechnung 2
  - Datum 3_Projekttitel 20XX-XX_Schlussabrechnung
- Für die Arbeitsblätter "Kursstaffel_XX" ist eine Fensterfixierung vorangewählt. Sie kann via Menu "Ansicht"
  aufgehoben werden. 
- Generell empfiehlt sich das Arbeiten an einem grossen Bildschirm. 
</t>
  </si>
  <si>
    <t xml:space="preserve">- Die maximal möglichen Förderbeiträge in Abhängigkeit von der Kursdauer entnehmen Sie bitte dem Merkblatt. 
- Die Förderbeiträge werden im Tool automatisch berechnet und gegebenenfalls gekürzt, wenn ein Gewinn erzielt
  wird oder der Förderbeitrag 40% der Gesamtkosten übersteigt.  
- Bitte beachten Sie, dass nur Kurse mit mindestens 10 Teilnehmenden (TN) gefördert werden. 
- Die beantragten (geplanten) Förderbeiträge und die tatsächlichen Förderbeiträge können voneinander abweichen.
  Abhängig von der effektiven Anzahl der Kursteilnehmenden. 
- Ein Kurs wird pro Sprachregion über maximal 5 Jahre gefördert. 
  Wenn Sie also einen Kurs auf Deutsch bereits 5 Jahre durchgeführt haben, auf Italienisch aber erst 2 Jahrel, 
  dann können Sie noch Förderbeiträge für die italienischen Kurse beantragen.  
- Es können Kursstaffel mit maximal 4 Kursen pro Sprachregion und Jahr beantragt werden.
- In einem Antrag können Kurse über maximal 4 Jahre eingegeben werden.  </t>
  </si>
  <si>
    <t>EFFEKTIV gemäss aktuellem Reporting</t>
  </si>
  <si>
    <t>EFFECTIF selon le reporting actuel</t>
  </si>
  <si>
    <t>Total effektiver Förderbeitrag ECH</t>
  </si>
  <si>
    <t>Subvention totale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</si>
</sst>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_ ;_ * \-#,##0_ ;_ * &quot;-&quot;??_ ;_ @_ "/>
    <numFmt numFmtId="165" formatCode="#,##0_ ;[Red]\-#,##0\ "/>
    <numFmt numFmtId="166" formatCode="#,##0_ ;\-#,##0\ "/>
    <numFmt numFmtId="167" formatCode="0.0%"/>
    <numFmt numFmtId="168" formatCode="#,##0.0_ ;\-#,##0.0\ "/>
    <numFmt numFmtId="169" formatCode="0.0"/>
    <numFmt numFmtId="170" formatCode="_ * #,##0.0_ ;_ * \-#,##0.0_ ;_ * &quot;-&quot;??_ ;_ @_ "/>
  </numFmts>
  <fonts count="47" x14ac:knownFonts="1">
    <font>
      <sz val="10"/>
      <color theme="1"/>
      <name val="Arial"/>
      <family val="2"/>
    </font>
    <font>
      <sz val="10"/>
      <color theme="1"/>
      <name val="Arial"/>
      <family val="2"/>
    </font>
    <font>
      <sz val="10"/>
      <name val="Arial"/>
      <family val="2"/>
    </font>
    <font>
      <b/>
      <sz val="10"/>
      <name val="Arial"/>
      <family val="2"/>
    </font>
    <font>
      <sz val="10"/>
      <name val="Arial"/>
      <family val="2"/>
    </font>
    <font>
      <b/>
      <sz val="10"/>
      <color theme="0"/>
      <name val="Arial"/>
      <family val="2"/>
    </font>
    <font>
      <b/>
      <sz val="10"/>
      <color theme="1"/>
      <name val="Arial"/>
      <family val="2"/>
    </font>
    <font>
      <b/>
      <sz val="12"/>
      <color theme="1"/>
      <name val="Arial"/>
      <family val="2"/>
    </font>
    <font>
      <b/>
      <sz val="8"/>
      <color theme="1"/>
      <name val="Arial"/>
      <family val="2"/>
    </font>
    <font>
      <sz val="10"/>
      <name val="Arial"/>
      <family val="2"/>
    </font>
    <font>
      <sz val="8"/>
      <color rgb="FF000000"/>
      <name val="Segoe UI"/>
      <family val="2"/>
    </font>
    <font>
      <sz val="9"/>
      <color theme="1"/>
      <name val="Arial"/>
      <family val="2"/>
    </font>
    <font>
      <b/>
      <sz val="9"/>
      <color theme="1"/>
      <name val="Arial"/>
      <family val="2"/>
    </font>
    <font>
      <sz val="12"/>
      <color theme="1"/>
      <name val="Arial"/>
      <family val="2"/>
    </font>
    <font>
      <b/>
      <sz val="16"/>
      <color theme="1"/>
      <name val="Arial"/>
      <family val="2"/>
    </font>
    <font>
      <b/>
      <u/>
      <sz val="16"/>
      <color theme="1"/>
      <name val="Arial"/>
      <family val="2"/>
    </font>
    <font>
      <u/>
      <sz val="10"/>
      <color theme="10"/>
      <name val="Arial"/>
      <family val="2"/>
    </font>
    <font>
      <u/>
      <sz val="11"/>
      <color theme="10"/>
      <name val="Arial"/>
      <family val="2"/>
    </font>
    <font>
      <b/>
      <sz val="12"/>
      <name val="Arial"/>
      <family val="2"/>
    </font>
    <font>
      <sz val="8"/>
      <name val="Arial"/>
      <family val="2"/>
    </font>
    <font>
      <sz val="10"/>
      <color theme="0"/>
      <name val="Arial"/>
      <family val="2"/>
    </font>
    <font>
      <b/>
      <sz val="8"/>
      <name val="Arial"/>
      <family val="2"/>
    </font>
    <font>
      <b/>
      <sz val="8"/>
      <color theme="8" tint="0.79998168889431442"/>
      <name val="Arial"/>
      <family val="2"/>
    </font>
    <font>
      <b/>
      <sz val="11"/>
      <name val="Arial"/>
      <family val="2"/>
    </font>
    <font>
      <sz val="9"/>
      <name val="Arial"/>
      <family val="2"/>
    </font>
    <font>
      <b/>
      <sz val="11"/>
      <color theme="1"/>
      <name val="Arial"/>
      <family val="2"/>
    </font>
    <font>
      <b/>
      <sz val="14"/>
      <color theme="1"/>
      <name val="Arial"/>
      <family val="2"/>
    </font>
    <font>
      <sz val="11"/>
      <color theme="1"/>
      <name val="Arial"/>
      <family val="2"/>
    </font>
    <font>
      <sz val="14"/>
      <color theme="0"/>
      <name val="Arial"/>
      <family val="2"/>
    </font>
    <font>
      <sz val="9"/>
      <color theme="0" tint="-0.249977111117893"/>
      <name val="Arial"/>
      <family val="2"/>
    </font>
    <font>
      <sz val="10"/>
      <color theme="2" tint="-0.249977111117893"/>
      <name val="Arial"/>
      <family val="2"/>
    </font>
    <font>
      <sz val="12"/>
      <color theme="2" tint="-0.249977111117893"/>
      <name val="Arial"/>
      <family val="2"/>
    </font>
    <font>
      <sz val="11"/>
      <color theme="2" tint="-0.249977111117893"/>
      <name val="Arial"/>
      <family val="2"/>
    </font>
    <font>
      <b/>
      <sz val="9"/>
      <color theme="0" tint="-0.34998626667073579"/>
      <name val="Arial"/>
      <family val="2"/>
    </font>
    <font>
      <sz val="9"/>
      <color theme="0" tint="-0.34998626667073579"/>
      <name val="Arial"/>
      <family val="2"/>
    </font>
    <font>
      <b/>
      <sz val="10"/>
      <color theme="0" tint="-0.34998626667073579"/>
      <name val="Arial"/>
      <family val="2"/>
    </font>
    <font>
      <sz val="10"/>
      <color theme="0" tint="-0.34998626667073579"/>
      <name val="Arial"/>
      <family val="2"/>
    </font>
    <font>
      <sz val="10"/>
      <color rgb="FFEA5B0C"/>
      <name val="Arial"/>
      <family val="2"/>
    </font>
    <font>
      <b/>
      <i/>
      <sz val="12"/>
      <name val="Arial"/>
      <family val="2"/>
    </font>
    <font>
      <b/>
      <i/>
      <sz val="10"/>
      <name val="Arial"/>
      <family val="2"/>
    </font>
    <font>
      <sz val="10"/>
      <color rgb="FF000000"/>
      <name val="Arial"/>
      <family val="2"/>
    </font>
    <font>
      <i/>
      <sz val="10"/>
      <color theme="1"/>
      <name val="Arial"/>
      <family val="2"/>
    </font>
    <font>
      <b/>
      <i/>
      <sz val="10"/>
      <color theme="1"/>
      <name val="Arial"/>
      <family val="2"/>
    </font>
    <font>
      <i/>
      <sz val="12"/>
      <color theme="1"/>
      <name val="Arial"/>
      <family val="2"/>
    </font>
    <font>
      <b/>
      <sz val="8"/>
      <color rgb="FFE6EBF6"/>
      <name val="Arial"/>
      <family val="2"/>
    </font>
    <font>
      <b/>
      <u/>
      <sz val="20"/>
      <color theme="1"/>
      <name val="Arial"/>
      <family val="2"/>
    </font>
    <font>
      <b/>
      <sz val="16"/>
      <color theme="4" tint="-0.249977111117893"/>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6EBF6"/>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DD"/>
        <bgColor indexed="64"/>
      </patternFill>
    </fill>
    <fill>
      <patternFill patternType="lightGrid">
        <fgColor theme="2"/>
      </patternFill>
    </fill>
    <fill>
      <patternFill patternType="solid">
        <fgColor theme="0"/>
        <bgColor indexed="64"/>
      </patternFill>
    </fill>
  </fills>
  <borders count="62">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right style="thin">
        <color theme="5" tint="-0.24994659260841701"/>
      </right>
      <top style="medium">
        <color theme="0"/>
      </top>
      <bottom style="thin">
        <color theme="5" tint="-0.24994659260841701"/>
      </bottom>
      <diagonal/>
    </border>
    <border>
      <left/>
      <right style="thick">
        <color theme="0"/>
      </right>
      <top/>
      <bottom/>
      <diagonal/>
    </border>
    <border>
      <left style="medium">
        <color theme="0"/>
      </left>
      <right style="medium">
        <color theme="0"/>
      </right>
      <top style="medium">
        <color theme="0"/>
      </top>
      <bottom style="thin">
        <color theme="4"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9.9948118533890809E-2"/>
      </left>
      <right style="thin">
        <color theme="2" tint="-0.24994659260841701"/>
      </right>
      <top style="thin">
        <color theme="2" tint="-0.24994659260841701"/>
      </top>
      <bottom style="thin">
        <color theme="2" tint="-0.24994659260841701"/>
      </bottom>
      <diagonal/>
    </border>
    <border>
      <left style="medium">
        <color theme="0"/>
      </left>
      <right/>
      <top style="medium">
        <color theme="0"/>
      </top>
      <bottom style="thin">
        <color theme="4" tint="-0.24994659260841701"/>
      </bottom>
      <diagonal/>
    </border>
    <border>
      <left/>
      <right/>
      <top style="medium">
        <color theme="0"/>
      </top>
      <bottom style="medium">
        <color theme="0"/>
      </bottom>
      <diagonal/>
    </border>
    <border>
      <left/>
      <right/>
      <top/>
      <bottom style="thin">
        <color theme="4"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5" tint="-0.24994659260841701"/>
      </left>
      <right style="thin">
        <color theme="5" tint="-0.24994659260841701"/>
      </right>
      <top/>
      <bottom style="thin">
        <color theme="5" tint="-0.24994659260841701"/>
      </bottom>
      <diagonal/>
    </border>
    <border>
      <left style="thin">
        <color auto="1"/>
      </left>
      <right style="thin">
        <color auto="1"/>
      </right>
      <top style="thin">
        <color auto="1"/>
      </top>
      <bottom style="hair">
        <color auto="1"/>
      </bottom>
      <diagonal/>
    </border>
    <border>
      <left/>
      <right/>
      <top/>
      <bottom style="thick">
        <color theme="4"/>
      </bottom>
      <diagonal/>
    </border>
    <border>
      <left/>
      <right/>
      <top style="thick">
        <color theme="4"/>
      </top>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0"/>
      </top>
      <bottom style="thin">
        <color theme="4" tint="-0.24994659260841701"/>
      </bottom>
      <diagonal/>
    </border>
    <border>
      <left style="thin">
        <color theme="2" tint="-9.9948118533890809E-2"/>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bottom style="thin">
        <color theme="2" tint="-0.24994659260841701"/>
      </bottom>
      <diagonal/>
    </border>
    <border>
      <left/>
      <right style="thick">
        <color theme="0"/>
      </right>
      <top/>
      <bottom style="thin">
        <color theme="4" tint="-0.24994659260841701"/>
      </bottom>
      <diagonal/>
    </border>
    <border>
      <left style="thick">
        <color theme="0"/>
      </left>
      <right style="thick">
        <color theme="0"/>
      </right>
      <top/>
      <bottom style="thin">
        <color theme="4" tint="-0.24994659260841701"/>
      </bottom>
      <diagonal/>
    </border>
    <border>
      <left/>
      <right/>
      <top/>
      <bottom style="medium">
        <color theme="0"/>
      </bottom>
      <diagonal/>
    </border>
    <border>
      <left style="thick">
        <color theme="0"/>
      </left>
      <right style="thick">
        <color theme="0"/>
      </right>
      <top/>
      <bottom/>
      <diagonal/>
    </border>
    <border>
      <left style="thin">
        <color theme="5" tint="-0.24994659260841701"/>
      </left>
      <right/>
      <top/>
      <bottom style="thin">
        <color theme="5" tint="-0.24994659260841701"/>
      </bottom>
      <diagonal/>
    </border>
    <border>
      <left style="thick">
        <color theme="0"/>
      </left>
      <right/>
      <top/>
      <bottom style="thin">
        <color theme="4" tint="-0.24994659260841701"/>
      </bottom>
      <diagonal/>
    </border>
    <border>
      <left style="thick">
        <color theme="0"/>
      </left>
      <right style="thick">
        <color theme="0"/>
      </right>
      <top style="medium">
        <color theme="0"/>
      </top>
      <bottom style="thin">
        <color theme="4" tint="-0.24994659260841701"/>
      </bottom>
      <diagonal/>
    </border>
    <border>
      <left/>
      <right/>
      <top/>
      <bottom style="thick">
        <color theme="4" tint="-0.24994659260841701"/>
      </bottom>
      <diagonal/>
    </border>
    <border>
      <left/>
      <right/>
      <top style="thick">
        <color theme="4" tint="-0.24994659260841701"/>
      </top>
      <bottom style="thin">
        <color theme="4" tint="-0.24994659260841701"/>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56">
    <xf numFmtId="0" fontId="0" fillId="0" borderId="0" xfId="0"/>
    <xf numFmtId="164" fontId="0" fillId="0" borderId="0" xfId="1" applyNumberFormat="1" applyFont="1"/>
    <xf numFmtId="0" fontId="6" fillId="0" borderId="0" xfId="0" applyFont="1"/>
    <xf numFmtId="0" fontId="0" fillId="0" borderId="0" xfId="1" applyNumberFormat="1" applyFont="1"/>
    <xf numFmtId="0" fontId="2" fillId="0" borderId="0" xfId="0" applyFont="1" applyAlignment="1">
      <alignment vertical="top"/>
    </xf>
    <xf numFmtId="0" fontId="3" fillId="0" borderId="0" xfId="0" applyFont="1" applyAlignment="1">
      <alignment vertical="top"/>
    </xf>
    <xf numFmtId="0" fontId="5" fillId="3" borderId="1" xfId="0" applyFont="1" applyFill="1" applyBorder="1"/>
    <xf numFmtId="3" fontId="2" fillId="2" borderId="1" xfId="0" applyNumberFormat="1" applyFont="1" applyFill="1" applyBorder="1"/>
    <xf numFmtId="165" fontId="0" fillId="0" borderId="0" xfId="1" applyNumberFormat="1" applyFont="1" applyFill="1" applyBorder="1"/>
    <xf numFmtId="0" fontId="6" fillId="4" borderId="1" xfId="0" applyFont="1" applyFill="1" applyBorder="1"/>
    <xf numFmtId="165" fontId="0" fillId="6" borderId="1" xfId="1" applyNumberFormat="1" applyFont="1" applyFill="1" applyBorder="1"/>
    <xf numFmtId="0" fontId="5" fillId="0" borderId="0" xfId="0" applyFont="1"/>
    <xf numFmtId="3" fontId="2" fillId="0" borderId="0" xfId="0" applyNumberFormat="1" applyFont="1"/>
    <xf numFmtId="164" fontId="0" fillId="0" borderId="0" xfId="1" applyNumberFormat="1" applyFont="1" applyFill="1"/>
    <xf numFmtId="0" fontId="3" fillId="0" borderId="0" xfId="0" applyFont="1"/>
    <xf numFmtId="0" fontId="2" fillId="0" borderId="0" xfId="0" applyFont="1"/>
    <xf numFmtId="164" fontId="2" fillId="0" borderId="0" xfId="1" applyNumberFormat="1" applyFont="1" applyFill="1"/>
    <xf numFmtId="0" fontId="7" fillId="0" borderId="0" xfId="0" applyFont="1" applyAlignment="1">
      <alignment vertical="top"/>
    </xf>
    <xf numFmtId="0" fontId="0" fillId="0" borderId="0" xfId="0" applyAlignment="1">
      <alignment vertical="top"/>
    </xf>
    <xf numFmtId="0" fontId="6" fillId="0" borderId="0" xfId="0" applyFont="1" applyAlignment="1">
      <alignment vertical="top"/>
    </xf>
    <xf numFmtId="165" fontId="0" fillId="0" borderId="0" xfId="0" applyNumberFormat="1" applyAlignment="1">
      <alignment vertical="top"/>
    </xf>
    <xf numFmtId="0" fontId="6" fillId="7" borderId="1" xfId="0" applyFont="1" applyFill="1" applyBorder="1" applyAlignment="1" applyProtection="1">
      <alignment vertical="top"/>
      <protection hidden="1"/>
    </xf>
    <xf numFmtId="165" fontId="3" fillId="4" borderId="1" xfId="0" applyNumberFormat="1" applyFont="1" applyFill="1" applyBorder="1" applyAlignment="1" applyProtection="1">
      <alignment vertical="top"/>
      <protection hidden="1"/>
    </xf>
    <xf numFmtId="0" fontId="0" fillId="0" borderId="0" xfId="0" applyAlignment="1" applyProtection="1">
      <alignment vertical="top"/>
      <protection hidden="1"/>
    </xf>
    <xf numFmtId="0" fontId="0" fillId="7" borderId="1" xfId="0" applyFill="1" applyBorder="1" applyAlignment="1" applyProtection="1">
      <alignment vertical="top"/>
      <protection hidden="1"/>
    </xf>
    <xf numFmtId="0" fontId="0" fillId="4" borderId="1" xfId="0" applyFill="1" applyBorder="1" applyAlignment="1" applyProtection="1">
      <alignment vertical="top"/>
      <protection hidden="1"/>
    </xf>
    <xf numFmtId="0" fontId="6" fillId="4" borderId="1" xfId="0" applyFont="1" applyFill="1" applyBorder="1" applyAlignment="1" applyProtection="1">
      <alignment vertical="top"/>
      <protection hidden="1"/>
    </xf>
    <xf numFmtId="0" fontId="0" fillId="4" borderId="3" xfId="0" applyFill="1" applyBorder="1" applyAlignment="1" applyProtection="1">
      <alignment vertical="top"/>
      <protection hidden="1"/>
    </xf>
    <xf numFmtId="168" fontId="6" fillId="4" borderId="1" xfId="0" applyNumberFormat="1" applyFont="1" applyFill="1" applyBorder="1" applyAlignment="1" applyProtection="1">
      <alignment vertical="top"/>
      <protection hidden="1"/>
    </xf>
    <xf numFmtId="166" fontId="6" fillId="4" borderId="1" xfId="0" applyNumberFormat="1" applyFont="1" applyFill="1" applyBorder="1" applyAlignment="1" applyProtection="1">
      <alignment vertical="top"/>
      <protection hidden="1"/>
    </xf>
    <xf numFmtId="0" fontId="6" fillId="0" borderId="1" xfId="0" applyFont="1" applyBorder="1" applyAlignment="1" applyProtection="1">
      <alignment vertical="top"/>
      <protection hidden="1"/>
    </xf>
    <xf numFmtId="0" fontId="0" fillId="0" borderId="1" xfId="0" applyBorder="1" applyAlignment="1" applyProtection="1">
      <alignment vertical="top"/>
      <protection hidden="1"/>
    </xf>
    <xf numFmtId="0" fontId="3" fillId="4" borderId="1" xfId="0" applyFont="1" applyFill="1" applyBorder="1" applyAlignment="1" applyProtection="1">
      <alignment vertical="top"/>
      <protection hidden="1"/>
    </xf>
    <xf numFmtId="166" fontId="0" fillId="4" borderId="1" xfId="0" applyNumberFormat="1" applyFill="1" applyBorder="1" applyAlignment="1" applyProtection="1">
      <alignment vertical="top"/>
      <protection hidden="1"/>
    </xf>
    <xf numFmtId="166" fontId="0" fillId="4" borderId="3" xfId="0" applyNumberFormat="1" applyFill="1" applyBorder="1" applyAlignment="1" applyProtection="1">
      <alignment vertical="top"/>
      <protection hidden="1"/>
    </xf>
    <xf numFmtId="0" fontId="6" fillId="8" borderId="1" xfId="0" applyFont="1" applyFill="1" applyBorder="1" applyAlignment="1" applyProtection="1">
      <alignment vertical="top"/>
      <protection hidden="1"/>
    </xf>
    <xf numFmtId="0" fontId="0" fillId="8" borderId="1" xfId="0" applyFill="1" applyBorder="1" applyAlignment="1" applyProtection="1">
      <alignment vertical="top"/>
      <protection hidden="1"/>
    </xf>
    <xf numFmtId="165" fontId="2" fillId="4" borderId="1" xfId="0" applyNumberFormat="1" applyFont="1" applyFill="1" applyBorder="1" applyAlignment="1" applyProtection="1">
      <alignment vertical="top"/>
      <protection hidden="1"/>
    </xf>
    <xf numFmtId="9" fontId="0" fillId="8" borderId="1" xfId="0" applyNumberFormat="1" applyFill="1" applyBorder="1" applyAlignment="1" applyProtection="1">
      <alignment horizontal="left" vertical="top"/>
      <protection hidden="1"/>
    </xf>
    <xf numFmtId="0" fontId="6" fillId="8" borderId="4" xfId="0" applyFont="1" applyFill="1" applyBorder="1" applyAlignment="1" applyProtection="1">
      <alignment vertical="top"/>
      <protection hidden="1"/>
    </xf>
    <xf numFmtId="165" fontId="2" fillId="4" borderId="4" xfId="0" applyNumberFormat="1" applyFont="1" applyFill="1" applyBorder="1" applyAlignment="1" applyProtection="1">
      <alignment vertical="top"/>
      <protection hidden="1"/>
    </xf>
    <xf numFmtId="165" fontId="3" fillId="4" borderId="4" xfId="0" applyNumberFormat="1" applyFont="1" applyFill="1" applyBorder="1" applyAlignment="1" applyProtection="1">
      <alignment vertical="top"/>
      <protection hidden="1"/>
    </xf>
    <xf numFmtId="0" fontId="0" fillId="8" borderId="0" xfId="0" applyFill="1" applyAlignment="1" applyProtection="1">
      <alignment vertical="top"/>
      <protection hidden="1"/>
    </xf>
    <xf numFmtId="9" fontId="2" fillId="4" borderId="1" xfId="2" applyFont="1" applyFill="1" applyBorder="1" applyAlignment="1" applyProtection="1">
      <alignment vertical="top"/>
      <protection hidden="1"/>
    </xf>
    <xf numFmtId="9" fontId="3" fillId="4" borderId="1" xfId="2" applyFont="1" applyFill="1" applyBorder="1" applyAlignment="1" applyProtection="1">
      <alignment vertical="top"/>
      <protection hidden="1"/>
    </xf>
    <xf numFmtId="0" fontId="6" fillId="0" borderId="0" xfId="0" applyFont="1" applyAlignment="1" applyProtection="1">
      <alignment vertical="top"/>
      <protection hidden="1"/>
    </xf>
    <xf numFmtId="0" fontId="3" fillId="4" borderId="5" xfId="0" applyFont="1" applyFill="1" applyBorder="1" applyAlignment="1" applyProtection="1">
      <alignment vertical="top"/>
      <protection hidden="1"/>
    </xf>
    <xf numFmtId="0" fontId="6" fillId="7" borderId="5" xfId="0" applyFont="1" applyFill="1" applyBorder="1" applyAlignment="1" applyProtection="1">
      <alignment vertical="top"/>
      <protection hidden="1"/>
    </xf>
    <xf numFmtId="165" fontId="3" fillId="4" borderId="5" xfId="0" applyNumberFormat="1" applyFont="1" applyFill="1" applyBorder="1" applyAlignment="1" applyProtection="1">
      <alignment vertical="top"/>
      <protection hidden="1"/>
    </xf>
    <xf numFmtId="0" fontId="11" fillId="0" borderId="0" xfId="0" applyFont="1" applyAlignment="1">
      <alignment horizontal="left" vertical="top"/>
    </xf>
    <xf numFmtId="0" fontId="0" fillId="0" borderId="0" xfId="0" applyAlignment="1">
      <alignment vertical="top" wrapText="1"/>
    </xf>
    <xf numFmtId="49" fontId="11" fillId="0" borderId="0" xfId="0" applyNumberFormat="1" applyFont="1" applyAlignment="1">
      <alignment horizontal="left" vertical="top"/>
    </xf>
    <xf numFmtId="49" fontId="11" fillId="0" borderId="0" xfId="0" applyNumberFormat="1" applyFont="1" applyAlignment="1">
      <alignment horizontal="left" vertical="top" wrapText="1"/>
    </xf>
    <xf numFmtId="0" fontId="0" fillId="0" borderId="0" xfId="0" applyAlignment="1">
      <alignment horizontal="left" vertical="center"/>
    </xf>
    <xf numFmtId="49" fontId="15" fillId="0" borderId="0" xfId="0" applyNumberFormat="1" applyFont="1" applyAlignment="1">
      <alignment horizontal="left" vertical="center"/>
    </xf>
    <xf numFmtId="0" fontId="14" fillId="0" borderId="0" xfId="0" applyFont="1"/>
    <xf numFmtId="49" fontId="6" fillId="0" borderId="0" xfId="0" applyNumberFormat="1" applyFont="1" applyAlignment="1">
      <alignment vertical="top"/>
    </xf>
    <xf numFmtId="49" fontId="6" fillId="0" borderId="10" xfId="0" applyNumberFormat="1" applyFont="1" applyBorder="1" applyAlignment="1">
      <alignment vertical="top"/>
    </xf>
    <xf numFmtId="49" fontId="6" fillId="0" borderId="11" xfId="0" applyNumberFormat="1" applyFont="1" applyBorder="1" applyAlignment="1">
      <alignment vertical="top"/>
    </xf>
    <xf numFmtId="166" fontId="2" fillId="0" borderId="0" xfId="0" applyNumberFormat="1" applyFont="1" applyAlignment="1">
      <alignment vertical="top"/>
    </xf>
    <xf numFmtId="49" fontId="6" fillId="0" borderId="14" xfId="0" applyNumberFormat="1" applyFont="1" applyBorder="1" applyAlignment="1">
      <alignment vertical="top"/>
    </xf>
    <xf numFmtId="164" fontId="6" fillId="0" borderId="0" xfId="1" applyNumberFormat="1" applyFont="1" applyAlignment="1" applyProtection="1">
      <alignment vertical="top"/>
    </xf>
    <xf numFmtId="9" fontId="3" fillId="0" borderId="12" xfId="0" applyNumberFormat="1" applyFont="1" applyBorder="1" applyAlignment="1">
      <alignment vertical="top"/>
    </xf>
    <xf numFmtId="0" fontId="13" fillId="0" borderId="0" xfId="0" applyFont="1" applyAlignment="1">
      <alignment vertical="center"/>
    </xf>
    <xf numFmtId="0" fontId="13" fillId="0" borderId="0" xfId="0" applyFont="1" applyAlignment="1" applyProtection="1">
      <alignment vertical="center"/>
      <protection hidden="1"/>
    </xf>
    <xf numFmtId="0" fontId="6" fillId="2" borderId="1" xfId="0" applyFont="1" applyFill="1" applyBorder="1" applyAlignment="1" applyProtection="1">
      <alignment vertical="top"/>
      <protection hidden="1"/>
    </xf>
    <xf numFmtId="0" fontId="0" fillId="5" borderId="1" xfId="0" applyFill="1" applyBorder="1" applyAlignment="1" applyProtection="1">
      <alignment vertical="top"/>
      <protection hidden="1"/>
    </xf>
    <xf numFmtId="164" fontId="0" fillId="0" borderId="0" xfId="1" applyNumberFormat="1" applyFont="1" applyAlignment="1" applyProtection="1">
      <alignment vertical="top"/>
      <protection hidden="1"/>
    </xf>
    <xf numFmtId="164" fontId="6" fillId="0" borderId="0" xfId="1" applyNumberFormat="1" applyFont="1" applyAlignment="1" applyProtection="1">
      <alignment vertical="top"/>
      <protection hidden="1"/>
    </xf>
    <xf numFmtId="1" fontId="2" fillId="0" borderId="0" xfId="0" applyNumberFormat="1" applyFont="1"/>
    <xf numFmtId="1" fontId="2" fillId="0" borderId="0" xfId="1" applyNumberFormat="1" applyFont="1" applyFill="1" applyBorder="1"/>
    <xf numFmtId="169" fontId="2" fillId="0" borderId="0" xfId="0" applyNumberFormat="1" applyFont="1"/>
    <xf numFmtId="0" fontId="5" fillId="3" borderId="0" xfId="0" applyFont="1" applyFill="1"/>
    <xf numFmtId="3" fontId="0" fillId="0" borderId="0" xfId="1" applyNumberFormat="1" applyFont="1" applyFill="1" applyBorder="1"/>
    <xf numFmtId="14" fontId="0" fillId="0" borderId="0" xfId="0" applyNumberFormat="1" applyAlignment="1">
      <alignment vertical="top"/>
    </xf>
    <xf numFmtId="0" fontId="20" fillId="0" borderId="0" xfId="0" applyFont="1" applyAlignment="1">
      <alignment vertical="top"/>
    </xf>
    <xf numFmtId="0" fontId="16" fillId="0" borderId="0" xfId="21"/>
    <xf numFmtId="0" fontId="0" fillId="0" borderId="20" xfId="0" applyBorder="1" applyAlignment="1">
      <alignment vertical="top"/>
    </xf>
    <xf numFmtId="0" fontId="0" fillId="0" borderId="18" xfId="0" applyBorder="1" applyAlignment="1">
      <alignment vertical="top"/>
    </xf>
    <xf numFmtId="164" fontId="0" fillId="0" borderId="20" xfId="0" applyNumberFormat="1" applyBorder="1" applyAlignment="1">
      <alignment vertical="top"/>
    </xf>
    <xf numFmtId="0" fontId="11" fillId="0" borderId="20" xfId="0" applyFont="1" applyBorder="1" applyAlignment="1">
      <alignment vertical="top"/>
    </xf>
    <xf numFmtId="0" fontId="11" fillId="0" borderId="18" xfId="0" applyFont="1" applyBorder="1" applyAlignment="1">
      <alignment vertical="top"/>
    </xf>
    <xf numFmtId="0" fontId="11" fillId="0" borderId="22" xfId="0" applyFont="1" applyBorder="1" applyAlignment="1">
      <alignment vertical="top"/>
    </xf>
    <xf numFmtId="164" fontId="0" fillId="0" borderId="18" xfId="0" applyNumberFormat="1" applyBorder="1" applyAlignment="1">
      <alignment vertical="top"/>
    </xf>
    <xf numFmtId="164" fontId="6" fillId="0" borderId="21" xfId="0" applyNumberFormat="1" applyFont="1" applyBorder="1" applyAlignment="1">
      <alignment vertical="top"/>
    </xf>
    <xf numFmtId="49" fontId="7" fillId="10" borderId="0" xfId="0" applyNumberFormat="1" applyFont="1" applyFill="1" applyAlignment="1">
      <alignment horizontal="left" vertical="center"/>
    </xf>
    <xf numFmtId="0" fontId="7" fillId="10" borderId="0" xfId="0" applyFont="1" applyFill="1" applyAlignment="1">
      <alignment horizontal="left" vertical="center"/>
    </xf>
    <xf numFmtId="0" fontId="0" fillId="0" borderId="19" xfId="0" applyBorder="1" applyAlignment="1">
      <alignment vertical="top"/>
    </xf>
    <xf numFmtId="49" fontId="6" fillId="0" borderId="11" xfId="0" applyNumberFormat="1" applyFont="1" applyBorder="1"/>
    <xf numFmtId="165" fontId="0" fillId="0" borderId="0" xfId="0" applyNumberFormat="1"/>
    <xf numFmtId="1" fontId="0" fillId="0" borderId="0" xfId="0" applyNumberFormat="1" applyAlignment="1">
      <alignment horizontal="center"/>
    </xf>
    <xf numFmtId="0" fontId="6" fillId="0" borderId="11" xfId="0" applyFont="1" applyBorder="1" applyAlignment="1">
      <alignment vertical="top"/>
    </xf>
    <xf numFmtId="49" fontId="0" fillId="10" borderId="0" xfId="0" applyNumberFormat="1" applyFill="1" applyAlignment="1">
      <alignment vertical="center" wrapText="1"/>
    </xf>
    <xf numFmtId="164" fontId="0" fillId="0" borderId="19" xfId="0" applyNumberFormat="1" applyBorder="1" applyAlignment="1">
      <alignment vertical="top"/>
    </xf>
    <xf numFmtId="164" fontId="0" fillId="0" borderId="21" xfId="0" applyNumberFormat="1" applyBorder="1" applyAlignment="1">
      <alignment vertical="top"/>
    </xf>
    <xf numFmtId="164" fontId="0" fillId="0" borderId="26" xfId="0" applyNumberFormat="1" applyBorder="1" applyAlignment="1">
      <alignment vertical="top"/>
    </xf>
    <xf numFmtId="0" fontId="0" fillId="6" borderId="8" xfId="0" applyFill="1" applyBorder="1" applyAlignment="1" applyProtection="1">
      <alignment horizontal="right" vertical="top"/>
      <protection locked="0"/>
    </xf>
    <xf numFmtId="0" fontId="0" fillId="6" borderId="25" xfId="0" applyFill="1" applyBorder="1" applyAlignment="1" applyProtection="1">
      <alignment horizontal="right" vertical="top"/>
      <protection locked="0"/>
    </xf>
    <xf numFmtId="0" fontId="0" fillId="0" borderId="0" xfId="0" applyAlignment="1">
      <alignment horizontal="right" vertical="top"/>
    </xf>
    <xf numFmtId="0" fontId="0" fillId="0" borderId="20" xfId="0" applyBorder="1" applyAlignment="1">
      <alignment horizontal="left" vertical="top"/>
    </xf>
    <xf numFmtId="164" fontId="3" fillId="0" borderId="0" xfId="0" applyNumberFormat="1" applyFont="1" applyAlignment="1">
      <alignment vertical="top"/>
    </xf>
    <xf numFmtId="49" fontId="7" fillId="0" borderId="1" xfId="0" applyNumberFormat="1" applyFont="1" applyBorder="1"/>
    <xf numFmtId="0" fontId="0" fillId="0" borderId="0" xfId="0" applyAlignment="1" applyProtection="1">
      <alignment horizontal="left" vertical="top"/>
      <protection hidden="1"/>
    </xf>
    <xf numFmtId="0" fontId="0" fillId="0" borderId="0" xfId="0" applyAlignment="1">
      <alignment horizontal="left" vertical="top"/>
    </xf>
    <xf numFmtId="164" fontId="0" fillId="0" borderId="0" xfId="0" applyNumberFormat="1" applyAlignment="1">
      <alignment vertical="top"/>
    </xf>
    <xf numFmtId="0" fontId="19" fillId="0" borderId="0" xfId="0" applyFont="1" applyAlignment="1">
      <alignment vertical="top"/>
    </xf>
    <xf numFmtId="164" fontId="19" fillId="0" borderId="0" xfId="0" applyNumberFormat="1" applyFont="1" applyAlignment="1">
      <alignment vertical="top"/>
    </xf>
    <xf numFmtId="1" fontId="0" fillId="0" borderId="0" xfId="0" applyNumberFormat="1" applyAlignment="1">
      <alignment vertical="top"/>
    </xf>
    <xf numFmtId="9" fontId="3" fillId="0" borderId="13" xfId="0" applyNumberFormat="1" applyFont="1" applyBorder="1" applyAlignment="1">
      <alignment vertical="top"/>
    </xf>
    <xf numFmtId="0" fontId="0" fillId="6" borderId="9" xfId="0" applyFill="1" applyBorder="1" applyAlignment="1" applyProtection="1">
      <alignment horizontal="right" vertical="top"/>
      <protection locked="0"/>
    </xf>
    <xf numFmtId="0" fontId="6" fillId="0" borderId="0" xfId="0" applyFont="1" applyAlignment="1">
      <alignment horizontal="right"/>
    </xf>
    <xf numFmtId="0" fontId="2" fillId="0" borderId="0" xfId="0" applyFont="1" applyAlignment="1">
      <alignment horizontal="right" vertical="top"/>
    </xf>
    <xf numFmtId="0" fontId="6" fillId="0" borderId="0" xfId="0" applyFont="1" applyAlignment="1">
      <alignment horizontal="right" vertical="top"/>
    </xf>
    <xf numFmtId="3" fontId="0" fillId="0" borderId="0" xfId="0" applyNumberFormat="1" applyAlignment="1">
      <alignment horizontal="right" vertical="top"/>
    </xf>
    <xf numFmtId="3" fontId="2" fillId="0" borderId="0" xfId="0" applyNumberFormat="1" applyFont="1" applyAlignment="1">
      <alignment horizontal="right" vertical="top"/>
    </xf>
    <xf numFmtId="49" fontId="6" fillId="0" borderId="0" xfId="0" applyNumberFormat="1" applyFont="1" applyAlignment="1">
      <alignment horizontal="left" vertical="top"/>
    </xf>
    <xf numFmtId="166" fontId="20" fillId="0" borderId="0" xfId="0" applyNumberFormat="1" applyFont="1" applyAlignment="1">
      <alignment vertical="top"/>
    </xf>
    <xf numFmtId="0" fontId="0" fillId="0" borderId="0" xfId="0" applyAlignment="1">
      <alignment horizontal="left" vertical="top" wrapText="1"/>
    </xf>
    <xf numFmtId="49" fontId="23" fillId="9" borderId="5" xfId="0" applyNumberFormat="1" applyFont="1" applyFill="1" applyBorder="1" applyAlignment="1">
      <alignment vertical="center"/>
    </xf>
    <xf numFmtId="49" fontId="18" fillId="9" borderId="6" xfId="0" applyNumberFormat="1" applyFont="1" applyFill="1" applyBorder="1" applyAlignment="1">
      <alignment vertical="center"/>
    </xf>
    <xf numFmtId="0" fontId="25" fillId="9" borderId="3" xfId="0" applyFont="1" applyFill="1" applyBorder="1" applyAlignment="1">
      <alignment vertical="center" wrapText="1"/>
    </xf>
    <xf numFmtId="49" fontId="21" fillId="9" borderId="1" xfId="0" applyNumberFormat="1" applyFont="1" applyFill="1" applyBorder="1" applyAlignment="1">
      <alignment vertical="center" wrapText="1"/>
    </xf>
    <xf numFmtId="49" fontId="23" fillId="11" borderId="5" xfId="0" applyNumberFormat="1" applyFont="1" applyFill="1" applyBorder="1" applyAlignment="1">
      <alignment vertical="center"/>
    </xf>
    <xf numFmtId="0" fontId="7" fillId="11" borderId="6" xfId="0" applyFont="1" applyFill="1" applyBorder="1" applyAlignment="1">
      <alignment vertical="center"/>
    </xf>
    <xf numFmtId="0" fontId="25" fillId="11" borderId="3" xfId="0" applyFont="1" applyFill="1" applyBorder="1" applyAlignment="1">
      <alignment vertical="center" wrapText="1"/>
    </xf>
    <xf numFmtId="49" fontId="21" fillId="11" borderId="1" xfId="0" applyNumberFormat="1" applyFont="1" applyFill="1" applyBorder="1" applyAlignment="1">
      <alignment vertical="center" wrapText="1"/>
    </xf>
    <xf numFmtId="0" fontId="23" fillId="11" borderId="5" xfId="0" applyFont="1" applyFill="1" applyBorder="1" applyAlignment="1">
      <alignment vertical="center"/>
    </xf>
    <xf numFmtId="49" fontId="0" fillId="0" borderId="20" xfId="0" applyNumberFormat="1" applyBorder="1" applyAlignment="1">
      <alignment horizontal="left" vertical="top"/>
    </xf>
    <xf numFmtId="0" fontId="0" fillId="0" borderId="27" xfId="0" applyBorder="1" applyAlignment="1">
      <alignment vertical="top"/>
    </xf>
    <xf numFmtId="0" fontId="0" fillId="0" borderId="28" xfId="0" applyBorder="1" applyAlignment="1">
      <alignment vertical="top"/>
    </xf>
    <xf numFmtId="0" fontId="7" fillId="9" borderId="0" xfId="0" applyFont="1" applyFill="1" applyAlignment="1">
      <alignment vertical="center"/>
    </xf>
    <xf numFmtId="0" fontId="0" fillId="0" borderId="0" xfId="0" applyAlignment="1">
      <alignment vertical="center"/>
    </xf>
    <xf numFmtId="0" fontId="7" fillId="11" borderId="0" xfId="0" applyFont="1" applyFill="1" applyAlignment="1">
      <alignment horizontal="left" vertical="center"/>
    </xf>
    <xf numFmtId="0" fontId="13" fillId="9" borderId="0" xfId="0" applyFont="1" applyFill="1" applyAlignment="1">
      <alignment vertical="center"/>
    </xf>
    <xf numFmtId="0" fontId="7" fillId="9" borderId="0" xfId="0" applyFont="1" applyFill="1" applyAlignment="1">
      <alignment horizontal="center" vertical="center"/>
    </xf>
    <xf numFmtId="0" fontId="13" fillId="0" borderId="0" xfId="0" applyFont="1" applyAlignment="1">
      <alignment horizontal="left" vertical="center"/>
    </xf>
    <xf numFmtId="0" fontId="7" fillId="11" borderId="0" xfId="0" applyFont="1" applyFill="1" applyAlignment="1">
      <alignment horizontal="center" vertical="center"/>
    </xf>
    <xf numFmtId="0" fontId="13" fillId="11" borderId="0" xfId="0" applyFont="1" applyFill="1" applyAlignment="1">
      <alignment vertical="center"/>
    </xf>
    <xf numFmtId="0" fontId="27" fillId="0" borderId="0" xfId="0" applyFont="1" applyAlignment="1">
      <alignment vertical="top"/>
    </xf>
    <xf numFmtId="1" fontId="8" fillId="9" borderId="3" xfId="0" applyNumberFormat="1"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1" fontId="8" fillId="11" borderId="3"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0" fontId="0" fillId="0" borderId="2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64" fontId="0" fillId="0" borderId="26" xfId="0" applyNumberFormat="1" applyBorder="1" applyAlignment="1">
      <alignment vertical="center"/>
    </xf>
    <xf numFmtId="164" fontId="0" fillId="0" borderId="18" xfId="0" applyNumberFormat="1" applyBorder="1" applyAlignment="1">
      <alignment vertical="center"/>
    </xf>
    <xf numFmtId="164" fontId="0" fillId="0" borderId="19" xfId="0" applyNumberFormat="1" applyBorder="1" applyAlignment="1">
      <alignment vertical="center"/>
    </xf>
    <xf numFmtId="164" fontId="0" fillId="0" borderId="0" xfId="0" applyNumberFormat="1" applyAlignment="1">
      <alignment vertical="center"/>
    </xf>
    <xf numFmtId="164" fontId="27" fillId="0" borderId="0" xfId="0" applyNumberFormat="1" applyFont="1" applyAlignment="1">
      <alignment vertical="top"/>
    </xf>
    <xf numFmtId="9" fontId="0" fillId="0" borderId="26" xfId="0" applyNumberFormat="1" applyBorder="1" applyAlignment="1">
      <alignment vertical="center"/>
    </xf>
    <xf numFmtId="9" fontId="0" fillId="0" borderId="18" xfId="0" applyNumberFormat="1" applyBorder="1" applyAlignment="1">
      <alignment vertical="center"/>
    </xf>
    <xf numFmtId="9" fontId="0" fillId="0" borderId="19" xfId="0" applyNumberFormat="1" applyBorder="1" applyAlignment="1">
      <alignment vertical="center"/>
    </xf>
    <xf numFmtId="9" fontId="6" fillId="0" borderId="21" xfId="0" applyNumberFormat="1" applyFont="1" applyBorder="1" applyAlignment="1">
      <alignment vertical="top"/>
    </xf>
    <xf numFmtId="9" fontId="0" fillId="0" borderId="26" xfId="0" applyNumberFormat="1" applyBorder="1" applyAlignment="1">
      <alignment vertical="top"/>
    </xf>
    <xf numFmtId="9" fontId="0" fillId="0" borderId="18" xfId="0" applyNumberFormat="1" applyBorder="1" applyAlignment="1">
      <alignment vertical="top"/>
    </xf>
    <xf numFmtId="9" fontId="0" fillId="0" borderId="19" xfId="0" applyNumberFormat="1" applyBorder="1" applyAlignment="1">
      <alignment vertical="top"/>
    </xf>
    <xf numFmtId="9" fontId="0" fillId="0" borderId="21" xfId="0" applyNumberFormat="1" applyBorder="1" applyAlignment="1">
      <alignment vertical="top"/>
    </xf>
    <xf numFmtId="0" fontId="0" fillId="12" borderId="0" xfId="0" applyFill="1" applyProtection="1">
      <protection locked="0"/>
    </xf>
    <xf numFmtId="0" fontId="0" fillId="7" borderId="0" xfId="0" applyFill="1" applyAlignment="1">
      <alignment vertical="top" wrapText="1"/>
    </xf>
    <xf numFmtId="0" fontId="0" fillId="13" borderId="0" xfId="0" applyFill="1" applyAlignment="1" applyProtection="1">
      <alignment vertical="top" wrapText="1"/>
      <protection locked="0"/>
    </xf>
    <xf numFmtId="49" fontId="26" fillId="9" borderId="0" xfId="0" applyNumberFormat="1" applyFont="1" applyFill="1" applyAlignment="1">
      <alignment vertical="center"/>
    </xf>
    <xf numFmtId="49" fontId="26" fillId="11" borderId="0" xfId="0" applyNumberFormat="1" applyFont="1" applyFill="1" applyAlignment="1">
      <alignment horizontal="left" vertical="center"/>
    </xf>
    <xf numFmtId="49" fontId="7" fillId="9" borderId="0" xfId="0" applyNumberFormat="1" applyFont="1" applyFill="1" applyAlignment="1">
      <alignment vertical="center"/>
    </xf>
    <xf numFmtId="49" fontId="7" fillId="11" borderId="0" xfId="0" applyNumberFormat="1" applyFont="1" applyFill="1" applyAlignment="1">
      <alignment horizontal="left" vertical="center"/>
    </xf>
    <xf numFmtId="49" fontId="7" fillId="11" borderId="0" xfId="0" applyNumberFormat="1" applyFont="1" applyFill="1" applyAlignment="1">
      <alignment vertical="center"/>
    </xf>
    <xf numFmtId="49" fontId="6" fillId="0" borderId="17" xfId="0" applyNumberFormat="1" applyFont="1" applyBorder="1" applyAlignment="1">
      <alignment horizontal="center" vertical="center" wrapText="1"/>
    </xf>
    <xf numFmtId="164" fontId="6" fillId="0" borderId="29" xfId="0" applyNumberFormat="1" applyFont="1" applyBorder="1" applyAlignment="1">
      <alignment vertical="top"/>
    </xf>
    <xf numFmtId="0" fontId="6" fillId="14" borderId="30" xfId="0" applyFont="1" applyFill="1" applyBorder="1" applyAlignment="1">
      <alignment vertical="top"/>
    </xf>
    <xf numFmtId="0" fontId="6" fillId="14" borderId="31" xfId="0" applyFont="1" applyFill="1" applyBorder="1" applyAlignment="1">
      <alignment vertical="top"/>
    </xf>
    <xf numFmtId="0" fontId="6" fillId="14" borderId="32" xfId="0" applyFont="1" applyFill="1" applyBorder="1" applyAlignment="1">
      <alignment vertical="top"/>
    </xf>
    <xf numFmtId="3" fontId="3" fillId="0" borderId="0" xfId="0" applyNumberFormat="1" applyFont="1" applyAlignment="1">
      <alignment vertical="top"/>
    </xf>
    <xf numFmtId="0" fontId="28" fillId="15" borderId="0" xfId="0" applyFont="1" applyFill="1" applyAlignment="1">
      <alignment vertical="center"/>
    </xf>
    <xf numFmtId="1" fontId="0" fillId="0" borderId="0" xfId="0" applyNumberFormat="1" applyAlignment="1">
      <alignment vertical="center"/>
    </xf>
    <xf numFmtId="0" fontId="16" fillId="0" borderId="30" xfId="21" applyFill="1" applyBorder="1" applyAlignment="1" applyProtection="1">
      <alignment horizontal="center" vertical="center"/>
    </xf>
    <xf numFmtId="0" fontId="16" fillId="0" borderId="35" xfId="21" applyNumberFormat="1" applyBorder="1" applyAlignment="1">
      <alignment vertical="center"/>
    </xf>
    <xf numFmtId="0" fontId="0" fillId="0" borderId="36" xfId="0" applyBorder="1" applyAlignment="1">
      <alignment vertical="center"/>
    </xf>
    <xf numFmtId="0" fontId="16" fillId="0" borderId="37" xfId="21" applyNumberFormat="1" applyBorder="1" applyAlignment="1">
      <alignment vertical="center"/>
    </xf>
    <xf numFmtId="0" fontId="0" fillId="0" borderId="38" xfId="0" applyBorder="1" applyAlignment="1">
      <alignment vertical="center"/>
    </xf>
    <xf numFmtId="0" fontId="16" fillId="0" borderId="39" xfId="21" applyNumberFormat="1" applyBorder="1" applyAlignment="1">
      <alignment vertical="center"/>
    </xf>
    <xf numFmtId="0" fontId="0" fillId="0" borderId="40" xfId="0" applyBorder="1" applyAlignment="1">
      <alignment vertical="center"/>
    </xf>
    <xf numFmtId="0" fontId="25" fillId="14" borderId="41" xfId="0" applyFont="1" applyFill="1" applyBorder="1" applyAlignment="1">
      <alignment vertical="top"/>
    </xf>
    <xf numFmtId="0" fontId="25" fillId="14" borderId="42" xfId="0" applyFont="1" applyFill="1" applyBorder="1" applyAlignment="1">
      <alignment vertical="top"/>
    </xf>
    <xf numFmtId="0" fontId="6" fillId="14" borderId="41" xfId="0" applyFont="1" applyFill="1" applyBorder="1" applyAlignment="1">
      <alignment vertical="top"/>
    </xf>
    <xf numFmtId="0" fontId="6" fillId="14" borderId="42" xfId="0" applyFont="1" applyFill="1" applyBorder="1" applyAlignment="1">
      <alignment vertical="top"/>
    </xf>
    <xf numFmtId="49" fontId="0" fillId="0" borderId="35" xfId="0" applyNumberFormat="1" applyBorder="1" applyAlignment="1">
      <alignment horizontal="left" vertical="center"/>
    </xf>
    <xf numFmtId="49" fontId="0" fillId="0" borderId="36" xfId="0" applyNumberFormat="1" applyBorder="1" applyAlignment="1">
      <alignment horizontal="left" vertical="center"/>
    </xf>
    <xf numFmtId="170" fontId="0" fillId="0" borderId="26" xfId="0" applyNumberFormat="1" applyBorder="1" applyAlignment="1">
      <alignment vertical="center"/>
    </xf>
    <xf numFmtId="170" fontId="0" fillId="0" borderId="18" xfId="0" applyNumberFormat="1" applyBorder="1" applyAlignment="1">
      <alignment vertical="center"/>
    </xf>
    <xf numFmtId="170" fontId="0" fillId="0" borderId="19" xfId="0" applyNumberFormat="1" applyBorder="1" applyAlignment="1">
      <alignment vertical="center"/>
    </xf>
    <xf numFmtId="170" fontId="0" fillId="0" borderId="26" xfId="0" applyNumberFormat="1" applyBorder="1" applyAlignment="1">
      <alignment vertical="top"/>
    </xf>
    <xf numFmtId="170" fontId="0" fillId="0" borderId="18" xfId="0" applyNumberFormat="1" applyBorder="1" applyAlignment="1">
      <alignment vertical="top"/>
    </xf>
    <xf numFmtId="170" fontId="0" fillId="0" borderId="19" xfId="0" applyNumberFormat="1" applyBorder="1" applyAlignment="1">
      <alignment vertical="top"/>
    </xf>
    <xf numFmtId="0" fontId="29" fillId="0" borderId="0" xfId="0" applyFont="1" applyAlignment="1">
      <alignment horizontal="left"/>
    </xf>
    <xf numFmtId="49" fontId="5" fillId="0" borderId="11" xfId="0" applyNumberFormat="1" applyFont="1" applyBorder="1" applyAlignment="1">
      <alignment vertical="top"/>
    </xf>
    <xf numFmtId="49" fontId="0" fillId="0" borderId="0" xfId="0" applyNumberFormat="1" applyAlignment="1">
      <alignment horizontal="left" vertical="center"/>
    </xf>
    <xf numFmtId="9" fontId="0" fillId="0" borderId="0" xfId="0" applyNumberFormat="1" applyAlignment="1">
      <alignment vertical="top"/>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9" fontId="0" fillId="0" borderId="0" xfId="0" applyNumberFormat="1" applyAlignment="1">
      <alignment vertical="center"/>
    </xf>
    <xf numFmtId="164" fontId="0" fillId="0" borderId="26" xfId="0" applyNumberFormat="1" applyBorder="1" applyAlignment="1">
      <alignment horizontal="right" vertical="center"/>
    </xf>
    <xf numFmtId="164" fontId="0" fillId="0" borderId="18" xfId="0" applyNumberFormat="1" applyBorder="1" applyAlignment="1">
      <alignment horizontal="right" vertical="center"/>
    </xf>
    <xf numFmtId="9" fontId="0" fillId="0" borderId="19" xfId="0" applyNumberFormat="1" applyBorder="1" applyAlignment="1">
      <alignment horizontal="right" vertical="center"/>
    </xf>
    <xf numFmtId="0" fontId="30" fillId="0" borderId="0" xfId="0" applyFont="1" applyAlignment="1">
      <alignment vertical="top"/>
    </xf>
    <xf numFmtId="0" fontId="30" fillId="0" borderId="0" xfId="0" applyFont="1" applyAlignment="1">
      <alignment vertical="center"/>
    </xf>
    <xf numFmtId="0" fontId="31" fillId="0" borderId="0" xfId="0" applyFont="1" applyAlignment="1">
      <alignment vertical="center"/>
    </xf>
    <xf numFmtId="1" fontId="30" fillId="0" borderId="0" xfId="0" applyNumberFormat="1" applyFont="1" applyAlignment="1">
      <alignment vertical="center"/>
    </xf>
    <xf numFmtId="1" fontId="30" fillId="0" borderId="0" xfId="0" applyNumberFormat="1" applyFont="1" applyAlignment="1">
      <alignment vertical="top"/>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top"/>
    </xf>
    <xf numFmtId="0" fontId="0" fillId="0" borderId="3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32" xfId="0" applyBorder="1"/>
    <xf numFmtId="0" fontId="13"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2" fillId="0" borderId="32" xfId="21" applyFont="1" applyFill="1" applyBorder="1" applyAlignment="1" applyProtection="1">
      <alignment horizontal="left" vertical="center"/>
    </xf>
    <xf numFmtId="49" fontId="33" fillId="0" borderId="14" xfId="0" applyNumberFormat="1" applyFont="1" applyBorder="1" applyAlignment="1">
      <alignment horizontal="right" vertical="top"/>
    </xf>
    <xf numFmtId="0" fontId="34" fillId="0" borderId="0" xfId="0" applyFont="1" applyAlignment="1" applyProtection="1">
      <alignment horizontal="right" vertical="top"/>
      <protection hidden="1"/>
    </xf>
    <xf numFmtId="0" fontId="34" fillId="0" borderId="0" xfId="0" applyFont="1" applyAlignment="1">
      <alignment horizontal="right" vertical="top"/>
    </xf>
    <xf numFmtId="9" fontId="35" fillId="0" borderId="14" xfId="0" applyNumberFormat="1" applyFont="1" applyBorder="1" applyAlignment="1">
      <alignment horizontal="right" vertical="top"/>
    </xf>
    <xf numFmtId="0" fontId="16" fillId="0" borderId="0" xfId="21" applyNumberFormat="1" applyAlignment="1" applyProtection="1">
      <alignment vertical="top"/>
      <protection locked="0"/>
    </xf>
    <xf numFmtId="49" fontId="0" fillId="0" borderId="0" xfId="0" applyNumberFormat="1" applyAlignment="1">
      <alignment vertical="top" wrapText="1"/>
    </xf>
    <xf numFmtId="49" fontId="36" fillId="0" borderId="11" xfId="0" applyNumberFormat="1" applyFont="1" applyBorder="1" applyAlignment="1">
      <alignment horizontal="right" vertical="top"/>
    </xf>
    <xf numFmtId="49" fontId="0" fillId="0" borderId="11" xfId="0" applyNumberFormat="1" applyBorder="1" applyAlignment="1">
      <alignment vertical="top"/>
    </xf>
    <xf numFmtId="49" fontId="6" fillId="0" borderId="0" xfId="0" applyNumberFormat="1" applyFont="1" applyAlignment="1">
      <alignment horizontal="left" vertical="center"/>
    </xf>
    <xf numFmtId="0" fontId="0" fillId="0" borderId="0" xfId="0" applyProtection="1">
      <protection hidden="1"/>
    </xf>
    <xf numFmtId="0" fontId="6" fillId="0" borderId="10" xfId="0" applyFont="1" applyBorder="1" applyAlignment="1">
      <alignment vertical="top"/>
    </xf>
    <xf numFmtId="0" fontId="37" fillId="0" borderId="0" xfId="0" applyFont="1" applyAlignment="1">
      <alignment vertical="center"/>
    </xf>
    <xf numFmtId="0" fontId="37" fillId="0" borderId="0" xfId="0" applyFont="1"/>
    <xf numFmtId="49" fontId="6" fillId="0" borderId="10" xfId="0" applyNumberFormat="1" applyFont="1" applyBorder="1" applyAlignment="1">
      <alignment horizontal="right" vertical="top"/>
    </xf>
    <xf numFmtId="49" fontId="0" fillId="0" borderId="0" xfId="0" applyNumberFormat="1" applyAlignment="1">
      <alignment horizontal="right" vertical="top"/>
    </xf>
    <xf numFmtId="0" fontId="40" fillId="0" borderId="0" xfId="0" applyFont="1"/>
    <xf numFmtId="0" fontId="6" fillId="0" borderId="14" xfId="0" applyFont="1" applyBorder="1" applyAlignment="1">
      <alignment vertical="top"/>
    </xf>
    <xf numFmtId="0" fontId="33" fillId="0" borderId="14" xfId="0" applyFont="1" applyBorder="1" applyAlignment="1">
      <alignment horizontal="right" vertical="top"/>
    </xf>
    <xf numFmtId="0" fontId="18" fillId="9" borderId="6" xfId="0" applyFont="1" applyFill="1" applyBorder="1" applyAlignment="1">
      <alignment vertical="center"/>
    </xf>
    <xf numFmtId="0" fontId="18" fillId="11" borderId="6" xfId="0" applyFont="1" applyFill="1" applyBorder="1" applyAlignment="1">
      <alignment vertical="center"/>
    </xf>
    <xf numFmtId="165" fontId="41" fillId="0" borderId="0" xfId="0" applyNumberFormat="1" applyFont="1" applyAlignment="1">
      <alignment vertical="top"/>
    </xf>
    <xf numFmtId="165" fontId="41" fillId="0" borderId="0" xfId="0" applyNumberFormat="1" applyFont="1"/>
    <xf numFmtId="49" fontId="42" fillId="0" borderId="0" xfId="0" applyNumberFormat="1" applyFont="1" applyAlignment="1">
      <alignment vertical="top"/>
    </xf>
    <xf numFmtId="165" fontId="43" fillId="0" borderId="0" xfId="0" applyNumberFormat="1" applyFont="1" applyAlignment="1">
      <alignment vertical="center"/>
    </xf>
    <xf numFmtId="165" fontId="41" fillId="0" borderId="0" xfId="1" applyNumberFormat="1" applyFont="1" applyAlignment="1" applyProtection="1">
      <alignment vertical="top"/>
    </xf>
    <xf numFmtId="165" fontId="41" fillId="0" borderId="0" xfId="0" applyNumberFormat="1" applyFont="1" applyAlignment="1" applyProtection="1">
      <alignment vertical="top"/>
      <protection hidden="1"/>
    </xf>
    <xf numFmtId="167" fontId="41" fillId="0" borderId="0" xfId="2" applyNumberFormat="1" applyFont="1" applyAlignment="1" applyProtection="1">
      <alignment vertical="top"/>
      <protection hidden="1"/>
    </xf>
    <xf numFmtId="49" fontId="6" fillId="0" borderId="0" xfId="0" applyNumberFormat="1" applyFont="1" applyAlignment="1">
      <alignment horizontal="left"/>
    </xf>
    <xf numFmtId="0" fontId="0" fillId="0" borderId="0" xfId="0" applyProtection="1">
      <protection locked="0" hidden="1"/>
    </xf>
    <xf numFmtId="0" fontId="16" fillId="0" borderId="0" xfId="21" applyNumberFormat="1" applyAlignment="1" applyProtection="1">
      <alignment vertical="top" wrapText="1"/>
      <protection locked="0"/>
    </xf>
    <xf numFmtId="49" fontId="16" fillId="0" borderId="0" xfId="21" applyNumberFormat="1" applyProtection="1">
      <protection locked="0"/>
    </xf>
    <xf numFmtId="0" fontId="16" fillId="0" borderId="0" xfId="21" applyProtection="1">
      <protection locked="0"/>
    </xf>
    <xf numFmtId="0" fontId="0" fillId="0" borderId="26" xfId="0" applyBorder="1" applyAlignment="1">
      <alignment vertical="top"/>
    </xf>
    <xf numFmtId="164" fontId="0" fillId="0" borderId="32" xfId="0" applyNumberFormat="1" applyBorder="1" applyAlignment="1">
      <alignment vertical="top"/>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3" fontId="0" fillId="0" borderId="30" xfId="0" applyNumberFormat="1" applyBorder="1" applyAlignment="1" applyProtection="1">
      <alignment vertical="top"/>
      <protection locked="0"/>
    </xf>
    <xf numFmtId="3" fontId="0" fillId="0" borderId="31" xfId="0" applyNumberFormat="1" applyBorder="1" applyAlignment="1" applyProtection="1">
      <alignment vertical="top"/>
      <protection locked="0"/>
    </xf>
    <xf numFmtId="3" fontId="0" fillId="0" borderId="32" xfId="0" applyNumberFormat="1" applyBorder="1" applyAlignment="1" applyProtection="1">
      <alignment vertical="top"/>
      <protection locked="0"/>
    </xf>
    <xf numFmtId="0" fontId="0" fillId="0" borderId="16" xfId="0" applyBorder="1" applyAlignment="1" applyProtection="1">
      <alignment horizontal="left" vertical="top"/>
      <protection locked="0"/>
    </xf>
    <xf numFmtId="49" fontId="0" fillId="0" borderId="14" xfId="0" applyNumberFormat="1" applyBorder="1" applyAlignment="1">
      <alignment horizontal="right" vertical="top"/>
    </xf>
    <xf numFmtId="49" fontId="0" fillId="0" borderId="14" xfId="0" applyNumberFormat="1" applyBorder="1" applyAlignment="1">
      <alignment horizontal="left" vertical="top"/>
    </xf>
    <xf numFmtId="49" fontId="6" fillId="0" borderId="14" xfId="0" applyNumberFormat="1" applyFont="1" applyBorder="1"/>
    <xf numFmtId="49" fontId="6" fillId="0" borderId="49" xfId="0" applyNumberFormat="1" applyFont="1" applyBorder="1" applyAlignment="1">
      <alignment vertical="top"/>
    </xf>
    <xf numFmtId="3" fontId="0" fillId="0" borderId="16" xfId="0" applyNumberFormat="1" applyBorder="1" applyAlignment="1" applyProtection="1">
      <alignment horizontal="right" vertical="top"/>
      <protection locked="0"/>
    </xf>
    <xf numFmtId="14" fontId="0" fillId="7" borderId="8" xfId="0" applyNumberFormat="1" applyFill="1" applyBorder="1" applyAlignment="1" applyProtection="1">
      <alignment horizontal="right" vertical="top"/>
      <protection locked="0"/>
    </xf>
    <xf numFmtId="14" fontId="0" fillId="7" borderId="25" xfId="0" applyNumberFormat="1" applyFill="1" applyBorder="1" applyAlignment="1" applyProtection="1">
      <alignment horizontal="right" vertical="top"/>
      <protection locked="0"/>
    </xf>
    <xf numFmtId="49" fontId="18" fillId="10" borderId="3" xfId="0" applyNumberFormat="1" applyFont="1" applyFill="1" applyBorder="1" applyAlignment="1">
      <alignment vertical="center"/>
    </xf>
    <xf numFmtId="49" fontId="18" fillId="10" borderId="15" xfId="0" applyNumberFormat="1" applyFont="1" applyFill="1" applyBorder="1" applyAlignment="1">
      <alignment vertical="center"/>
    </xf>
    <xf numFmtId="49" fontId="18" fillId="10" borderId="2" xfId="0" applyNumberFormat="1" applyFont="1" applyFill="1" applyBorder="1" applyAlignment="1">
      <alignment vertical="center"/>
    </xf>
    <xf numFmtId="49" fontId="39" fillId="10" borderId="3" xfId="0" applyNumberFormat="1" applyFont="1" applyFill="1" applyBorder="1" applyAlignment="1">
      <alignment vertical="center"/>
    </xf>
    <xf numFmtId="49" fontId="18" fillId="10" borderId="5" xfId="0" applyNumberFormat="1" applyFont="1" applyFill="1" applyBorder="1" applyAlignment="1">
      <alignment vertical="center"/>
    </xf>
    <xf numFmtId="49" fontId="18" fillId="10" borderId="6" xfId="0" applyNumberFormat="1" applyFont="1" applyFill="1" applyBorder="1" applyAlignment="1">
      <alignment vertical="center"/>
    </xf>
    <xf numFmtId="49" fontId="21" fillId="10" borderId="1" xfId="0" applyNumberFormat="1" applyFont="1" applyFill="1" applyBorder="1" applyAlignment="1">
      <alignment vertical="center" wrapText="1"/>
    </xf>
    <xf numFmtId="0" fontId="22" fillId="10" borderId="3" xfId="0" applyFont="1" applyFill="1" applyBorder="1" applyAlignment="1">
      <alignment vertical="center" wrapText="1"/>
    </xf>
    <xf numFmtId="49" fontId="38" fillId="10" borderId="3" xfId="0" applyNumberFormat="1" applyFont="1" applyFill="1" applyBorder="1" applyAlignment="1">
      <alignment vertical="center"/>
    </xf>
    <xf numFmtId="0" fontId="44" fillId="10" borderId="3" xfId="0" applyFont="1" applyFill="1" applyBorder="1" applyAlignment="1">
      <alignment horizontal="center" vertical="center" wrapText="1"/>
    </xf>
    <xf numFmtId="164" fontId="3" fillId="0" borderId="50" xfId="0" applyNumberFormat="1" applyFont="1" applyBorder="1" applyAlignment="1">
      <alignment horizontal="right" vertical="top"/>
    </xf>
    <xf numFmtId="164" fontId="3" fillId="0" borderId="51" xfId="0" applyNumberFormat="1" applyFont="1" applyBorder="1" applyAlignment="1">
      <alignment horizontal="right" vertical="top"/>
    </xf>
    <xf numFmtId="164" fontId="2" fillId="0" borderId="52" xfId="0" applyNumberFormat="1" applyFont="1" applyBorder="1" applyAlignment="1">
      <alignment horizontal="right" vertical="top"/>
    </xf>
    <xf numFmtId="164" fontId="2" fillId="0" borderId="52" xfId="0" applyNumberFormat="1" applyFont="1" applyBorder="1" applyAlignment="1">
      <alignment horizontal="right"/>
    </xf>
    <xf numFmtId="166" fontId="24" fillId="0" borderId="52" xfId="0" applyNumberFormat="1" applyFont="1" applyBorder="1" applyAlignment="1">
      <alignment horizontal="right" vertical="top"/>
    </xf>
    <xf numFmtId="164" fontId="3" fillId="0" borderId="50" xfId="0" applyNumberFormat="1" applyFont="1" applyBorder="1" applyAlignment="1">
      <alignment vertical="top"/>
    </xf>
    <xf numFmtId="164" fontId="3" fillId="0" borderId="51" xfId="0" applyNumberFormat="1" applyFont="1" applyBorder="1" applyAlignment="1">
      <alignment vertical="top"/>
    </xf>
    <xf numFmtId="164" fontId="3" fillId="0" borderId="52" xfId="0" applyNumberFormat="1" applyFont="1" applyBorder="1" applyAlignment="1">
      <alignment vertical="top"/>
    </xf>
    <xf numFmtId="164" fontId="33" fillId="0" borderId="50" xfId="0" applyNumberFormat="1" applyFont="1" applyBorder="1" applyAlignment="1">
      <alignment horizontal="right" vertical="top"/>
    </xf>
    <xf numFmtId="164" fontId="33" fillId="0" borderId="51" xfId="0" applyNumberFormat="1" applyFont="1" applyBorder="1" applyAlignment="1">
      <alignment horizontal="right" vertical="top"/>
    </xf>
    <xf numFmtId="164" fontId="34" fillId="0" borderId="51" xfId="0" applyNumberFormat="1" applyFont="1" applyBorder="1" applyAlignment="1">
      <alignment horizontal="right" vertical="top"/>
    </xf>
    <xf numFmtId="9" fontId="3" fillId="0" borderId="50" xfId="0" applyNumberFormat="1" applyFont="1" applyBorder="1" applyAlignment="1">
      <alignment vertical="top"/>
    </xf>
    <xf numFmtId="14" fontId="0" fillId="0" borderId="53" xfId="0" applyNumberFormat="1" applyBorder="1" applyAlignment="1" applyProtection="1">
      <alignment horizontal="right" vertical="top"/>
      <protection locked="0"/>
    </xf>
    <xf numFmtId="14" fontId="0" fillId="0" borderId="54" xfId="0" applyNumberFormat="1" applyBorder="1" applyAlignment="1" applyProtection="1">
      <alignment horizontal="right" vertical="top"/>
      <protection locked="0"/>
    </xf>
    <xf numFmtId="1" fontId="0" fillId="0" borderId="53" xfId="0" applyNumberFormat="1" applyBorder="1" applyAlignment="1" applyProtection="1">
      <alignment horizontal="right" vertical="top"/>
      <protection locked="0"/>
    </xf>
    <xf numFmtId="1" fontId="0" fillId="0" borderId="54" xfId="0" applyNumberFormat="1" applyBorder="1" applyAlignment="1" applyProtection="1">
      <alignment horizontal="right" vertical="top"/>
      <protection locked="0"/>
    </xf>
    <xf numFmtId="166" fontId="0" fillId="0" borderId="53" xfId="0" applyNumberFormat="1" applyBorder="1" applyAlignment="1" applyProtection="1">
      <alignment horizontal="right" vertical="top"/>
      <protection locked="0"/>
    </xf>
    <xf numFmtId="166" fontId="0" fillId="0" borderId="54" xfId="0" applyNumberFormat="1" applyBorder="1" applyAlignment="1" applyProtection="1">
      <alignment horizontal="right" vertical="top"/>
      <protection locked="0"/>
    </xf>
    <xf numFmtId="0" fontId="0" fillId="0" borderId="54" xfId="0" applyBorder="1" applyAlignment="1" applyProtection="1">
      <alignment horizontal="right" vertical="top"/>
      <protection locked="0"/>
    </xf>
    <xf numFmtId="3" fontId="0" fillId="0" borderId="53" xfId="0" applyNumberFormat="1" applyBorder="1" applyAlignment="1" applyProtection="1">
      <alignment horizontal="right"/>
      <protection locked="0"/>
    </xf>
    <xf numFmtId="3" fontId="0" fillId="0" borderId="54" xfId="0" applyNumberFormat="1" applyBorder="1" applyAlignment="1" applyProtection="1">
      <alignment horizontal="right"/>
      <protection locked="0"/>
    </xf>
    <xf numFmtId="3" fontId="0" fillId="0" borderId="53" xfId="0" applyNumberFormat="1" applyBorder="1" applyAlignment="1" applyProtection="1">
      <alignment horizontal="right" vertical="top"/>
      <protection locked="0"/>
    </xf>
    <xf numFmtId="3" fontId="0" fillId="0" borderId="54" xfId="0" applyNumberFormat="1" applyBorder="1" applyAlignment="1" applyProtection="1">
      <alignment horizontal="right" vertical="top"/>
      <protection locked="0"/>
    </xf>
    <xf numFmtId="3" fontId="0" fillId="0" borderId="53" xfId="0" applyNumberFormat="1" applyBorder="1" applyAlignment="1" applyProtection="1">
      <alignment vertical="top"/>
      <protection locked="0"/>
    </xf>
    <xf numFmtId="3" fontId="0" fillId="0" borderId="54" xfId="0" applyNumberFormat="1" applyBorder="1" applyAlignment="1" applyProtection="1">
      <alignment vertical="top"/>
      <protection locked="0"/>
    </xf>
    <xf numFmtId="1" fontId="0" fillId="0" borderId="56" xfId="0" applyNumberFormat="1" applyBorder="1" applyAlignment="1" applyProtection="1">
      <alignment horizontal="right" vertical="top"/>
      <protection locked="0"/>
    </xf>
    <xf numFmtId="49" fontId="0" fillId="0" borderId="0" xfId="0" applyNumberFormat="1" applyAlignment="1">
      <alignment horizontal="left" vertical="top"/>
    </xf>
    <xf numFmtId="49" fontId="0" fillId="0" borderId="0" xfId="0" quotePrefix="1" applyNumberFormat="1" applyAlignment="1">
      <alignment horizontal="left" vertical="top" wrapText="1"/>
    </xf>
    <xf numFmtId="49" fontId="6"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16" fillId="0" borderId="0" xfId="21" applyNumberFormat="1" applyAlignment="1">
      <alignment horizontal="left" vertical="top"/>
    </xf>
    <xf numFmtId="49" fontId="45" fillId="0" borderId="0" xfId="0" applyNumberFormat="1" applyFont="1" applyAlignment="1">
      <alignment horizontal="left" vertical="center"/>
    </xf>
    <xf numFmtId="14" fontId="0" fillId="7" borderId="57" xfId="0" applyNumberFormat="1" applyFill="1" applyBorder="1" applyAlignment="1" applyProtection="1">
      <alignment horizontal="right" vertical="top"/>
      <protection locked="0"/>
    </xf>
    <xf numFmtId="14" fontId="0" fillId="0" borderId="58" xfId="0" applyNumberFormat="1" applyBorder="1" applyAlignment="1" applyProtection="1">
      <alignment horizontal="right" vertical="top"/>
      <protection locked="0"/>
    </xf>
    <xf numFmtId="1" fontId="0" fillId="0" borderId="58" xfId="0" applyNumberFormat="1" applyBorder="1" applyAlignment="1" applyProtection="1">
      <alignment horizontal="right" vertical="top"/>
      <protection locked="0"/>
    </xf>
    <xf numFmtId="166" fontId="0" fillId="0" borderId="58" xfId="0" applyNumberFormat="1" applyBorder="1" applyAlignment="1" applyProtection="1">
      <alignment horizontal="right" vertical="top"/>
      <protection locked="0"/>
    </xf>
    <xf numFmtId="164" fontId="20" fillId="0" borderId="0" xfId="0" applyNumberFormat="1" applyFont="1" applyAlignment="1">
      <alignment horizontal="right" vertical="top"/>
    </xf>
    <xf numFmtId="164" fontId="20" fillId="0" borderId="0" xfId="1" applyNumberFormat="1" applyFont="1" applyFill="1" applyBorder="1" applyAlignment="1" applyProtection="1">
      <alignment horizontal="right" vertical="top"/>
    </xf>
    <xf numFmtId="49" fontId="6" fillId="0" borderId="59" xfId="0" applyNumberFormat="1" applyFont="1" applyBorder="1" applyAlignment="1">
      <alignment vertical="top"/>
    </xf>
    <xf numFmtId="49" fontId="11" fillId="0" borderId="60" xfId="0" applyNumberFormat="1" applyFont="1" applyBorder="1" applyAlignment="1">
      <alignment horizontal="left" vertical="top" wrapText="1"/>
    </xf>
    <xf numFmtId="49" fontId="0" fillId="0" borderId="60" xfId="0" applyNumberFormat="1" applyBorder="1" applyAlignment="1">
      <alignment horizontal="left" vertical="top"/>
    </xf>
    <xf numFmtId="0" fontId="11" fillId="0" borderId="0" xfId="0" applyFont="1" applyAlignment="1">
      <alignment horizontal="left" vertical="center"/>
    </xf>
    <xf numFmtId="0" fontId="46" fillId="0" borderId="60" xfId="0" applyFont="1" applyBorder="1" applyAlignment="1">
      <alignment horizontal="left" vertical="center"/>
    </xf>
    <xf numFmtId="49" fontId="12" fillId="0" borderId="61" xfId="0" applyNumberFormat="1" applyFont="1" applyBorder="1" applyAlignment="1">
      <alignment horizontal="left" vertical="center"/>
    </xf>
    <xf numFmtId="49" fontId="12" fillId="0" borderId="61" xfId="0" applyNumberFormat="1" applyFont="1" applyBorder="1" applyAlignment="1">
      <alignment horizontal="left" vertical="center" wrapText="1"/>
    </xf>
    <xf numFmtId="49" fontId="41" fillId="0" borderId="0" xfId="0" applyNumberFormat="1" applyFont="1" applyAlignment="1">
      <alignment vertical="top"/>
    </xf>
    <xf numFmtId="0" fontId="1" fillId="0" borderId="0" xfId="0" applyFont="1" applyAlignment="1">
      <alignment vertical="top" wrapText="1"/>
    </xf>
    <xf numFmtId="49" fontId="7" fillId="0" borderId="0" xfId="0" applyNumberFormat="1" applyFont="1" applyAlignment="1">
      <alignment vertical="top"/>
    </xf>
    <xf numFmtId="49" fontId="0" fillId="0" borderId="0" xfId="0" applyNumberFormat="1" applyAlignment="1">
      <alignment vertical="top" wrapText="1"/>
    </xf>
    <xf numFmtId="49" fontId="6" fillId="0" borderId="30"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24" xfId="0" applyNumberFormat="1" applyFont="1" applyBorder="1" applyAlignment="1">
      <alignment horizontal="right" vertical="top"/>
    </xf>
    <xf numFmtId="0" fontId="6" fillId="0" borderId="23" xfId="0" applyFont="1" applyBorder="1" applyAlignment="1">
      <alignment horizontal="right" vertical="top"/>
    </xf>
    <xf numFmtId="49" fontId="0" fillId="0" borderId="26" xfId="0" applyNumberFormat="1" applyBorder="1" applyAlignment="1">
      <alignment horizontal="left" vertical="top"/>
    </xf>
    <xf numFmtId="0" fontId="0" fillId="0" borderId="26" xfId="0" applyBorder="1" applyAlignment="1">
      <alignment horizontal="left" vertical="top"/>
    </xf>
    <xf numFmtId="49" fontId="0" fillId="0" borderId="18" xfId="0" applyNumberFormat="1" applyBorder="1" applyAlignment="1">
      <alignment horizontal="left" vertical="top"/>
    </xf>
    <xf numFmtId="0" fontId="0" fillId="0" borderId="18" xfId="0" applyBorder="1" applyAlignment="1">
      <alignment horizontal="left" vertical="top"/>
    </xf>
    <xf numFmtId="49" fontId="0" fillId="0" borderId="19" xfId="0" applyNumberFormat="1" applyBorder="1" applyAlignment="1">
      <alignment horizontal="left" vertical="top"/>
    </xf>
    <xf numFmtId="0" fontId="0" fillId="0" borderId="19" xfId="0" applyBorder="1" applyAlignment="1">
      <alignment horizontal="left" vertical="top"/>
    </xf>
    <xf numFmtId="49" fontId="6" fillId="0" borderId="17" xfId="0" applyNumberFormat="1" applyFont="1" applyBorder="1" applyAlignment="1">
      <alignment horizontal="right" vertical="top"/>
    </xf>
    <xf numFmtId="0" fontId="6" fillId="0" borderId="17" xfId="0" applyFont="1" applyBorder="1" applyAlignment="1">
      <alignment horizontal="right" vertical="top"/>
    </xf>
    <xf numFmtId="49" fontId="6" fillId="0" borderId="30" xfId="0" applyNumberFormat="1" applyFont="1" applyBorder="1" applyAlignment="1">
      <alignment horizontal="left" vertical="center"/>
    </xf>
    <xf numFmtId="49" fontId="6" fillId="0" borderId="32" xfId="0" applyNumberFormat="1" applyFont="1" applyBorder="1" applyAlignment="1">
      <alignment horizontal="left" vertical="center"/>
    </xf>
    <xf numFmtId="0" fontId="13" fillId="0" borderId="0" xfId="0" applyFont="1" applyAlignment="1">
      <alignment horizontal="center" vertical="center"/>
    </xf>
    <xf numFmtId="49" fontId="6" fillId="0" borderId="24"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16" fillId="0" borderId="55" xfId="21" applyNumberFormat="1" applyBorder="1" applyAlignment="1" applyProtection="1">
      <alignment horizontal="left" vertical="center"/>
      <protection locked="0"/>
    </xf>
    <xf numFmtId="0" fontId="17" fillId="0" borderId="55" xfId="21" applyNumberFormat="1" applyFont="1" applyBorder="1" applyAlignment="1" applyProtection="1">
      <alignment horizontal="left" vertical="center" wrapText="1"/>
      <protection locked="0"/>
    </xf>
    <xf numFmtId="0" fontId="16" fillId="0" borderId="55" xfId="21" applyNumberFormat="1" applyBorder="1" applyAlignment="1" applyProtection="1">
      <alignment horizontal="left" vertical="center" wrapText="1"/>
      <protection locked="0"/>
    </xf>
    <xf numFmtId="0" fontId="6" fillId="0" borderId="33"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cellXfs>
  <cellStyles count="22">
    <cellStyle name="Komma" xfId="1" builtinId="3"/>
    <cellStyle name="Komma 2" xfId="5" xr:uid="{00000000-0005-0000-0000-000001000000}"/>
    <cellStyle name="Komma 2 2" xfId="8" xr:uid="{00000000-0005-0000-0000-000002000000}"/>
    <cellStyle name="Komma 2 2 2" xfId="14" xr:uid="{00000000-0005-0000-0000-000003000000}"/>
    <cellStyle name="Komma 2 2 3" xfId="20" xr:uid="{00000000-0005-0000-0000-000004000000}"/>
    <cellStyle name="Komma 2 3" xfId="11" xr:uid="{00000000-0005-0000-0000-000005000000}"/>
    <cellStyle name="Komma 2 4" xfId="17" xr:uid="{00000000-0005-0000-0000-000006000000}"/>
    <cellStyle name="Komma 3" xfId="7" xr:uid="{00000000-0005-0000-0000-000007000000}"/>
    <cellStyle name="Komma 3 2" xfId="13" xr:uid="{00000000-0005-0000-0000-000008000000}"/>
    <cellStyle name="Komma 3 3" xfId="19" xr:uid="{00000000-0005-0000-0000-000009000000}"/>
    <cellStyle name="Komma 4" xfId="6" xr:uid="{00000000-0005-0000-0000-00000A000000}"/>
    <cellStyle name="Komma 4 2" xfId="12" xr:uid="{00000000-0005-0000-0000-00000B000000}"/>
    <cellStyle name="Komma 4 3" xfId="18" xr:uid="{00000000-0005-0000-0000-00000C000000}"/>
    <cellStyle name="Komma 5" xfId="9" xr:uid="{00000000-0005-0000-0000-00000D000000}"/>
    <cellStyle name="Komma 6" xfId="15" xr:uid="{00000000-0005-0000-0000-00000E000000}"/>
    <cellStyle name="Link" xfId="21" builtinId="8"/>
    <cellStyle name="Prozent" xfId="2" builtinId="5"/>
    <cellStyle name="Standard" xfId="0" builtinId="0"/>
    <cellStyle name="Standard 2" xfId="3" xr:uid="{00000000-0005-0000-0000-000011000000}"/>
    <cellStyle name="Standard 3" xfId="4" xr:uid="{00000000-0005-0000-0000-000012000000}"/>
    <cellStyle name="Standard 3 2" xfId="10" xr:uid="{00000000-0005-0000-0000-000013000000}"/>
    <cellStyle name="Standard 3 3" xfId="16" xr:uid="{00000000-0005-0000-0000-000014000000}"/>
  </cellStyles>
  <dxfs count="696">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ont>
        <color rgb="FFE2EFDA"/>
      </font>
    </dxf>
    <dxf>
      <font>
        <color rgb="FFFCE4D6"/>
      </font>
    </dxf>
    <dxf>
      <font>
        <b/>
        <i val="0"/>
        <color theme="1"/>
      </font>
      <fill>
        <patternFill>
          <bgColor rgb="FFFFFF00"/>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color theme="0"/>
      </font>
      <fill>
        <patternFill>
          <bgColor rgb="FFFF0000"/>
        </patternFill>
      </fill>
    </dxf>
    <dxf>
      <fill>
        <patternFill>
          <bgColor theme="9" tint="0.59996337778862885"/>
        </patternFill>
      </fill>
    </dxf>
    <dxf>
      <font>
        <b/>
        <i val="0"/>
      </font>
      <fill>
        <patternFill>
          <bgColor theme="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rgb="FFFFFFE5"/>
        </patternFill>
      </fill>
    </dxf>
    <dxf>
      <font>
        <b/>
        <i val="0"/>
      </font>
      <fill>
        <patternFill>
          <bgColor theme="5"/>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s>
  <tableStyles count="0" defaultTableStyle="TableStyleMedium2" defaultPivotStyle="PivotStyleLight16"/>
  <colors>
    <mruColors>
      <color rgb="FFE2EFDA"/>
      <color rgb="FFFCE4D6"/>
      <color rgb="FFE6EBF6"/>
      <color rgb="FFF2F2F2"/>
      <color rgb="FFFFFFDD"/>
      <color rgb="FFFFFFE5"/>
      <color rgb="FFFFFFCC"/>
      <color rgb="FFDCF0C6"/>
      <color rgb="FFC4D0EA"/>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Auswahlfelder!$A$8</c:f>
              <c:strCache>
                <c:ptCount val="1"/>
                <c:pt idx="0">
                  <c:v>Entwicklung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Auswahlfelder!$B$8:$K$8</c:f>
              <c:numCache>
                <c:formatCode>#,##0_ ;[Red]\-#,##0\ </c:formatCode>
                <c:ptCount val="10"/>
                <c:pt idx="0">
                  <c:v>7000</c:v>
                </c:pt>
                <c:pt idx="1">
                  <c:v>5000</c:v>
                </c:pt>
                <c:pt idx="2">
                  <c:v>3500</c:v>
                </c:pt>
                <c:pt idx="3">
                  <c:v>3000</c:v>
                </c:pt>
                <c:pt idx="4">
                  <c:v>2750</c:v>
                </c:pt>
                <c:pt idx="5">
                  <c:v>2600</c:v>
                </c:pt>
                <c:pt idx="6">
                  <c:v>2166.6666666666665</c:v>
                </c:pt>
                <c:pt idx="7">
                  <c:v>1857.1428571428571</c:v>
                </c:pt>
                <c:pt idx="8">
                  <c:v>1625</c:v>
                </c:pt>
                <c:pt idx="9">
                  <c:v>1444.4444444444443</c:v>
                </c:pt>
              </c:numCache>
            </c:numRef>
          </c:val>
          <c:smooth val="0"/>
          <c:extLst>
            <c:ext xmlns:c16="http://schemas.microsoft.com/office/drawing/2014/chart" uri="{C3380CC4-5D6E-409C-BE32-E72D297353CC}">
              <c16:uniqueId val="{00000000-D229-4EAC-A230-30E84C5A2F00}"/>
            </c:ext>
          </c:extLst>
        </c:ser>
        <c:ser>
          <c:idx val="2"/>
          <c:order val="1"/>
          <c:tx>
            <c:strRef>
              <c:f>Auswahlfelder!$A$9</c:f>
              <c:strCache>
                <c:ptCount val="1"/>
                <c:pt idx="0">
                  <c:v>Transfer in andere Sprachregion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Auswahlfelder!$B$9:$K$9</c:f>
              <c:numCache>
                <c:formatCode>#,##0_ ;[Red]\-#,##0\ </c:formatCode>
                <c:ptCount val="10"/>
                <c:pt idx="0">
                  <c:v>5000</c:v>
                </c:pt>
                <c:pt idx="1">
                  <c:v>3500</c:v>
                </c:pt>
                <c:pt idx="2">
                  <c:v>2500</c:v>
                </c:pt>
                <c:pt idx="3">
                  <c:v>2166.6666666666665</c:v>
                </c:pt>
                <c:pt idx="4">
                  <c:v>2000</c:v>
                </c:pt>
                <c:pt idx="5">
                  <c:v>1900</c:v>
                </c:pt>
                <c:pt idx="6">
                  <c:v>1583.3333333333333</c:v>
                </c:pt>
                <c:pt idx="7">
                  <c:v>1357.1428571428571</c:v>
                </c:pt>
                <c:pt idx="8">
                  <c:v>1187.5</c:v>
                </c:pt>
                <c:pt idx="9">
                  <c:v>1055.5555555555557</c:v>
                </c:pt>
              </c:numCache>
            </c:numRef>
          </c:val>
          <c:smooth val="0"/>
          <c:extLst>
            <c:ext xmlns:c16="http://schemas.microsoft.com/office/drawing/2014/chart" uri="{C3380CC4-5D6E-409C-BE32-E72D297353CC}">
              <c16:uniqueId val="{00000002-D229-4EAC-A230-30E84C5A2F00}"/>
            </c:ext>
          </c:extLst>
        </c:ser>
        <c:ser>
          <c:idx val="3"/>
          <c:order val="2"/>
          <c:tx>
            <c:strRef>
              <c:f>Auswahlfelder!$A$10</c:f>
              <c:strCache>
                <c:ptCount val="1"/>
                <c:pt idx="0">
                  <c:v>Durchführung</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Auswahlfelder!$B$10:$K$10</c:f>
              <c:numCache>
                <c:formatCode>#,##0_ ;[Red]\-#,##0\ </c:formatCode>
                <c:ptCount val="10"/>
                <c:pt idx="0">
                  <c:v>4000</c:v>
                </c:pt>
                <c:pt idx="1">
                  <c:v>2500</c:v>
                </c:pt>
                <c:pt idx="2">
                  <c:v>1750</c:v>
                </c:pt>
                <c:pt idx="3">
                  <c:v>1500</c:v>
                </c:pt>
                <c:pt idx="4">
                  <c:v>1375</c:v>
                </c:pt>
                <c:pt idx="5">
                  <c:v>1300</c:v>
                </c:pt>
                <c:pt idx="6">
                  <c:v>1083.3333333333333</c:v>
                </c:pt>
                <c:pt idx="7">
                  <c:v>928.57142857142856</c:v>
                </c:pt>
                <c:pt idx="8">
                  <c:v>812.5</c:v>
                </c:pt>
                <c:pt idx="9">
                  <c:v>722.22222222222217</c:v>
                </c:pt>
              </c:numCache>
            </c:numRef>
          </c:val>
          <c:smooth val="0"/>
          <c:extLst>
            <c:ext xmlns:c16="http://schemas.microsoft.com/office/drawing/2014/chart" uri="{C3380CC4-5D6E-409C-BE32-E72D297353CC}">
              <c16:uniqueId val="{00000003-D229-4EAC-A230-30E84C5A2F00}"/>
            </c:ext>
          </c:extLst>
        </c:ser>
        <c:dLbls>
          <c:dLblPos val="t"/>
          <c:showLegendKey val="0"/>
          <c:showVal val="1"/>
          <c:showCatName val="0"/>
          <c:showSerName val="0"/>
          <c:showPercent val="0"/>
          <c:showBubbleSize val="0"/>
        </c:dLbls>
        <c:smooth val="0"/>
        <c:axId val="204130208"/>
        <c:axId val="204135712"/>
      </c:lineChart>
      <c:catAx>
        <c:axId val="20413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5712"/>
        <c:crosses val="autoZero"/>
        <c:auto val="1"/>
        <c:lblAlgn val="ctr"/>
        <c:lblOffset val="100"/>
        <c:noMultiLvlLbl val="0"/>
      </c:catAx>
      <c:valAx>
        <c:axId val="20413571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0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469843911890473E-2"/>
          <c:y val="1.277548893648702E-2"/>
          <c:w val="0.96553015608810955"/>
          <c:h val="0.86724846682228141"/>
        </c:manualLayout>
      </c:layout>
      <c:barChart>
        <c:barDir val="col"/>
        <c:grouping val="clustered"/>
        <c:varyColors val="0"/>
        <c:ser>
          <c:idx val="1"/>
          <c:order val="0"/>
          <c:tx>
            <c:strRef>
              <c:f>Auswahlfelder!$B$2</c:f>
              <c:strCache>
                <c:ptCount val="1"/>
                <c:pt idx="0">
                  <c:v>1/2 Tag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Auswahlfelder!$B$3:$B$5</c:f>
              <c:numCache>
                <c:formatCode>#,##0</c:formatCode>
                <c:ptCount val="3"/>
                <c:pt idx="0">
                  <c:v>3500</c:v>
                </c:pt>
                <c:pt idx="1">
                  <c:v>2500</c:v>
                </c:pt>
                <c:pt idx="2">
                  <c:v>2000</c:v>
                </c:pt>
              </c:numCache>
            </c:numRef>
          </c:val>
          <c:extLst>
            <c:ext xmlns:c16="http://schemas.microsoft.com/office/drawing/2014/chart" uri="{C3380CC4-5D6E-409C-BE32-E72D297353CC}">
              <c16:uniqueId val="{00000001-F2C2-4DF8-80C1-7358D2406E22}"/>
            </c:ext>
          </c:extLst>
        </c:ser>
        <c:ser>
          <c:idx val="2"/>
          <c:order val="1"/>
          <c:tx>
            <c:strRef>
              <c:f>Auswahlfelder!$C$2</c:f>
              <c:strCache>
                <c:ptCount val="1"/>
                <c:pt idx="0">
                  <c:v>1 Tag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Auswahlfelder!$C$3:$C$5</c:f>
              <c:numCache>
                <c:formatCode>#,##0</c:formatCode>
                <c:ptCount val="3"/>
                <c:pt idx="0">
                  <c:v>5000</c:v>
                </c:pt>
                <c:pt idx="1">
                  <c:v>3500</c:v>
                </c:pt>
                <c:pt idx="2">
                  <c:v>2500</c:v>
                </c:pt>
              </c:numCache>
            </c:numRef>
          </c:val>
          <c:extLst>
            <c:ext xmlns:c16="http://schemas.microsoft.com/office/drawing/2014/chart" uri="{C3380CC4-5D6E-409C-BE32-E72D297353CC}">
              <c16:uniqueId val="{00000002-F2C2-4DF8-80C1-7358D2406E22}"/>
            </c:ext>
          </c:extLst>
        </c:ser>
        <c:ser>
          <c:idx val="3"/>
          <c:order val="2"/>
          <c:tx>
            <c:strRef>
              <c:f>Auswahlfelder!$D$2</c:f>
              <c:strCache>
                <c:ptCount val="1"/>
                <c:pt idx="0">
                  <c:v>2 Tage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Auswahlfelder!$D$3:$D$5</c:f>
              <c:numCache>
                <c:formatCode>#,##0</c:formatCode>
                <c:ptCount val="3"/>
                <c:pt idx="0">
                  <c:v>7000</c:v>
                </c:pt>
                <c:pt idx="1">
                  <c:v>5000</c:v>
                </c:pt>
                <c:pt idx="2">
                  <c:v>3500</c:v>
                </c:pt>
              </c:numCache>
            </c:numRef>
          </c:val>
          <c:extLst>
            <c:ext xmlns:c16="http://schemas.microsoft.com/office/drawing/2014/chart" uri="{C3380CC4-5D6E-409C-BE32-E72D297353CC}">
              <c16:uniqueId val="{00000003-F2C2-4DF8-80C1-7358D2406E22}"/>
            </c:ext>
          </c:extLst>
        </c:ser>
        <c:ser>
          <c:idx val="4"/>
          <c:order val="3"/>
          <c:tx>
            <c:strRef>
              <c:f>Auswahlfelder!$E$2</c:f>
              <c:strCache>
                <c:ptCount val="1"/>
                <c:pt idx="0">
                  <c:v>3 Tage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Auswahlfelder!$E$3:$E$5</c:f>
              <c:numCache>
                <c:formatCode>#,##0</c:formatCode>
                <c:ptCount val="3"/>
                <c:pt idx="0">
                  <c:v>9000</c:v>
                </c:pt>
                <c:pt idx="1">
                  <c:v>6500</c:v>
                </c:pt>
                <c:pt idx="2">
                  <c:v>4500</c:v>
                </c:pt>
              </c:numCache>
            </c:numRef>
          </c:val>
          <c:extLst>
            <c:ext xmlns:c16="http://schemas.microsoft.com/office/drawing/2014/chart" uri="{C3380CC4-5D6E-409C-BE32-E72D297353CC}">
              <c16:uniqueId val="{00000004-F2C2-4DF8-80C1-7358D2406E22}"/>
            </c:ext>
          </c:extLst>
        </c:ser>
        <c:ser>
          <c:idx val="5"/>
          <c:order val="4"/>
          <c:tx>
            <c:strRef>
              <c:f>Auswahlfelder!$F$2</c:f>
              <c:strCache>
                <c:ptCount val="1"/>
                <c:pt idx="0">
                  <c:v>4 Tage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Auswahlfelder!$F$3:$F$5</c:f>
              <c:numCache>
                <c:formatCode>#,##0</c:formatCode>
                <c:ptCount val="3"/>
                <c:pt idx="0">
                  <c:v>11000</c:v>
                </c:pt>
                <c:pt idx="1">
                  <c:v>8000</c:v>
                </c:pt>
                <c:pt idx="2">
                  <c:v>5500</c:v>
                </c:pt>
              </c:numCache>
            </c:numRef>
          </c:val>
          <c:extLst>
            <c:ext xmlns:c16="http://schemas.microsoft.com/office/drawing/2014/chart" uri="{C3380CC4-5D6E-409C-BE32-E72D297353CC}">
              <c16:uniqueId val="{00000005-F2C2-4DF8-80C1-7358D2406E22}"/>
            </c:ext>
          </c:extLst>
        </c:ser>
        <c:ser>
          <c:idx val="6"/>
          <c:order val="5"/>
          <c:tx>
            <c:strRef>
              <c:f>Auswahlfelder!$G$2</c:f>
              <c:strCache>
                <c:ptCount val="1"/>
                <c:pt idx="0">
                  <c:v>5 Tage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Auswahlfelder!$G$3:$G$5</c:f>
              <c:numCache>
                <c:formatCode>#,##0</c:formatCode>
                <c:ptCount val="3"/>
                <c:pt idx="0">
                  <c:v>13000</c:v>
                </c:pt>
                <c:pt idx="1">
                  <c:v>9500</c:v>
                </c:pt>
                <c:pt idx="2">
                  <c:v>6500</c:v>
                </c:pt>
              </c:numCache>
            </c:numRef>
          </c:val>
          <c:extLst>
            <c:ext xmlns:c16="http://schemas.microsoft.com/office/drawing/2014/chart" uri="{C3380CC4-5D6E-409C-BE32-E72D297353CC}">
              <c16:uniqueId val="{00000006-F2C2-4DF8-80C1-7358D2406E22}"/>
            </c:ext>
          </c:extLst>
        </c:ser>
        <c:ser>
          <c:idx val="0"/>
          <c:order val="6"/>
          <c:tx>
            <c:strRef>
              <c:f>Auswahlfelder!$H$2</c:f>
              <c:strCache>
                <c:ptCount val="1"/>
                <c:pt idx="0">
                  <c:v>6 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Auswahlfelder!$H$3:$H$5</c:f>
              <c:numCache>
                <c:formatCode>#,##0</c:formatCode>
                <c:ptCount val="3"/>
                <c:pt idx="0">
                  <c:v>13000</c:v>
                </c:pt>
                <c:pt idx="1">
                  <c:v>9500</c:v>
                </c:pt>
                <c:pt idx="2">
                  <c:v>6500</c:v>
                </c:pt>
              </c:numCache>
            </c:numRef>
          </c:val>
          <c:extLst>
            <c:ext xmlns:c16="http://schemas.microsoft.com/office/drawing/2014/chart" uri="{C3380CC4-5D6E-409C-BE32-E72D297353CC}">
              <c16:uniqueId val="{00000002-D5C1-47AA-A8C7-D64A346C2B2A}"/>
            </c:ext>
          </c:extLst>
        </c:ser>
        <c:ser>
          <c:idx val="7"/>
          <c:order val="7"/>
          <c:tx>
            <c:strRef>
              <c:f>Auswahlfelder!$I$2</c:f>
              <c:strCache>
                <c:ptCount val="1"/>
                <c:pt idx="0">
                  <c:v>7 Tage</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Auswahlfelder!$I$3:$I$5</c:f>
              <c:numCache>
                <c:formatCode>#,##0</c:formatCode>
                <c:ptCount val="3"/>
                <c:pt idx="0">
                  <c:v>13000</c:v>
                </c:pt>
                <c:pt idx="1">
                  <c:v>9500</c:v>
                </c:pt>
                <c:pt idx="2">
                  <c:v>6500</c:v>
                </c:pt>
              </c:numCache>
            </c:numRef>
          </c:val>
          <c:extLst>
            <c:ext xmlns:c16="http://schemas.microsoft.com/office/drawing/2014/chart" uri="{C3380CC4-5D6E-409C-BE32-E72D297353CC}">
              <c16:uniqueId val="{00000003-D5C1-47AA-A8C7-D64A346C2B2A}"/>
            </c:ext>
          </c:extLst>
        </c:ser>
        <c:ser>
          <c:idx val="8"/>
          <c:order val="8"/>
          <c:tx>
            <c:strRef>
              <c:f>Auswahlfelder!$J$2</c:f>
              <c:strCache>
                <c:ptCount val="1"/>
                <c:pt idx="0">
                  <c:v>8 Tage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Auswahlfelder!$J$3:$J$5</c:f>
              <c:numCache>
                <c:formatCode>#,##0</c:formatCode>
                <c:ptCount val="3"/>
                <c:pt idx="0">
                  <c:v>13000</c:v>
                </c:pt>
                <c:pt idx="1">
                  <c:v>9500</c:v>
                </c:pt>
                <c:pt idx="2">
                  <c:v>6500</c:v>
                </c:pt>
              </c:numCache>
            </c:numRef>
          </c:val>
          <c:extLst>
            <c:ext xmlns:c16="http://schemas.microsoft.com/office/drawing/2014/chart" uri="{C3380CC4-5D6E-409C-BE32-E72D297353CC}">
              <c16:uniqueId val="{00000004-D5C1-47AA-A8C7-D64A346C2B2A}"/>
            </c:ext>
          </c:extLst>
        </c:ser>
        <c:ser>
          <c:idx val="9"/>
          <c:order val="9"/>
          <c:tx>
            <c:strRef>
              <c:f>Auswahlfelder!$K$2</c:f>
              <c:strCache>
                <c:ptCount val="1"/>
                <c:pt idx="0">
                  <c:v>9 Tage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Auswahlfelder!$K$3:$K$5</c:f>
              <c:numCache>
                <c:formatCode>#,##0</c:formatCode>
                <c:ptCount val="3"/>
                <c:pt idx="0">
                  <c:v>13000</c:v>
                </c:pt>
                <c:pt idx="1">
                  <c:v>9500</c:v>
                </c:pt>
                <c:pt idx="2">
                  <c:v>6500</c:v>
                </c:pt>
              </c:numCache>
            </c:numRef>
          </c:val>
          <c:extLst>
            <c:ext xmlns:c16="http://schemas.microsoft.com/office/drawing/2014/chart" uri="{C3380CC4-5D6E-409C-BE32-E72D297353CC}">
              <c16:uniqueId val="{00000005-D5C1-47AA-A8C7-D64A346C2B2A}"/>
            </c:ext>
          </c:extLst>
        </c:ser>
        <c:dLbls>
          <c:dLblPos val="outEnd"/>
          <c:showLegendKey val="0"/>
          <c:showVal val="1"/>
          <c:showCatName val="0"/>
          <c:showSerName val="0"/>
          <c:showPercent val="0"/>
          <c:showBubbleSize val="0"/>
        </c:dLbls>
        <c:gapWidth val="219"/>
        <c:overlap val="-27"/>
        <c:axId val="204279512"/>
        <c:axId val="204281944"/>
      </c:barChart>
      <c:catAx>
        <c:axId val="20427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81944"/>
        <c:crosses val="autoZero"/>
        <c:auto val="1"/>
        <c:lblAlgn val="ctr"/>
        <c:lblOffset val="100"/>
        <c:noMultiLvlLbl val="0"/>
      </c:catAx>
      <c:valAx>
        <c:axId val="204281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7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BB$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68580</xdr:colOff>
          <xdr:row>0</xdr:row>
          <xdr:rowOff>176213</xdr:rowOff>
        </xdr:from>
        <xdr:to>
          <xdr:col>3</xdr:col>
          <xdr:colOff>2181225</xdr:colOff>
          <xdr:row>1</xdr:row>
          <xdr:rowOff>314325</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6945630" y="176213"/>
              <a:ext cx="2112645" cy="1128712"/>
              <a:chOff x="4197665" y="407668"/>
              <a:chExt cx="2165032" cy="525780"/>
            </a:xfrm>
          </xdr:grpSpPr>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4267201" y="548427"/>
                <a:ext cx="937260" cy="161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4270058" y="720182"/>
                <a:ext cx="937260" cy="184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4197665" y="407668"/>
                <a:ext cx="2165032" cy="52578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grpSp>
        <xdr:clientData fLocksWithSheet="0"/>
      </xdr:twoCellAnchor>
    </mc:Choice>
    <mc:Fallback/>
  </mc:AlternateContent>
  <xdr:twoCellAnchor editAs="oneCell">
    <xdr:from>
      <xdr:col>0</xdr:col>
      <xdr:colOff>192950</xdr:colOff>
      <xdr:row>0</xdr:row>
      <xdr:rowOff>132262</xdr:rowOff>
    </xdr:from>
    <xdr:to>
      <xdr:col>1</xdr:col>
      <xdr:colOff>3275588</xdr:colOff>
      <xdr:row>0</xdr:row>
      <xdr:rowOff>685800</xdr:rowOff>
    </xdr:to>
    <xdr:pic>
      <xdr:nvPicPr>
        <xdr:cNvPr id="2" name="Grafik 1">
          <a:extLst>
            <a:ext uri="{FF2B5EF4-FFF2-40B4-BE49-F238E27FC236}">
              <a16:creationId xmlns:a16="http://schemas.microsoft.com/office/drawing/2014/main" id="{EFB11E5C-450C-C10D-E6DF-9D7B2FDA02EA}"/>
            </a:ext>
          </a:extLst>
        </xdr:cNvPr>
        <xdr:cNvPicPr>
          <a:picLocks noChangeAspect="1"/>
        </xdr:cNvPicPr>
      </xdr:nvPicPr>
      <xdr:blipFill>
        <a:blip xmlns:r="http://schemas.openxmlformats.org/officeDocument/2006/relationships" r:embed="rId1"/>
        <a:stretch>
          <a:fillRect/>
        </a:stretch>
      </xdr:blipFill>
      <xdr:spPr>
        <a:xfrm>
          <a:off x="192950" y="132262"/>
          <a:ext cx="3320763" cy="553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115980</xdr:rowOff>
    </xdr:from>
    <xdr:to>
      <xdr:col>22</xdr:col>
      <xdr:colOff>80681</xdr:colOff>
      <xdr:row>31</xdr:row>
      <xdr:rowOff>125506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62753</xdr:colOff>
      <xdr:row>32</xdr:row>
      <xdr:rowOff>42582</xdr:rowOff>
    </xdr:from>
    <xdr:to>
      <xdr:col>22</xdr:col>
      <xdr:colOff>62753</xdr:colOff>
      <xdr:row>64</xdr:row>
      <xdr:rowOff>52106</xdr:rowOff>
    </xdr:to>
    <xdr:graphicFrame macro="">
      <xdr:nvGraphicFramePr>
        <xdr:cNvPr id="4" name="Diagramm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pubdb.bfe.admin.ch/fr/publication/download/11819" TargetMode="External"/><Relationship Id="rId3" Type="http://schemas.openxmlformats.org/officeDocument/2006/relationships/hyperlink" Target="https://pubdb.bfe.admin.ch/de/publication/download/11818" TargetMode="External"/><Relationship Id="rId7" Type="http://schemas.openxmlformats.org/officeDocument/2006/relationships/hyperlink" Target="https://pubdb.bfe.admin.ch/fr/publication/download/8746" TargetMode="External"/><Relationship Id="rId2" Type="http://schemas.openxmlformats.org/officeDocument/2006/relationships/hyperlink" Target="https://pubdb.bfe.admin.ch/de/publication/download/8746" TargetMode="External"/><Relationship Id="rId1" Type="http://schemas.openxmlformats.org/officeDocument/2006/relationships/hyperlink" Target="https://www.energieschweiz.ch/projektfoerderung/bildung/" TargetMode="External"/><Relationship Id="rId6" Type="http://schemas.openxmlformats.org/officeDocument/2006/relationships/hyperlink" Target="https://pubdb.bfe.admin.ch/fr/publication/download/11818" TargetMode="External"/><Relationship Id="rId5" Type="http://schemas.openxmlformats.org/officeDocument/2006/relationships/hyperlink" Target="https://www.suisseenergie.ch/encouragement-de-projet/formation/?pk_vid=afd71f6281c1a8da17386842175e66e4" TargetMode="External"/><Relationship Id="rId4" Type="http://schemas.openxmlformats.org/officeDocument/2006/relationships/hyperlink" Target="https://pubdb.bfe.admin.ch/de/publication/download/11819" TargetMode="External"/><Relationship Id="rId9"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8FC8-9EBB-4BA3-AD95-4532794D8845}">
  <sheetPr codeName="Tabelle4">
    <tabColor rgb="FF92D050"/>
  </sheetPr>
  <dimension ref="B1:BB42"/>
  <sheetViews>
    <sheetView tabSelected="1" defaultGridColor="0" colorId="9" zoomScaleNormal="100" workbookViewId="0">
      <selection activeCell="B17" sqref="B17"/>
    </sheetView>
  </sheetViews>
  <sheetFormatPr baseColWidth="10" defaultRowHeight="12.75" x14ac:dyDescent="0.2"/>
  <cols>
    <col min="1" max="1" width="3.5703125" customWidth="1"/>
    <col min="2" max="2" width="95.7109375" customWidth="1"/>
    <col min="3" max="3" width="3.85546875" customWidth="1"/>
    <col min="4" max="4" width="95.7109375" customWidth="1"/>
  </cols>
  <sheetData>
    <row r="1" spans="2:54" ht="78" customHeight="1" x14ac:dyDescent="0.2"/>
    <row r="2" spans="2:54" s="53" customFormat="1" ht="30.6" customHeight="1" x14ac:dyDescent="0.2">
      <c r="B2" s="311" t="str">
        <f>Übersetzungen!C3</f>
        <v>Outil de calcul pour les cours</v>
      </c>
      <c r="C2" s="54"/>
    </row>
    <row r="3" spans="2:54" ht="10.15" customHeight="1" x14ac:dyDescent="0.2">
      <c r="B3" s="194" t="s">
        <v>381</v>
      </c>
      <c r="C3" s="194"/>
    </row>
    <row r="4" spans="2:54" ht="3.6" customHeight="1" x14ac:dyDescent="0.2">
      <c r="BB4" s="250">
        <v>2</v>
      </c>
    </row>
    <row r="5" spans="2:54" ht="18.75" customHeight="1" x14ac:dyDescent="0.2">
      <c r="B5" s="219" t="str">
        <f>Übersetzungen!C6</f>
        <v>Principes de base de la promotion des cours</v>
      </c>
      <c r="C5" s="219"/>
      <c r="D5" s="219" t="str">
        <f>Übersetzungen!C158</f>
        <v>Remarques générales sur le travail avec l'outil de calculation</v>
      </c>
      <c r="E5" s="220"/>
      <c r="F5" s="220"/>
      <c r="G5" s="220"/>
      <c r="H5" s="220"/>
      <c r="I5" s="220"/>
      <c r="J5" s="220"/>
      <c r="K5" s="220"/>
      <c r="L5" s="220"/>
      <c r="M5" s="220"/>
      <c r="N5" s="220"/>
      <c r="O5" s="220"/>
    </row>
    <row r="6" spans="2:54" ht="166.5" customHeight="1" x14ac:dyDescent="0.2">
      <c r="B6" s="227" t="str">
        <f>Übersetzungen!C7</f>
        <v xml:space="preserve">- Vous trouverez les subventions maximales possibles en fonction de la durée du cours sur la fiche d'information
- Les subventions effectives sont automatiquement calculées dans l'outil et réduites en conséquence si un bénéfice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v>
      </c>
      <c r="C6" s="227"/>
      <c r="D6" s="227" t="str">
        <f>Übersetzungen!C159</f>
        <v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v>
      </c>
      <c r="E6" s="218"/>
      <c r="F6" s="218"/>
      <c r="G6" s="218"/>
      <c r="H6" s="218"/>
      <c r="I6" s="218"/>
      <c r="J6" s="218"/>
      <c r="K6" s="218"/>
      <c r="L6" s="218"/>
      <c r="M6" s="218"/>
      <c r="N6" s="218"/>
      <c r="O6" s="218"/>
    </row>
    <row r="7" spans="2:54" ht="21.6" customHeight="1" x14ac:dyDescent="0.2">
      <c r="B7" s="17" t="str">
        <f>Übersetzungen!C4</f>
        <v>Préparation du budget pour la demande</v>
      </c>
      <c r="C7" s="17"/>
      <c r="D7" s="327" t="str">
        <f>Übersetzungen!C147</f>
        <v>Pour le décompte des cours:</v>
      </c>
      <c r="E7" s="327"/>
      <c r="F7" s="50"/>
      <c r="G7" s="50"/>
      <c r="H7" s="50"/>
      <c r="I7" s="50"/>
      <c r="J7" s="50"/>
      <c r="K7" s="50"/>
      <c r="L7" s="50"/>
      <c r="M7" s="50"/>
      <c r="N7" s="50"/>
      <c r="O7" s="50"/>
    </row>
    <row r="8" spans="2:54" ht="150.75" customHeight="1" x14ac:dyDescent="0.2">
      <c r="B8" s="227" t="str">
        <f>Übersetzungen!C5</f>
        <v>-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v>
      </c>
      <c r="C8" s="227"/>
      <c r="D8" s="328" t="str">
        <f>Übersetzungen!C148</f>
        <v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v>
      </c>
      <c r="E8" s="328"/>
    </row>
    <row r="9" spans="2:54" ht="20.25" customHeight="1" x14ac:dyDescent="0.2">
      <c r="B9" s="219" t="str">
        <f>Übersetzungen!C14</f>
        <v>Navigation vers les feuilles de calcul dans cet Excel</v>
      </c>
      <c r="C9" s="219"/>
      <c r="D9" s="219" t="str">
        <f>Übersetzungen!C149</f>
        <v>Liens</v>
      </c>
      <c r="E9" s="220"/>
      <c r="F9" s="220"/>
      <c r="G9" s="220"/>
      <c r="H9" s="220"/>
      <c r="I9" s="220"/>
      <c r="J9" s="220"/>
      <c r="K9" s="220"/>
      <c r="L9" s="220"/>
      <c r="M9" s="220"/>
      <c r="N9" s="220"/>
      <c r="O9" s="220"/>
    </row>
    <row r="10" spans="2:54" x14ac:dyDescent="0.2">
      <c r="B10" s="252" t="str">
        <f>Übersetzungen!C11</f>
        <v>Décompte</v>
      </c>
      <c r="C10" s="252"/>
      <c r="D10" s="251" t="str">
        <f>HYPERLINK(Übersetzungen!C151,Übersetzungen!C150)</f>
        <v>Encouragement financier des offres de formation dans</v>
      </c>
    </row>
    <row r="11" spans="2:54" x14ac:dyDescent="0.2">
      <c r="B11" s="252" t="str">
        <f>Übersetzungen!C13</f>
        <v>Aperçu du projet</v>
      </c>
      <c r="C11" s="252"/>
      <c r="D11" s="251" t="str">
        <f>HYPERLINK(Übersetzungen!C153,Übersetzungen!C152)</f>
        <v>Télécharger le dépliant concernant les possibilité d'encouragement</v>
      </c>
    </row>
    <row r="12" spans="2:54" x14ac:dyDescent="0.2">
      <c r="B12" s="253" t="str">
        <f>HYPERLINK("#" &amp; SheetnameKursstaffel01 &amp; "!D6", SheetnameKursstaffel01)</f>
        <v>Kursstaffel_01</v>
      </c>
      <c r="C12" s="253"/>
      <c r="D12" s="251" t="str">
        <f>HYPERLINK(Übersetzungen!C155,Übersetzungen!C154)</f>
        <v>Télécharger le formulaire Demande de subvention pour les offres de formation</v>
      </c>
    </row>
    <row r="13" spans="2:54" x14ac:dyDescent="0.2">
      <c r="B13" s="253" t="str">
        <f>HYPERLINK("#" &amp; SheetnameKursstaffel02 &amp; "!D6", SheetnameKursstaffel02)</f>
        <v>Kursstaffel_02</v>
      </c>
      <c r="C13" s="253"/>
      <c r="D13" s="251" t="str">
        <f>HYPERLINK(Übersetzungen!C157,Übersetzungen!C156)</f>
        <v>Télécharger le formulaire Rapport pour les offres de formation</v>
      </c>
    </row>
    <row r="14" spans="2:54" x14ac:dyDescent="0.2">
      <c r="B14" s="253" t="str">
        <f>HYPERLINK("#" &amp; SheetnameKursstaffel03 &amp; "!D6", SheetnameKursstaffel03)</f>
        <v>Kursstaffel_03</v>
      </c>
      <c r="C14" s="253"/>
      <c r="D14" s="76"/>
    </row>
    <row r="15" spans="2:54" x14ac:dyDescent="0.2">
      <c r="B15" s="253" t="str">
        <f>HYPERLINK("#" &amp; SheetnameKursstaffel04 &amp; "!D6", SheetnameKursstaffel04)</f>
        <v>Kursstaffel_04</v>
      </c>
      <c r="C15" s="253"/>
      <c r="D15" s="227"/>
      <c r="E15" s="227"/>
    </row>
    <row r="16" spans="2:54" x14ac:dyDescent="0.2">
      <c r="B16" s="253" t="str">
        <f>HYPERLINK("#" &amp; SheetnameKursstaffel05 &amp; "!D6", SheetnameKursstaffel05)</f>
        <v>Kursstaffel_05</v>
      </c>
      <c r="C16" s="253"/>
      <c r="D16" s="227"/>
      <c r="E16" s="227"/>
    </row>
    <row r="17" spans="2:5" x14ac:dyDescent="0.2">
      <c r="B17" s="253" t="str">
        <f>HYPERLINK("#" &amp; SheetnameKursstaffel06 &amp; "!D6", SheetnameKursstaffel06)</f>
        <v>Kursstaffel_06</v>
      </c>
      <c r="C17" s="253"/>
      <c r="D17" s="227"/>
      <c r="E17" s="227"/>
    </row>
    <row r="18" spans="2:5" ht="15.75" x14ac:dyDescent="0.2">
      <c r="B18" s="253" t="str">
        <f>HYPERLINK("#" &amp; SheetnameKursstaffel07 &amp; "!D6", SheetnameKursstaffel07)</f>
        <v>Kursstaffel_07</v>
      </c>
      <c r="C18" s="253"/>
      <c r="D18" s="219"/>
    </row>
    <row r="19" spans="2:5" x14ac:dyDescent="0.2">
      <c r="B19" s="253" t="str">
        <f>HYPERLINK("#" &amp; SheetnameKursstaffel08 &amp; "!D6", SheetnameKursstaffel08)</f>
        <v>Kursstaffel_08</v>
      </c>
      <c r="C19" s="253"/>
    </row>
    <row r="20" spans="2:5" x14ac:dyDescent="0.2">
      <c r="B20" s="253" t="str">
        <f>HYPERLINK("#" &amp; SheetnameKursstaffel09 &amp; "!D6", SheetnameKursstaffel09)</f>
        <v>Kursstaffel_09</v>
      </c>
      <c r="C20" s="253"/>
    </row>
    <row r="21" spans="2:5" x14ac:dyDescent="0.2">
      <c r="B21" s="253" t="str">
        <f>HYPERLINK("#" &amp; SheetnameKursstaffel10 &amp; "!D6", SheetnameKursstaffel10)</f>
        <v>Kursstaffel_10</v>
      </c>
      <c r="C21" s="253"/>
    </row>
    <row r="22" spans="2:5" x14ac:dyDescent="0.2">
      <c r="B22" s="253" t="str">
        <f>HYPERLINK("#" &amp; SheetnameKursstaffel11 &amp; "!D6", SheetnameKursstaffel11)</f>
        <v>Kursstaffel_11</v>
      </c>
      <c r="C22" s="253"/>
    </row>
    <row r="23" spans="2:5" x14ac:dyDescent="0.2">
      <c r="B23" s="253" t="str">
        <f>HYPERLINK("#" &amp; SheetnameKursstaffel12 &amp; "!D6", SheetnameKursstaffel12)</f>
        <v>Kursstaffel_12</v>
      </c>
      <c r="C23" s="253"/>
    </row>
    <row r="24" spans="2:5" x14ac:dyDescent="0.2">
      <c r="B24" s="253" t="str">
        <f>HYPERLINK("#" &amp; SheetnameKursstaffel13 &amp; "!D6", SheetnameKursstaffel13)</f>
        <v>Kursstaffel_13</v>
      </c>
      <c r="C24" s="253"/>
    </row>
    <row r="25" spans="2:5" x14ac:dyDescent="0.2">
      <c r="B25" s="253" t="str">
        <f>HYPERLINK("#" &amp; SheetnameKursstaffel14 &amp; "!D6", SheetnameKursstaffel14)</f>
        <v>Kursstaffel_14</v>
      </c>
      <c r="C25" s="253"/>
    </row>
    <row r="26" spans="2:5" x14ac:dyDescent="0.2">
      <c r="B26" s="253" t="str">
        <f>HYPERLINK("#" &amp; SheetnameKursstaffel15 &amp; "!D6", SheetnameKursstaffel15)</f>
        <v>Kursstaffel_15</v>
      </c>
      <c r="C26" s="253"/>
    </row>
    <row r="27" spans="2:5" x14ac:dyDescent="0.2">
      <c r="B27" s="76"/>
      <c r="C27" s="76"/>
    </row>
    <row r="28" spans="2:5" x14ac:dyDescent="0.2">
      <c r="B28" s="76"/>
      <c r="C28" s="76"/>
    </row>
    <row r="29" spans="2:5" x14ac:dyDescent="0.2">
      <c r="B29" s="76"/>
      <c r="C29" s="76"/>
    </row>
    <row r="30" spans="2:5" x14ac:dyDescent="0.2">
      <c r="B30" s="76"/>
      <c r="C30" s="76"/>
    </row>
    <row r="31" spans="2:5" x14ac:dyDescent="0.2">
      <c r="B31" s="76"/>
      <c r="C31" s="76"/>
    </row>
    <row r="32" spans="2:5" x14ac:dyDescent="0.2">
      <c r="B32" s="76"/>
      <c r="C32" s="76"/>
    </row>
    <row r="33" spans="2:3" x14ac:dyDescent="0.2">
      <c r="B33" s="76"/>
      <c r="C33" s="76"/>
    </row>
    <row r="34" spans="2:3" x14ac:dyDescent="0.2">
      <c r="B34" s="76"/>
      <c r="C34" s="76"/>
    </row>
    <row r="35" spans="2:3" x14ac:dyDescent="0.2">
      <c r="B35" s="76"/>
      <c r="C35" s="76"/>
    </row>
    <row r="36" spans="2:3" x14ac:dyDescent="0.2">
      <c r="B36" s="76"/>
      <c r="C36" s="76"/>
    </row>
    <row r="37" spans="2:3" x14ac:dyDescent="0.2">
      <c r="B37" s="76"/>
      <c r="C37" s="76"/>
    </row>
    <row r="38" spans="2:3" x14ac:dyDescent="0.2">
      <c r="B38" s="76"/>
      <c r="C38" s="76"/>
    </row>
    <row r="39" spans="2:3" x14ac:dyDescent="0.2">
      <c r="B39" s="76"/>
      <c r="C39" s="76"/>
    </row>
    <row r="40" spans="2:3" x14ac:dyDescent="0.2">
      <c r="B40" s="76"/>
      <c r="C40" s="76"/>
    </row>
    <row r="41" spans="2:3" x14ac:dyDescent="0.2">
      <c r="B41" s="76"/>
      <c r="C41" s="76"/>
    </row>
    <row r="42" spans="2:3" x14ac:dyDescent="0.2">
      <c r="B42" s="76"/>
      <c r="C42" s="76"/>
    </row>
  </sheetData>
  <sheetProtection algorithmName="SHA-512" hashValue="JEFPGC32qS+6BSGfBRZHKmmhrgSddUSwgd33xrsKmj7iHp7ddJbBC4/aGA/YwXIwbJUyKJlUTxucbVcdFfaUGg==" saltValue="PKuGkD9+zrPdX4mfOafyqw==" spinCount="100000" sheet="1" selectLockedCells="1"/>
  <mergeCells count="2">
    <mergeCell ref="D7:E7"/>
    <mergeCell ref="D8:E8"/>
  </mergeCells>
  <hyperlinks>
    <hyperlink ref="B10" location="Abrechnung!A1" display="Abrechnung" xr:uid="{BD8A9901-00E1-4C25-903B-763E65F9A292}"/>
    <hyperlink ref="B11" location="Abrechnung!A1" display="Abrechnung" xr:uid="{2DBC4141-C1E2-4ABE-BA44-7F78DA8E7C01}"/>
    <hyperlink ref="B11" location="Projektübersicht!A1" display="Projektübersicht!A1" xr:uid="{44F04383-5C41-447F-863F-A23C5C783B19}"/>
  </hyperlinks>
  <pageMargins left="0.39370078740157483" right="0.39370078740157483" top="0.78740157480314965" bottom="0.78740157480314965" header="0.31496062992125984" footer="0.31496062992125984"/>
  <pageSetup paperSize="9" orientation="landscape" r:id="rId1"/>
  <headerFooter>
    <oddHeader>&amp;L&amp;11Kursbudget&amp;C&amp;11&amp;A&amp;R&amp;F</oddHeader>
    <oddFooter>&amp;C&amp;11&amp;D &amp;T&amp;R&amp;11&amp;P/&amp;N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1" r:id="rId5" name="Option Button 3">
              <controlPr locked="0" defaultSize="0" autoFill="0" autoLine="0" autoPict="0">
                <anchor moveWithCells="1">
                  <from>
                    <xdr:col>3</xdr:col>
                    <xdr:colOff>133350</xdr:colOff>
                    <xdr:row>0</xdr:row>
                    <xdr:rowOff>476250</xdr:rowOff>
                  </from>
                  <to>
                    <xdr:col>3</xdr:col>
                    <xdr:colOff>1047750</xdr:colOff>
                    <xdr:row>0</xdr:row>
                    <xdr:rowOff>828675</xdr:rowOff>
                  </to>
                </anchor>
              </controlPr>
            </control>
          </mc:Choice>
        </mc:AlternateContent>
        <mc:AlternateContent xmlns:mc="http://schemas.openxmlformats.org/markup-compatibility/2006">
          <mc:Choice Requires="x14">
            <control shapeId="7172" r:id="rId6" name="Option Button 4">
              <controlPr locked="0" defaultSize="0" autoFill="0" autoLine="0" autoPict="0">
                <anchor moveWithCells="1">
                  <from>
                    <xdr:col>3</xdr:col>
                    <xdr:colOff>142875</xdr:colOff>
                    <xdr:row>0</xdr:row>
                    <xdr:rowOff>847725</xdr:rowOff>
                  </from>
                  <to>
                    <xdr:col>3</xdr:col>
                    <xdr:colOff>1057275</xdr:colOff>
                    <xdr:row>1</xdr:row>
                    <xdr:rowOff>257175</xdr:rowOff>
                  </to>
                </anchor>
              </controlPr>
            </control>
          </mc:Choice>
        </mc:AlternateContent>
        <mc:AlternateContent xmlns:mc="http://schemas.openxmlformats.org/markup-compatibility/2006">
          <mc:Choice Requires="x14">
            <control shapeId="7173" r:id="rId7" name="Group Box 5">
              <controlPr locked="0" defaultSize="0" print="0" autoFill="0" autoPict="0">
                <anchor moveWithCells="1">
                  <from>
                    <xdr:col>3</xdr:col>
                    <xdr:colOff>66675</xdr:colOff>
                    <xdr:row>0</xdr:row>
                    <xdr:rowOff>180975</xdr:rowOff>
                  </from>
                  <to>
                    <xdr:col>3</xdr:col>
                    <xdr:colOff>2181225</xdr:colOff>
                    <xdr:row>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B2C1-231C-4142-86EE-718610CDCA3A}">
  <sheetPr codeName="Tabelle1">
    <tabColor rgb="FFFFFF00"/>
    <pageSetUpPr fitToPage="1"/>
  </sheetPr>
  <dimension ref="B1:T41"/>
  <sheetViews>
    <sheetView showGridLines="0" defaultGridColor="0" colorId="22" zoomScale="93" zoomScaleNormal="93" workbookViewId="0">
      <selection activeCell="D33" sqref="D33"/>
    </sheetView>
  </sheetViews>
  <sheetFormatPr baseColWidth="10" defaultColWidth="11.28515625" defaultRowHeight="12.75" x14ac:dyDescent="0.2"/>
  <cols>
    <col min="1" max="1" width="1" style="18" customWidth="1"/>
    <col min="2" max="2" width="2.140625" customWidth="1"/>
    <col min="3" max="3" width="5.7109375" style="18" customWidth="1"/>
    <col min="4" max="4" width="50.140625" style="18" customWidth="1"/>
    <col min="5" max="19" width="13.7109375" style="18" customWidth="1"/>
    <col min="20" max="20" width="12.85546875" style="18" customWidth="1"/>
    <col min="21" max="16384" width="11.28515625" style="18"/>
  </cols>
  <sheetData>
    <row r="1" spans="2:20" ht="7.5" customHeight="1" x14ac:dyDescent="0.2">
      <c r="E1" s="75">
        <v>1</v>
      </c>
      <c r="F1" s="75">
        <v>2</v>
      </c>
      <c r="G1" s="75">
        <v>3</v>
      </c>
      <c r="H1" s="75">
        <v>4</v>
      </c>
      <c r="I1" s="75">
        <v>5</v>
      </c>
      <c r="J1" s="75">
        <v>6</v>
      </c>
      <c r="K1" s="75">
        <v>7</v>
      </c>
      <c r="L1" s="75">
        <v>8</v>
      </c>
      <c r="M1" s="75">
        <v>9</v>
      </c>
      <c r="N1" s="75">
        <v>10</v>
      </c>
      <c r="O1" s="75">
        <v>11</v>
      </c>
      <c r="P1" s="75">
        <v>12</v>
      </c>
      <c r="Q1" s="75">
        <v>13</v>
      </c>
      <c r="R1" s="75">
        <v>14</v>
      </c>
      <c r="S1" s="75">
        <v>15</v>
      </c>
    </row>
    <row r="2" spans="2:20" s="53" customFormat="1" ht="24" customHeight="1" x14ac:dyDescent="0.2">
      <c r="B2" s="85" t="str">
        <f>Übersetzungen!C129</f>
        <v>Subvention effective des cours réalisés</v>
      </c>
      <c r="C2" s="86"/>
      <c r="D2" s="92"/>
      <c r="E2" s="92"/>
      <c r="F2" s="92"/>
      <c r="G2" s="92"/>
      <c r="H2" s="92"/>
      <c r="I2" s="92"/>
      <c r="J2" s="92"/>
      <c r="K2" s="92"/>
      <c r="L2" s="92"/>
      <c r="M2" s="92"/>
      <c r="N2" s="92"/>
      <c r="O2" s="92"/>
      <c r="P2" s="92"/>
      <c r="Q2" s="92"/>
      <c r="R2" s="92"/>
      <c r="S2" s="92"/>
      <c r="T2" s="92"/>
    </row>
    <row r="3" spans="2:20" ht="3.75" customHeight="1" x14ac:dyDescent="0.2">
      <c r="E3" s="75" t="s">
        <v>120</v>
      </c>
      <c r="F3" s="75" t="s">
        <v>118</v>
      </c>
      <c r="G3" s="75" t="s">
        <v>119</v>
      </c>
      <c r="H3" s="75" t="s">
        <v>121</v>
      </c>
      <c r="I3" s="75" t="s">
        <v>122</v>
      </c>
      <c r="J3" s="75" t="s">
        <v>124</v>
      </c>
      <c r="K3" s="75" t="s">
        <v>129</v>
      </c>
      <c r="L3" s="75" t="s">
        <v>125</v>
      </c>
      <c r="M3" s="75" t="s">
        <v>127</v>
      </c>
      <c r="N3" s="75" t="s">
        <v>126</v>
      </c>
      <c r="O3" s="75" t="s">
        <v>130</v>
      </c>
      <c r="P3" s="75" t="s">
        <v>123</v>
      </c>
      <c r="Q3" s="75" t="s">
        <v>128</v>
      </c>
      <c r="R3" s="75" t="s">
        <v>131</v>
      </c>
      <c r="S3" s="75" t="s">
        <v>132</v>
      </c>
    </row>
    <row r="4" spans="2:20" x14ac:dyDescent="0.2">
      <c r="C4" s="341" t="str">
        <f>Übersetzungen!C137</f>
        <v>Cours</v>
      </c>
      <c r="D4" s="341" t="str">
        <f>Übersetzungen!C138</f>
        <v>Remarque</v>
      </c>
      <c r="E4" s="175" t="str">
        <f>HYPERLINK("#" &amp; SheetnameKursstaffel01 &amp; "!D6", SheetnameKursstaffel01)</f>
        <v>Kursstaffel_01</v>
      </c>
      <c r="F4" s="175" t="str">
        <f>HYPERLINK("#" &amp; SheetnameKursstaffel02 &amp; "!D6", SheetnameKursstaffel02)</f>
        <v>Kursstaffel_02</v>
      </c>
      <c r="G4" s="175" t="str">
        <f>HYPERLINK("#" &amp; SheetnameKursstaffel03 &amp; "!D6", SheetnameKursstaffel03)</f>
        <v>Kursstaffel_03</v>
      </c>
      <c r="H4" s="175" t="str">
        <f>HYPERLINK("#" &amp; SheetnameKursstaffel04 &amp; "!D6", SheetnameKursstaffel04)</f>
        <v>Kursstaffel_04</v>
      </c>
      <c r="I4" s="175" t="str">
        <f>HYPERLINK("#" &amp; SheetnameKursstaffel05 &amp; "!D6", SheetnameKursstaffel05)</f>
        <v>Kursstaffel_05</v>
      </c>
      <c r="J4" s="175" t="str">
        <f>HYPERLINK("#" &amp; SheetnameKursstaffel06 &amp; "!D6", SheetnameKursstaffel06)</f>
        <v>Kursstaffel_06</v>
      </c>
      <c r="K4" s="175" t="str">
        <f>HYPERLINK("#" &amp; SheetnameKursstaffel07 &amp; "!D6", SheetnameKursstaffel07)</f>
        <v>Kursstaffel_07</v>
      </c>
      <c r="L4" s="175" t="str">
        <f>HYPERLINK("#" &amp; SheetnameKursstaffel08 &amp; "!D6", SheetnameKursstaffel08)</f>
        <v>Kursstaffel_08</v>
      </c>
      <c r="M4" s="175" t="str">
        <f>HYPERLINK("#" &amp; SheetnameKursstaffel09 &amp; "!D6", SheetnameKursstaffel09)</f>
        <v>Kursstaffel_09</v>
      </c>
      <c r="N4" s="175" t="str">
        <f>HYPERLINK("#" &amp; SheetnameKursstaffel10 &amp; "!D6", SheetnameKursstaffel10)</f>
        <v>Kursstaffel_10</v>
      </c>
      <c r="O4" s="175" t="str">
        <f>HYPERLINK("#" &amp; SheetnameKursstaffel11 &amp; "!D6", SheetnameKursstaffel11)</f>
        <v>Kursstaffel_11</v>
      </c>
      <c r="P4" s="175" t="str">
        <f>HYPERLINK("#" &amp; SheetnameKursstaffel12 &amp; "!D6", SheetnameKursstaffel12)</f>
        <v>Kursstaffel_12</v>
      </c>
      <c r="Q4" s="175" t="str">
        <f>HYPERLINK("#" &amp; SheetnameKursstaffel13&amp; "!D6", SheetnameKursstaffel13)</f>
        <v>Kursstaffel_13</v>
      </c>
      <c r="R4" s="175" t="str">
        <f>HYPERLINK("#" &amp; SheetnameKursstaffel14 &amp; "!D6", SheetnameKursstaffel14)</f>
        <v>Kursstaffel_14</v>
      </c>
      <c r="S4" s="175" t="str">
        <f>HYPERLINK("#" &amp; SheetnameKursstaffel15 &amp; "!D6", SheetnameKursstaffel15)</f>
        <v>Kursstaffel_15</v>
      </c>
      <c r="T4" s="329" t="str">
        <f>Übersetzungen!C142</f>
        <v>Total</v>
      </c>
    </row>
    <row r="5" spans="2:20" x14ac:dyDescent="0.2">
      <c r="C5" s="342"/>
      <c r="D5" s="342"/>
      <c r="E5" s="221" t="str">
        <f ca="1">IFERROR(IF(INDIRECT(E$3 &amp; "!D$6") &lt;&gt; 0, INDIRECT(E$3 &amp; "!D$6"),""),"")</f>
        <v/>
      </c>
      <c r="F5" s="221" t="str">
        <f t="shared" ref="F5:S5" ca="1" si="0">IFERROR(IF(INDIRECT(F$3 &amp; "!D$6") &lt;&gt; 0, INDIRECT(F$3 &amp; "!D$6"),""),"")</f>
        <v/>
      </c>
      <c r="G5" s="221" t="str">
        <f t="shared" ca="1" si="0"/>
        <v/>
      </c>
      <c r="H5" s="221" t="str">
        <f t="shared" ca="1" si="0"/>
        <v/>
      </c>
      <c r="I5" s="221" t="str">
        <f t="shared" ca="1" si="0"/>
        <v/>
      </c>
      <c r="J5" s="221" t="str">
        <f t="shared" ca="1" si="0"/>
        <v/>
      </c>
      <c r="K5" s="221" t="str">
        <f t="shared" ca="1" si="0"/>
        <v/>
      </c>
      <c r="L5" s="221" t="str">
        <f t="shared" ca="1" si="0"/>
        <v/>
      </c>
      <c r="M5" s="221" t="str">
        <f t="shared" ca="1" si="0"/>
        <v/>
      </c>
      <c r="N5" s="221" t="str">
        <f t="shared" ca="1" si="0"/>
        <v/>
      </c>
      <c r="O5" s="221" t="str">
        <f t="shared" ca="1" si="0"/>
        <v/>
      </c>
      <c r="P5" s="221" t="str">
        <f t="shared" ca="1" si="0"/>
        <v/>
      </c>
      <c r="Q5" s="221" t="str">
        <f t="shared" ca="1" si="0"/>
        <v/>
      </c>
      <c r="R5" s="221" t="str">
        <f t="shared" ca="1" si="0"/>
        <v/>
      </c>
      <c r="S5" s="221" t="str">
        <f t="shared" ca="1" si="0"/>
        <v/>
      </c>
      <c r="T5" s="330"/>
    </row>
    <row r="6" spans="2:20" ht="16.5" customHeight="1" x14ac:dyDescent="0.2">
      <c r="C6" s="77">
        <v>1</v>
      </c>
      <c r="D6" s="80"/>
      <c r="E6" s="79">
        <f t="shared" ref="E6:S6" ca="1" si="1">IFERROR(IF(INDIRECT(E$3 &amp; "!D$121") &lt;&gt; 0, INDIRECT(E$3 &amp; "!D$121"),0),0)</f>
        <v>0</v>
      </c>
      <c r="F6" s="79">
        <f t="shared" ca="1" si="1"/>
        <v>0</v>
      </c>
      <c r="G6" s="79">
        <f t="shared" ca="1" si="1"/>
        <v>0</v>
      </c>
      <c r="H6" s="79">
        <f t="shared" ca="1" si="1"/>
        <v>0</v>
      </c>
      <c r="I6" s="79">
        <f t="shared" ca="1" si="1"/>
        <v>0</v>
      </c>
      <c r="J6" s="79">
        <f t="shared" ca="1" si="1"/>
        <v>0</v>
      </c>
      <c r="K6" s="79">
        <f t="shared" ca="1" si="1"/>
        <v>0</v>
      </c>
      <c r="L6" s="79">
        <f t="shared" ca="1" si="1"/>
        <v>0</v>
      </c>
      <c r="M6" s="79">
        <f t="shared" ca="1" si="1"/>
        <v>0</v>
      </c>
      <c r="N6" s="79">
        <f t="shared" ca="1" si="1"/>
        <v>0</v>
      </c>
      <c r="O6" s="79">
        <f t="shared" ca="1" si="1"/>
        <v>0</v>
      </c>
      <c r="P6" s="79">
        <f t="shared" ca="1" si="1"/>
        <v>0</v>
      </c>
      <c r="Q6" s="79">
        <f t="shared" ca="1" si="1"/>
        <v>0</v>
      </c>
      <c r="R6" s="79">
        <f t="shared" ca="1" si="1"/>
        <v>0</v>
      </c>
      <c r="S6" s="79">
        <f t="shared" ca="1" si="1"/>
        <v>0</v>
      </c>
      <c r="T6" s="169"/>
    </row>
    <row r="7" spans="2:20" ht="16.5" customHeight="1" x14ac:dyDescent="0.2">
      <c r="C7" s="78">
        <v>2</v>
      </c>
      <c r="D7" s="81"/>
      <c r="E7" s="79">
        <f t="shared" ref="E7:S7" ca="1" si="2">IFERROR(IF(INDIRECT(E$3 &amp; "!E$121") &lt;&gt; 0, INDIRECT(E$3 &amp; "!E$121"),0),0)</f>
        <v>0</v>
      </c>
      <c r="F7" s="79">
        <f t="shared" ca="1" si="2"/>
        <v>0</v>
      </c>
      <c r="G7" s="79">
        <f t="shared" ca="1" si="2"/>
        <v>0</v>
      </c>
      <c r="H7" s="79">
        <f t="shared" ca="1" si="2"/>
        <v>0</v>
      </c>
      <c r="I7" s="79">
        <f t="shared" ca="1" si="2"/>
        <v>0</v>
      </c>
      <c r="J7" s="79">
        <f t="shared" ca="1" si="2"/>
        <v>0</v>
      </c>
      <c r="K7" s="79">
        <f t="shared" ca="1" si="2"/>
        <v>0</v>
      </c>
      <c r="L7" s="79">
        <f t="shared" ca="1" si="2"/>
        <v>0</v>
      </c>
      <c r="M7" s="79">
        <f t="shared" ca="1" si="2"/>
        <v>0</v>
      </c>
      <c r="N7" s="79">
        <f t="shared" ca="1" si="2"/>
        <v>0</v>
      </c>
      <c r="O7" s="79">
        <f t="shared" ca="1" si="2"/>
        <v>0</v>
      </c>
      <c r="P7" s="79">
        <f t="shared" ca="1" si="2"/>
        <v>0</v>
      </c>
      <c r="Q7" s="79">
        <f t="shared" ca="1" si="2"/>
        <v>0</v>
      </c>
      <c r="R7" s="79">
        <f t="shared" ca="1" si="2"/>
        <v>0</v>
      </c>
      <c r="S7" s="79">
        <f t="shared" ca="1" si="2"/>
        <v>0</v>
      </c>
      <c r="T7" s="170"/>
    </row>
    <row r="8" spans="2:20" ht="16.5" customHeight="1" x14ac:dyDescent="0.2">
      <c r="C8" s="78">
        <v>3</v>
      </c>
      <c r="D8" s="81"/>
      <c r="E8" s="79">
        <f t="shared" ref="E8:S8" ca="1" si="3">IFERROR(IF(INDIRECT(E$3 &amp; "!F$121") &lt;&gt; 0, INDIRECT(E$3 &amp; "!F$121"),0),0)</f>
        <v>0</v>
      </c>
      <c r="F8" s="79">
        <f t="shared" ca="1" si="3"/>
        <v>0</v>
      </c>
      <c r="G8" s="79">
        <f t="shared" ca="1" si="3"/>
        <v>0</v>
      </c>
      <c r="H8" s="79">
        <f t="shared" ca="1" si="3"/>
        <v>0</v>
      </c>
      <c r="I8" s="79">
        <f t="shared" ca="1" si="3"/>
        <v>0</v>
      </c>
      <c r="J8" s="79">
        <f t="shared" ca="1" si="3"/>
        <v>0</v>
      </c>
      <c r="K8" s="79">
        <f t="shared" ca="1" si="3"/>
        <v>0</v>
      </c>
      <c r="L8" s="79">
        <f t="shared" ca="1" si="3"/>
        <v>0</v>
      </c>
      <c r="M8" s="79">
        <f t="shared" ca="1" si="3"/>
        <v>0</v>
      </c>
      <c r="N8" s="79">
        <f t="shared" ca="1" si="3"/>
        <v>0</v>
      </c>
      <c r="O8" s="79">
        <f t="shared" ca="1" si="3"/>
        <v>0</v>
      </c>
      <c r="P8" s="79">
        <f t="shared" ca="1" si="3"/>
        <v>0</v>
      </c>
      <c r="Q8" s="79">
        <f t="shared" ca="1" si="3"/>
        <v>0</v>
      </c>
      <c r="R8" s="79">
        <f t="shared" ca="1" si="3"/>
        <v>0</v>
      </c>
      <c r="S8" s="79">
        <f t="shared" ca="1" si="3"/>
        <v>0</v>
      </c>
      <c r="T8" s="170"/>
    </row>
    <row r="9" spans="2:20" ht="16.5" customHeight="1" x14ac:dyDescent="0.2">
      <c r="C9" s="78">
        <v>4</v>
      </c>
      <c r="D9" s="81"/>
      <c r="E9" s="79">
        <f t="shared" ref="E9:S9" ca="1" si="4">IFERROR(IF(INDIRECT(E$3 &amp; "!G$121") &lt;&gt; 0, INDIRECT(E$3 &amp; "!G$121"),0),0)</f>
        <v>0</v>
      </c>
      <c r="F9" s="79">
        <f t="shared" ca="1" si="4"/>
        <v>0</v>
      </c>
      <c r="G9" s="79">
        <f t="shared" ca="1" si="4"/>
        <v>0</v>
      </c>
      <c r="H9" s="79">
        <f t="shared" ca="1" si="4"/>
        <v>0</v>
      </c>
      <c r="I9" s="79">
        <f t="shared" ca="1" si="4"/>
        <v>0</v>
      </c>
      <c r="J9" s="79">
        <f t="shared" ca="1" si="4"/>
        <v>0</v>
      </c>
      <c r="K9" s="79">
        <f t="shared" ca="1" si="4"/>
        <v>0</v>
      </c>
      <c r="L9" s="79">
        <f t="shared" ca="1" si="4"/>
        <v>0</v>
      </c>
      <c r="M9" s="79">
        <f t="shared" ca="1" si="4"/>
        <v>0</v>
      </c>
      <c r="N9" s="79">
        <f t="shared" ca="1" si="4"/>
        <v>0</v>
      </c>
      <c r="O9" s="79">
        <f t="shared" ca="1" si="4"/>
        <v>0</v>
      </c>
      <c r="P9" s="79">
        <f t="shared" ca="1" si="4"/>
        <v>0</v>
      </c>
      <c r="Q9" s="79">
        <f t="shared" ca="1" si="4"/>
        <v>0</v>
      </c>
      <c r="R9" s="79">
        <f t="shared" ca="1" si="4"/>
        <v>0</v>
      </c>
      <c r="S9" s="79">
        <f t="shared" ca="1" si="4"/>
        <v>0</v>
      </c>
      <c r="T9" s="170"/>
    </row>
    <row r="10" spans="2:20" ht="16.5" customHeight="1" x14ac:dyDescent="0.2">
      <c r="C10" s="78">
        <v>5</v>
      </c>
      <c r="D10" s="81"/>
      <c r="E10" s="79">
        <f t="shared" ref="E10:S10" ca="1" si="5">IFERROR(IF(INDIRECT(E$3 &amp; "!H$121") &lt;&gt; 0, INDIRECT(E$3 &amp; "!H$121"),0),0)</f>
        <v>0</v>
      </c>
      <c r="F10" s="79">
        <f t="shared" ca="1" si="5"/>
        <v>0</v>
      </c>
      <c r="G10" s="79">
        <f t="shared" ca="1" si="5"/>
        <v>0</v>
      </c>
      <c r="H10" s="79">
        <f t="shared" ca="1" si="5"/>
        <v>0</v>
      </c>
      <c r="I10" s="79">
        <f t="shared" ca="1" si="5"/>
        <v>0</v>
      </c>
      <c r="J10" s="79">
        <f t="shared" ca="1" si="5"/>
        <v>0</v>
      </c>
      <c r="K10" s="79">
        <f t="shared" ca="1" si="5"/>
        <v>0</v>
      </c>
      <c r="L10" s="79">
        <f t="shared" ca="1" si="5"/>
        <v>0</v>
      </c>
      <c r="M10" s="79">
        <f t="shared" ca="1" si="5"/>
        <v>0</v>
      </c>
      <c r="N10" s="79">
        <f t="shared" ca="1" si="5"/>
        <v>0</v>
      </c>
      <c r="O10" s="79">
        <f t="shared" ca="1" si="5"/>
        <v>0</v>
      </c>
      <c r="P10" s="79">
        <f t="shared" ca="1" si="5"/>
        <v>0</v>
      </c>
      <c r="Q10" s="79">
        <f t="shared" ca="1" si="5"/>
        <v>0</v>
      </c>
      <c r="R10" s="79">
        <f t="shared" ca="1" si="5"/>
        <v>0</v>
      </c>
      <c r="S10" s="79">
        <f t="shared" ca="1" si="5"/>
        <v>0</v>
      </c>
      <c r="T10" s="170"/>
    </row>
    <row r="11" spans="2:20" ht="16.5" customHeight="1" x14ac:dyDescent="0.2">
      <c r="C11" s="78">
        <v>6</v>
      </c>
      <c r="D11" s="81"/>
      <c r="E11" s="79">
        <f t="shared" ref="E11:S11" ca="1" si="6">IFERROR(IF(INDIRECT(E$3 &amp; "!I$121") &lt;&gt; 0, INDIRECT(E$3 &amp; "!I$121"),0),0)</f>
        <v>0</v>
      </c>
      <c r="F11" s="79">
        <f t="shared" ca="1" si="6"/>
        <v>0</v>
      </c>
      <c r="G11" s="79">
        <f t="shared" ca="1" si="6"/>
        <v>0</v>
      </c>
      <c r="H11" s="79">
        <f t="shared" ca="1" si="6"/>
        <v>0</v>
      </c>
      <c r="I11" s="79">
        <f t="shared" ca="1" si="6"/>
        <v>0</v>
      </c>
      <c r="J11" s="79">
        <f t="shared" ca="1" si="6"/>
        <v>0</v>
      </c>
      <c r="K11" s="79">
        <f t="shared" ca="1" si="6"/>
        <v>0</v>
      </c>
      <c r="L11" s="79">
        <f t="shared" ca="1" si="6"/>
        <v>0</v>
      </c>
      <c r="M11" s="79">
        <f t="shared" ca="1" si="6"/>
        <v>0</v>
      </c>
      <c r="N11" s="79">
        <f t="shared" ca="1" si="6"/>
        <v>0</v>
      </c>
      <c r="O11" s="79">
        <f t="shared" ca="1" si="6"/>
        <v>0</v>
      </c>
      <c r="P11" s="79">
        <f t="shared" ca="1" si="6"/>
        <v>0</v>
      </c>
      <c r="Q11" s="79">
        <f t="shared" ca="1" si="6"/>
        <v>0</v>
      </c>
      <c r="R11" s="79">
        <f t="shared" ca="1" si="6"/>
        <v>0</v>
      </c>
      <c r="S11" s="79">
        <f t="shared" ca="1" si="6"/>
        <v>0</v>
      </c>
      <c r="T11" s="170"/>
    </row>
    <row r="12" spans="2:20" ht="16.5" customHeight="1" x14ac:dyDescent="0.2">
      <c r="C12" s="78">
        <v>7</v>
      </c>
      <c r="D12" s="81"/>
      <c r="E12" s="79">
        <f t="shared" ref="E12:S12" ca="1" si="7">IFERROR(IF(INDIRECT(E$3 &amp; "!J$121") &lt;&gt; 0, INDIRECT(E$3 &amp; "!J$121"),0),0)</f>
        <v>0</v>
      </c>
      <c r="F12" s="79">
        <f t="shared" ca="1" si="7"/>
        <v>0</v>
      </c>
      <c r="G12" s="79">
        <f t="shared" ca="1" si="7"/>
        <v>0</v>
      </c>
      <c r="H12" s="79">
        <f t="shared" ca="1" si="7"/>
        <v>0</v>
      </c>
      <c r="I12" s="79">
        <f t="shared" ca="1" si="7"/>
        <v>0</v>
      </c>
      <c r="J12" s="79">
        <f t="shared" ca="1" si="7"/>
        <v>0</v>
      </c>
      <c r="K12" s="79">
        <f t="shared" ca="1" si="7"/>
        <v>0</v>
      </c>
      <c r="L12" s="79">
        <f t="shared" ca="1" si="7"/>
        <v>0</v>
      </c>
      <c r="M12" s="79">
        <f t="shared" ca="1" si="7"/>
        <v>0</v>
      </c>
      <c r="N12" s="79">
        <f t="shared" ca="1" si="7"/>
        <v>0</v>
      </c>
      <c r="O12" s="79">
        <f t="shared" ca="1" si="7"/>
        <v>0</v>
      </c>
      <c r="P12" s="79">
        <f t="shared" ca="1" si="7"/>
        <v>0</v>
      </c>
      <c r="Q12" s="79">
        <f t="shared" ca="1" si="7"/>
        <v>0</v>
      </c>
      <c r="R12" s="79">
        <f t="shared" ca="1" si="7"/>
        <v>0</v>
      </c>
      <c r="S12" s="79">
        <f t="shared" ca="1" si="7"/>
        <v>0</v>
      </c>
      <c r="T12" s="170"/>
    </row>
    <row r="13" spans="2:20" ht="16.5" customHeight="1" x14ac:dyDescent="0.2">
      <c r="C13" s="78">
        <v>8</v>
      </c>
      <c r="D13" s="81"/>
      <c r="E13" s="79">
        <f t="shared" ref="E13:S13" ca="1" si="8">IFERROR(IF(INDIRECT(E$3 &amp; "!K$121") &lt;&gt; 0, INDIRECT(E$3 &amp; "!K$121"),0),0)</f>
        <v>0</v>
      </c>
      <c r="F13" s="79">
        <f t="shared" ca="1" si="8"/>
        <v>0</v>
      </c>
      <c r="G13" s="79">
        <f t="shared" ca="1" si="8"/>
        <v>0</v>
      </c>
      <c r="H13" s="79">
        <f t="shared" ca="1" si="8"/>
        <v>0</v>
      </c>
      <c r="I13" s="79">
        <f t="shared" ca="1" si="8"/>
        <v>0</v>
      </c>
      <c r="J13" s="79">
        <f t="shared" ca="1" si="8"/>
        <v>0</v>
      </c>
      <c r="K13" s="79">
        <f t="shared" ca="1" si="8"/>
        <v>0</v>
      </c>
      <c r="L13" s="79">
        <f t="shared" ca="1" si="8"/>
        <v>0</v>
      </c>
      <c r="M13" s="79">
        <f t="shared" ca="1" si="8"/>
        <v>0</v>
      </c>
      <c r="N13" s="79">
        <f t="shared" ca="1" si="8"/>
        <v>0</v>
      </c>
      <c r="O13" s="79">
        <f t="shared" ca="1" si="8"/>
        <v>0</v>
      </c>
      <c r="P13" s="79">
        <f t="shared" ca="1" si="8"/>
        <v>0</v>
      </c>
      <c r="Q13" s="79">
        <f t="shared" ca="1" si="8"/>
        <v>0</v>
      </c>
      <c r="R13" s="79">
        <f t="shared" ca="1" si="8"/>
        <v>0</v>
      </c>
      <c r="S13" s="79">
        <f t="shared" ca="1" si="8"/>
        <v>0</v>
      </c>
      <c r="T13" s="170"/>
    </row>
    <row r="14" spans="2:20" ht="16.5" customHeight="1" x14ac:dyDescent="0.2">
      <c r="C14" s="78">
        <v>9</v>
      </c>
      <c r="D14" s="81"/>
      <c r="E14" s="79">
        <f t="shared" ref="E14:S14" ca="1" si="9">IFERROR(IF(INDIRECT(E$3 &amp; "!L$121") &lt;&gt; 0, INDIRECT(E$3 &amp; "!L$121"),0),0)</f>
        <v>0</v>
      </c>
      <c r="F14" s="79">
        <f t="shared" ca="1" si="9"/>
        <v>0</v>
      </c>
      <c r="G14" s="79">
        <f t="shared" ca="1" si="9"/>
        <v>0</v>
      </c>
      <c r="H14" s="79">
        <f t="shared" ca="1" si="9"/>
        <v>0</v>
      </c>
      <c r="I14" s="79">
        <f t="shared" ca="1" si="9"/>
        <v>0</v>
      </c>
      <c r="J14" s="79">
        <f t="shared" ca="1" si="9"/>
        <v>0</v>
      </c>
      <c r="K14" s="79">
        <f t="shared" ca="1" si="9"/>
        <v>0</v>
      </c>
      <c r="L14" s="79">
        <f t="shared" ca="1" si="9"/>
        <v>0</v>
      </c>
      <c r="M14" s="79">
        <f t="shared" ca="1" si="9"/>
        <v>0</v>
      </c>
      <c r="N14" s="79">
        <f t="shared" ca="1" si="9"/>
        <v>0</v>
      </c>
      <c r="O14" s="79">
        <f t="shared" ca="1" si="9"/>
        <v>0</v>
      </c>
      <c r="P14" s="79">
        <f t="shared" ca="1" si="9"/>
        <v>0</v>
      </c>
      <c r="Q14" s="79">
        <f t="shared" ca="1" si="9"/>
        <v>0</v>
      </c>
      <c r="R14" s="79">
        <f t="shared" ca="1" si="9"/>
        <v>0</v>
      </c>
      <c r="S14" s="79">
        <f t="shared" ca="1" si="9"/>
        <v>0</v>
      </c>
      <c r="T14" s="170"/>
    </row>
    <row r="15" spans="2:20" ht="16.5" customHeight="1" x14ac:dyDescent="0.2">
      <c r="C15" s="78">
        <v>10</v>
      </c>
      <c r="D15" s="81"/>
      <c r="E15" s="79">
        <f t="shared" ref="E15:S15" ca="1" si="10">IFERROR(IF(INDIRECT(E$3 &amp; "!M$121") &lt;&gt; 0, INDIRECT(E$3 &amp; "!M$121"),0),0)</f>
        <v>0</v>
      </c>
      <c r="F15" s="79">
        <f t="shared" ca="1" si="10"/>
        <v>0</v>
      </c>
      <c r="G15" s="79">
        <f t="shared" ca="1" si="10"/>
        <v>0</v>
      </c>
      <c r="H15" s="79">
        <f t="shared" ca="1" si="10"/>
        <v>0</v>
      </c>
      <c r="I15" s="79">
        <f t="shared" ca="1" si="10"/>
        <v>0</v>
      </c>
      <c r="J15" s="79">
        <f t="shared" ca="1" si="10"/>
        <v>0</v>
      </c>
      <c r="K15" s="79">
        <f t="shared" ca="1" si="10"/>
        <v>0</v>
      </c>
      <c r="L15" s="79">
        <f t="shared" ca="1" si="10"/>
        <v>0</v>
      </c>
      <c r="M15" s="79">
        <f t="shared" ca="1" si="10"/>
        <v>0</v>
      </c>
      <c r="N15" s="79">
        <f t="shared" ca="1" si="10"/>
        <v>0</v>
      </c>
      <c r="O15" s="79">
        <f t="shared" ca="1" si="10"/>
        <v>0</v>
      </c>
      <c r="P15" s="79">
        <f t="shared" ca="1" si="10"/>
        <v>0</v>
      </c>
      <c r="Q15" s="79">
        <f t="shared" ca="1" si="10"/>
        <v>0</v>
      </c>
      <c r="R15" s="79">
        <f t="shared" ca="1" si="10"/>
        <v>0</v>
      </c>
      <c r="S15" s="79">
        <f t="shared" ca="1" si="10"/>
        <v>0</v>
      </c>
      <c r="T15" s="170"/>
    </row>
    <row r="16" spans="2:20" ht="16.5" customHeight="1" x14ac:dyDescent="0.2">
      <c r="C16" s="78">
        <v>11</v>
      </c>
      <c r="D16" s="81"/>
      <c r="E16" s="79">
        <f t="shared" ref="E16:S16" ca="1" si="11">IFERROR(IF(INDIRECT(E$3 &amp; "!N$121") &lt;&gt; 0, INDIRECT(E$3 &amp; "!N$121"),0),0)</f>
        <v>0</v>
      </c>
      <c r="F16" s="79">
        <f t="shared" ca="1" si="11"/>
        <v>0</v>
      </c>
      <c r="G16" s="79">
        <f t="shared" ca="1" si="11"/>
        <v>0</v>
      </c>
      <c r="H16" s="79">
        <f t="shared" ca="1" si="11"/>
        <v>0</v>
      </c>
      <c r="I16" s="79">
        <f t="shared" ca="1" si="11"/>
        <v>0</v>
      </c>
      <c r="J16" s="79">
        <f t="shared" ca="1" si="11"/>
        <v>0</v>
      </c>
      <c r="K16" s="79">
        <f t="shared" ca="1" si="11"/>
        <v>0</v>
      </c>
      <c r="L16" s="79">
        <f t="shared" ca="1" si="11"/>
        <v>0</v>
      </c>
      <c r="M16" s="79">
        <f t="shared" ca="1" si="11"/>
        <v>0</v>
      </c>
      <c r="N16" s="79">
        <f t="shared" ca="1" si="11"/>
        <v>0</v>
      </c>
      <c r="O16" s="79">
        <f t="shared" ca="1" si="11"/>
        <v>0</v>
      </c>
      <c r="P16" s="79">
        <f t="shared" ca="1" si="11"/>
        <v>0</v>
      </c>
      <c r="Q16" s="79">
        <f t="shared" ca="1" si="11"/>
        <v>0</v>
      </c>
      <c r="R16" s="79">
        <f t="shared" ca="1" si="11"/>
        <v>0</v>
      </c>
      <c r="S16" s="79">
        <f t="shared" ca="1" si="11"/>
        <v>0</v>
      </c>
      <c r="T16" s="170"/>
    </row>
    <row r="17" spans="2:20" ht="16.5" customHeight="1" x14ac:dyDescent="0.2">
      <c r="C17" s="87">
        <v>12</v>
      </c>
      <c r="D17" s="82"/>
      <c r="E17" s="79">
        <f t="shared" ref="E17:S17" ca="1" si="12">IFERROR(IF(INDIRECT(E$3 &amp; "!O$121") &lt;&gt; 0, INDIRECT(E$3 &amp; "!O$121"),0),0)</f>
        <v>0</v>
      </c>
      <c r="F17" s="79">
        <f t="shared" ca="1" si="12"/>
        <v>0</v>
      </c>
      <c r="G17" s="79">
        <f t="shared" ca="1" si="12"/>
        <v>0</v>
      </c>
      <c r="H17" s="79">
        <f t="shared" ca="1" si="12"/>
        <v>0</v>
      </c>
      <c r="I17" s="79">
        <f t="shared" ca="1" si="12"/>
        <v>0</v>
      </c>
      <c r="J17" s="79">
        <f t="shared" ca="1" si="12"/>
        <v>0</v>
      </c>
      <c r="K17" s="79">
        <f t="shared" ca="1" si="12"/>
        <v>0</v>
      </c>
      <c r="L17" s="79">
        <f t="shared" ca="1" si="12"/>
        <v>0</v>
      </c>
      <c r="M17" s="79">
        <f t="shared" ca="1" si="12"/>
        <v>0</v>
      </c>
      <c r="N17" s="79">
        <f t="shared" ca="1" si="12"/>
        <v>0</v>
      </c>
      <c r="O17" s="79">
        <f t="shared" ca="1" si="12"/>
        <v>0</v>
      </c>
      <c r="P17" s="79">
        <f t="shared" ca="1" si="12"/>
        <v>0</v>
      </c>
      <c r="Q17" s="79">
        <f t="shared" ca="1" si="12"/>
        <v>0</v>
      </c>
      <c r="R17" s="79">
        <f t="shared" ca="1" si="12"/>
        <v>0</v>
      </c>
      <c r="S17" s="79">
        <f t="shared" ca="1" si="12"/>
        <v>0</v>
      </c>
      <c r="T17" s="171"/>
    </row>
    <row r="18" spans="2:20" ht="13.5" thickBot="1" x14ac:dyDescent="0.25">
      <c r="C18" s="331" t="str">
        <f>Übersetzungen!C130</f>
        <v>Total subvention [CHF]</v>
      </c>
      <c r="D18" s="332"/>
      <c r="E18" s="84">
        <f t="shared" ref="E18:S18" ca="1" si="13">SUM(E6:E17)</f>
        <v>0</v>
      </c>
      <c r="F18" s="84">
        <f t="shared" ca="1" si="13"/>
        <v>0</v>
      </c>
      <c r="G18" s="84">
        <f t="shared" ca="1" si="13"/>
        <v>0</v>
      </c>
      <c r="H18" s="84">
        <f t="shared" ca="1" si="13"/>
        <v>0</v>
      </c>
      <c r="I18" s="84">
        <f t="shared" ca="1" si="13"/>
        <v>0</v>
      </c>
      <c r="J18" s="84">
        <f t="shared" ca="1" si="13"/>
        <v>0</v>
      </c>
      <c r="K18" s="84">
        <f t="shared" ca="1" si="13"/>
        <v>0</v>
      </c>
      <c r="L18" s="84">
        <f t="shared" ca="1" si="13"/>
        <v>0</v>
      </c>
      <c r="M18" s="84">
        <f t="shared" ca="1" si="13"/>
        <v>0</v>
      </c>
      <c r="N18" s="84">
        <f t="shared" ca="1" si="13"/>
        <v>0</v>
      </c>
      <c r="O18" s="84">
        <f t="shared" ca="1" si="13"/>
        <v>0</v>
      </c>
      <c r="P18" s="84">
        <f t="shared" ca="1" si="13"/>
        <v>0</v>
      </c>
      <c r="Q18" s="84">
        <f t="shared" ca="1" si="13"/>
        <v>0</v>
      </c>
      <c r="R18" s="84">
        <f t="shared" ca="1" si="13"/>
        <v>0</v>
      </c>
      <c r="S18" s="84">
        <f t="shared" ca="1" si="13"/>
        <v>0</v>
      </c>
      <c r="T18" s="168">
        <f ca="1">SUM(E18:S18)</f>
        <v>0</v>
      </c>
    </row>
    <row r="19" spans="2:20" ht="10.9" customHeight="1" thickTop="1" x14ac:dyDescent="0.2"/>
    <row r="20" spans="2:20" s="53" customFormat="1" ht="15.75" x14ac:dyDescent="0.2">
      <c r="B20" s="85" t="str">
        <f>Übersetzungen!C132</f>
        <v>Aperçu</v>
      </c>
      <c r="C20" s="86"/>
      <c r="D20" s="92"/>
      <c r="E20" s="92"/>
      <c r="F20" s="92"/>
      <c r="G20" s="92"/>
      <c r="H20" s="92"/>
      <c r="I20" s="92"/>
      <c r="J20" s="92"/>
      <c r="K20" s="92"/>
      <c r="L20" s="92"/>
      <c r="M20" s="92"/>
      <c r="N20" s="92"/>
      <c r="O20" s="92"/>
      <c r="P20" s="92"/>
      <c r="Q20" s="92"/>
      <c r="R20" s="92"/>
      <c r="S20" s="92"/>
      <c r="T20" s="92"/>
    </row>
    <row r="21" spans="2:20" ht="6" customHeight="1" x14ac:dyDescent="0.2"/>
    <row r="22" spans="2:20" ht="16.5" customHeight="1" x14ac:dyDescent="0.2">
      <c r="C22" s="333" t="str">
        <f>Übersetzungen!C145</f>
        <v>Subvention demandé (conformément au contrat)</v>
      </c>
      <c r="D22" s="334"/>
      <c r="E22" s="95">
        <f t="shared" ref="E22:S22" ca="1" si="14">IFERROR(IF(INDIRECT(E$3 &amp; "!$P$89") &lt;&gt; 0,  INDIRECT(E$3 &amp; "!$P$89"),0),0)</f>
        <v>0</v>
      </c>
      <c r="F22" s="95">
        <f t="shared" ca="1" si="14"/>
        <v>0</v>
      </c>
      <c r="G22" s="95">
        <f t="shared" ca="1" si="14"/>
        <v>0</v>
      </c>
      <c r="H22" s="95">
        <f t="shared" ca="1" si="14"/>
        <v>0</v>
      </c>
      <c r="I22" s="95">
        <f t="shared" ca="1" si="14"/>
        <v>0</v>
      </c>
      <c r="J22" s="95">
        <f t="shared" ca="1" si="14"/>
        <v>0</v>
      </c>
      <c r="K22" s="95">
        <f t="shared" ca="1" si="14"/>
        <v>0</v>
      </c>
      <c r="L22" s="95">
        <f t="shared" ca="1" si="14"/>
        <v>0</v>
      </c>
      <c r="M22" s="95">
        <f t="shared" ca="1" si="14"/>
        <v>0</v>
      </c>
      <c r="N22" s="95">
        <f t="shared" ca="1" si="14"/>
        <v>0</v>
      </c>
      <c r="O22" s="95">
        <f t="shared" ca="1" si="14"/>
        <v>0</v>
      </c>
      <c r="P22" s="95">
        <f t="shared" ca="1" si="14"/>
        <v>0</v>
      </c>
      <c r="Q22" s="95">
        <f t="shared" ca="1" si="14"/>
        <v>0</v>
      </c>
      <c r="R22" s="95">
        <f t="shared" ca="1" si="14"/>
        <v>0</v>
      </c>
      <c r="S22" s="95">
        <f t="shared" ca="1" si="14"/>
        <v>0</v>
      </c>
      <c r="T22" s="95">
        <f ca="1">SUM(E22:S22)</f>
        <v>0</v>
      </c>
    </row>
    <row r="23" spans="2:20" ht="16.5" customHeight="1" x14ac:dyDescent="0.2">
      <c r="C23" s="127" t="str">
        <f>Übersetzungen!C144</f>
        <v>Subvention effective selon le reporting actuel</v>
      </c>
      <c r="D23" s="99"/>
      <c r="E23" s="83">
        <f t="shared" ref="E23:S23" ca="1" si="15">IFERROR(IF(INDIRECT(E$3 &amp; "!$P$121") &lt;&gt; 0,  INDIRECT(E$3 &amp; "!$P$121"),0),0)</f>
        <v>0</v>
      </c>
      <c r="F23" s="83">
        <f t="shared" ca="1" si="15"/>
        <v>0</v>
      </c>
      <c r="G23" s="83">
        <f t="shared" ca="1" si="15"/>
        <v>0</v>
      </c>
      <c r="H23" s="83">
        <f t="shared" ca="1" si="15"/>
        <v>0</v>
      </c>
      <c r="I23" s="83">
        <f t="shared" ca="1" si="15"/>
        <v>0</v>
      </c>
      <c r="J23" s="83">
        <f t="shared" ca="1" si="15"/>
        <v>0</v>
      </c>
      <c r="K23" s="83">
        <f t="shared" ca="1" si="15"/>
        <v>0</v>
      </c>
      <c r="L23" s="83">
        <f t="shared" ca="1" si="15"/>
        <v>0</v>
      </c>
      <c r="M23" s="83">
        <f t="shared" ca="1" si="15"/>
        <v>0</v>
      </c>
      <c r="N23" s="83">
        <f t="shared" ca="1" si="15"/>
        <v>0</v>
      </c>
      <c r="O23" s="83">
        <f t="shared" ca="1" si="15"/>
        <v>0</v>
      </c>
      <c r="P23" s="83">
        <f t="shared" ca="1" si="15"/>
        <v>0</v>
      </c>
      <c r="Q23" s="83">
        <f t="shared" ca="1" si="15"/>
        <v>0</v>
      </c>
      <c r="R23" s="83">
        <f t="shared" ca="1" si="15"/>
        <v>0</v>
      </c>
      <c r="S23" s="83">
        <f t="shared" ca="1" si="15"/>
        <v>0</v>
      </c>
      <c r="T23" s="83">
        <f t="shared" ref="T23:T26" ca="1" si="16">SUM(E23:S23)</f>
        <v>0</v>
      </c>
    </row>
    <row r="24" spans="2:20" ht="16.5" customHeight="1" x14ac:dyDescent="0.2">
      <c r="C24" s="127" t="str">
        <f>Übersetzungen!C143</f>
        <v>Différence entre contrat et subvention effective Reporting actuel</v>
      </c>
      <c r="D24" s="99"/>
      <c r="E24" s="83">
        <f ca="1">E22-E23</f>
        <v>0</v>
      </c>
      <c r="F24" s="83">
        <f t="shared" ref="F24:S24" ca="1" si="17">F22-F23</f>
        <v>0</v>
      </c>
      <c r="G24" s="83">
        <f t="shared" ca="1" si="17"/>
        <v>0</v>
      </c>
      <c r="H24" s="83">
        <f t="shared" ca="1" si="17"/>
        <v>0</v>
      </c>
      <c r="I24" s="83">
        <f t="shared" ca="1" si="17"/>
        <v>0</v>
      </c>
      <c r="J24" s="83">
        <f t="shared" ca="1" si="17"/>
        <v>0</v>
      </c>
      <c r="K24" s="83">
        <f t="shared" ca="1" si="17"/>
        <v>0</v>
      </c>
      <c r="L24" s="83">
        <f t="shared" ca="1" si="17"/>
        <v>0</v>
      </c>
      <c r="M24" s="83">
        <f t="shared" ca="1" si="17"/>
        <v>0</v>
      </c>
      <c r="N24" s="83">
        <f t="shared" ca="1" si="17"/>
        <v>0</v>
      </c>
      <c r="O24" s="83">
        <f t="shared" ca="1" si="17"/>
        <v>0</v>
      </c>
      <c r="P24" s="83">
        <f t="shared" ca="1" si="17"/>
        <v>0</v>
      </c>
      <c r="Q24" s="83">
        <f t="shared" ca="1" si="17"/>
        <v>0</v>
      </c>
      <c r="R24" s="83">
        <f t="shared" ca="1" si="17"/>
        <v>0</v>
      </c>
      <c r="S24" s="83">
        <f t="shared" ca="1" si="17"/>
        <v>0</v>
      </c>
      <c r="T24" s="83">
        <f t="shared" ca="1" si="16"/>
        <v>0</v>
      </c>
    </row>
    <row r="25" spans="2:20" ht="16.5" customHeight="1" x14ac:dyDescent="0.2">
      <c r="C25" s="335" t="str">
        <f>Übersetzungen!C134</f>
        <v>Déjà facturé</v>
      </c>
      <c r="D25" s="336"/>
      <c r="E25" s="83">
        <f ca="1">E38</f>
        <v>0</v>
      </c>
      <c r="F25" s="83">
        <f t="shared" ref="F25:S25" ca="1" si="18">F38</f>
        <v>0</v>
      </c>
      <c r="G25" s="83">
        <f t="shared" ca="1" si="18"/>
        <v>0</v>
      </c>
      <c r="H25" s="83">
        <f t="shared" ca="1" si="18"/>
        <v>0</v>
      </c>
      <c r="I25" s="83">
        <f t="shared" ca="1" si="18"/>
        <v>0</v>
      </c>
      <c r="J25" s="83">
        <f t="shared" ca="1" si="18"/>
        <v>0</v>
      </c>
      <c r="K25" s="83">
        <f t="shared" ca="1" si="18"/>
        <v>0</v>
      </c>
      <c r="L25" s="83">
        <f t="shared" ca="1" si="18"/>
        <v>0</v>
      </c>
      <c r="M25" s="83">
        <f t="shared" ca="1" si="18"/>
        <v>0</v>
      </c>
      <c r="N25" s="83">
        <f t="shared" ca="1" si="18"/>
        <v>0</v>
      </c>
      <c r="O25" s="83">
        <f t="shared" ca="1" si="18"/>
        <v>0</v>
      </c>
      <c r="P25" s="83">
        <f t="shared" ca="1" si="18"/>
        <v>0</v>
      </c>
      <c r="Q25" s="83">
        <f t="shared" ca="1" si="18"/>
        <v>0</v>
      </c>
      <c r="R25" s="83">
        <f t="shared" ca="1" si="18"/>
        <v>0</v>
      </c>
      <c r="S25" s="83">
        <f t="shared" ca="1" si="18"/>
        <v>0</v>
      </c>
      <c r="T25" s="83">
        <f t="shared" ca="1" si="16"/>
        <v>0</v>
      </c>
    </row>
    <row r="26" spans="2:20" ht="16.5" customHeight="1" x14ac:dyDescent="0.2">
      <c r="C26" s="337" t="str">
        <f>Übersetzungen!C135</f>
        <v>Montant dû selon la subvention effective Reporting actuel</v>
      </c>
      <c r="D26" s="338"/>
      <c r="E26" s="93">
        <f ca="1">IF(AND((E23-E25)&lt;0,(E23-E25)&gt;-0.5),0,E23-E25)</f>
        <v>0</v>
      </c>
      <c r="F26" s="93">
        <f t="shared" ref="F26:S26" ca="1" si="19">IF(AND((F23-F25)&lt;0,(F23-F25)&gt;-0.5),0,F23-F25)</f>
        <v>0</v>
      </c>
      <c r="G26" s="93">
        <f t="shared" ca="1" si="19"/>
        <v>0</v>
      </c>
      <c r="H26" s="93">
        <f t="shared" ca="1" si="19"/>
        <v>0</v>
      </c>
      <c r="I26" s="93">
        <f t="shared" ca="1" si="19"/>
        <v>0</v>
      </c>
      <c r="J26" s="93">
        <f t="shared" ca="1" si="19"/>
        <v>0</v>
      </c>
      <c r="K26" s="93">
        <f t="shared" ca="1" si="19"/>
        <v>0</v>
      </c>
      <c r="L26" s="93">
        <f t="shared" ca="1" si="19"/>
        <v>0</v>
      </c>
      <c r="M26" s="93">
        <f t="shared" ca="1" si="19"/>
        <v>0</v>
      </c>
      <c r="N26" s="93">
        <f t="shared" ca="1" si="19"/>
        <v>0</v>
      </c>
      <c r="O26" s="93">
        <f t="shared" ca="1" si="19"/>
        <v>0</v>
      </c>
      <c r="P26" s="93">
        <f t="shared" ca="1" si="19"/>
        <v>0</v>
      </c>
      <c r="Q26" s="93">
        <f t="shared" ca="1" si="19"/>
        <v>0</v>
      </c>
      <c r="R26" s="93">
        <f t="shared" ca="1" si="19"/>
        <v>0</v>
      </c>
      <c r="S26" s="93">
        <f t="shared" ca="1" si="19"/>
        <v>0</v>
      </c>
      <c r="T26" s="93">
        <f t="shared" ca="1" si="16"/>
        <v>0</v>
      </c>
    </row>
    <row r="28" spans="2:20" s="53" customFormat="1" ht="15.75" x14ac:dyDescent="0.2">
      <c r="B28" s="85" t="str">
        <f>Übersetzungen!C133</f>
        <v>Aperçu des factures émises</v>
      </c>
      <c r="C28" s="86"/>
      <c r="D28" s="92"/>
      <c r="E28" s="92"/>
      <c r="F28" s="92"/>
      <c r="G28" s="92"/>
      <c r="H28" s="92"/>
      <c r="I28" s="92"/>
      <c r="J28" s="92"/>
      <c r="K28" s="92"/>
      <c r="L28" s="92"/>
      <c r="M28" s="92"/>
      <c r="N28" s="92"/>
      <c r="O28" s="92"/>
      <c r="P28" s="92"/>
      <c r="Q28" s="92"/>
      <c r="R28" s="92"/>
      <c r="S28" s="92"/>
      <c r="T28" s="92"/>
    </row>
    <row r="29" spans="2:20" ht="6" customHeight="1" x14ac:dyDescent="0.2"/>
    <row r="30" spans="2:20" x14ac:dyDescent="0.2">
      <c r="C30" s="341" t="str">
        <f>Übersetzungen!C142</f>
        <v>Total</v>
      </c>
      <c r="D30" s="341" t="str">
        <f>Übersetzungen!C141</f>
        <v>Facture partielle / Date de la facture</v>
      </c>
      <c r="E30" s="175" t="str">
        <f>HYPERLINK("#" &amp; SheetnameKursstaffel01 &amp; "!D6", SheetnameKursstaffel01)</f>
        <v>Kursstaffel_01</v>
      </c>
      <c r="F30" s="175" t="str">
        <f>HYPERLINK("#" &amp; SheetnameKursstaffel02 &amp; "!D6", SheetnameKursstaffel02)</f>
        <v>Kursstaffel_02</v>
      </c>
      <c r="G30" s="175" t="str">
        <f>HYPERLINK("#" &amp; SheetnameKursstaffel03 &amp; "!D6", SheetnameKursstaffel03)</f>
        <v>Kursstaffel_03</v>
      </c>
      <c r="H30" s="175" t="str">
        <f>HYPERLINK("#" &amp; SheetnameKursstaffel04 &amp; "!D6", SheetnameKursstaffel04)</f>
        <v>Kursstaffel_04</v>
      </c>
      <c r="I30" s="175" t="str">
        <f>HYPERLINK("#" &amp; SheetnameKursstaffel05 &amp; "!D6", SheetnameKursstaffel05)</f>
        <v>Kursstaffel_05</v>
      </c>
      <c r="J30" s="175" t="str">
        <f>HYPERLINK("#" &amp; SheetnameKursstaffel06 &amp; "!D6", SheetnameKursstaffel06)</f>
        <v>Kursstaffel_06</v>
      </c>
      <c r="K30" s="175" t="str">
        <f>HYPERLINK("#" &amp; SheetnameKursstaffel07 &amp; "!D6", SheetnameKursstaffel07)</f>
        <v>Kursstaffel_07</v>
      </c>
      <c r="L30" s="175" t="str">
        <f>HYPERLINK("#" &amp; SheetnameKursstaffel08 &amp; "!D6", SheetnameKursstaffel08)</f>
        <v>Kursstaffel_08</v>
      </c>
      <c r="M30" s="175" t="str">
        <f>HYPERLINK("#" &amp; SheetnameKursstaffel09 &amp; "!D6", SheetnameKursstaffel09)</f>
        <v>Kursstaffel_09</v>
      </c>
      <c r="N30" s="175" t="str">
        <f>HYPERLINK("#" &amp; SheetnameKursstaffel10 &amp; "!D6", SheetnameKursstaffel10)</f>
        <v>Kursstaffel_10</v>
      </c>
      <c r="O30" s="175" t="str">
        <f>HYPERLINK("#" &amp; SheetnameKursstaffel11 &amp; "!D6", SheetnameKursstaffel11)</f>
        <v>Kursstaffel_11</v>
      </c>
      <c r="P30" s="175" t="str">
        <f>HYPERLINK("#" &amp; SheetnameKursstaffel12 &amp; "!D6", SheetnameKursstaffel12)</f>
        <v>Kursstaffel_12</v>
      </c>
      <c r="Q30" s="175" t="str">
        <f>HYPERLINK("#" &amp; SheetnameKursstaffel13&amp; "!D6", SheetnameKursstaffel13)</f>
        <v>Kursstaffel_13</v>
      </c>
      <c r="R30" s="175" t="str">
        <f>HYPERLINK("#" &amp; SheetnameKursstaffel14 &amp; "!D6", SheetnameKursstaffel14)</f>
        <v>Kursstaffel_14</v>
      </c>
      <c r="S30" s="175" t="str">
        <f>HYPERLINK("#" &amp; SheetnameKursstaffel15 &amp; "!D6", SheetnameKursstaffel15)</f>
        <v>Kursstaffel_15</v>
      </c>
      <c r="T30" s="329" t="str">
        <f>Übersetzungen!C142</f>
        <v>Total</v>
      </c>
    </row>
    <row r="31" spans="2:20" x14ac:dyDescent="0.2">
      <c r="C31" s="342"/>
      <c r="D31" s="342"/>
      <c r="E31" s="221" t="str">
        <f ca="1">IFERROR(IF(INDIRECT(E$3 &amp; "!D$6") &lt;&gt; 0, INDIRECT(E$3 &amp; "!D$6"),""),"")</f>
        <v/>
      </c>
      <c r="F31" s="221" t="str">
        <f t="shared" ref="F31:S31" ca="1" si="20">IFERROR(IF(INDIRECT(F$3 &amp; "!D$6") &lt;&gt; 0, INDIRECT(F$3 &amp; "!D$6"),""),"")</f>
        <v/>
      </c>
      <c r="G31" s="221" t="str">
        <f t="shared" ca="1" si="20"/>
        <v/>
      </c>
      <c r="H31" s="221" t="str">
        <f t="shared" ca="1" si="20"/>
        <v/>
      </c>
      <c r="I31" s="221" t="str">
        <f t="shared" ca="1" si="20"/>
        <v/>
      </c>
      <c r="J31" s="221" t="str">
        <f t="shared" ca="1" si="20"/>
        <v/>
      </c>
      <c r="K31" s="221" t="str">
        <f t="shared" ca="1" si="20"/>
        <v/>
      </c>
      <c r="L31" s="221" t="str">
        <f t="shared" ca="1" si="20"/>
        <v/>
      </c>
      <c r="M31" s="221" t="str">
        <f t="shared" ca="1" si="20"/>
        <v/>
      </c>
      <c r="N31" s="221" t="str">
        <f t="shared" ca="1" si="20"/>
        <v/>
      </c>
      <c r="O31" s="221" t="str">
        <f t="shared" ca="1" si="20"/>
        <v/>
      </c>
      <c r="P31" s="221" t="str">
        <f t="shared" ca="1" si="20"/>
        <v/>
      </c>
      <c r="Q31" s="221" t="str">
        <f t="shared" ca="1" si="20"/>
        <v/>
      </c>
      <c r="R31" s="221" t="str">
        <f t="shared" ca="1" si="20"/>
        <v/>
      </c>
      <c r="S31" s="221" t="str">
        <f t="shared" ca="1" si="20"/>
        <v/>
      </c>
      <c r="T31" s="330"/>
    </row>
    <row r="32" spans="2:20" ht="16.5" customHeight="1" x14ac:dyDescent="0.2">
      <c r="C32" s="254">
        <v>1</v>
      </c>
      <c r="D32" s="256"/>
      <c r="E32" s="259"/>
      <c r="F32" s="259"/>
      <c r="G32" s="259"/>
      <c r="H32" s="259"/>
      <c r="I32" s="259"/>
      <c r="J32" s="259"/>
      <c r="K32" s="259"/>
      <c r="L32" s="259"/>
      <c r="M32" s="259"/>
      <c r="N32" s="259"/>
      <c r="O32" s="259"/>
      <c r="P32" s="259"/>
      <c r="Q32" s="259"/>
      <c r="R32" s="259"/>
      <c r="S32" s="259"/>
      <c r="T32" s="95">
        <f>SUM(E32:S32)</f>
        <v>0</v>
      </c>
    </row>
    <row r="33" spans="3:20" ht="16.5" customHeight="1" x14ac:dyDescent="0.2">
      <c r="C33" s="78">
        <v>2</v>
      </c>
      <c r="D33" s="257"/>
      <c r="E33" s="260"/>
      <c r="F33" s="260"/>
      <c r="G33" s="260"/>
      <c r="H33" s="260"/>
      <c r="I33" s="260"/>
      <c r="J33" s="260"/>
      <c r="K33" s="260"/>
      <c r="L33" s="260"/>
      <c r="M33" s="260"/>
      <c r="N33" s="260"/>
      <c r="O33" s="260"/>
      <c r="P33" s="260"/>
      <c r="Q33" s="260"/>
      <c r="R33" s="260"/>
      <c r="S33" s="260"/>
      <c r="T33" s="79">
        <f t="shared" ref="T33:T37" si="21">SUM(E33:S33)</f>
        <v>0</v>
      </c>
    </row>
    <row r="34" spans="3:20" ht="16.5" customHeight="1" x14ac:dyDescent="0.2">
      <c r="C34" s="78">
        <v>3</v>
      </c>
      <c r="D34" s="257"/>
      <c r="E34" s="260"/>
      <c r="F34" s="260"/>
      <c r="G34" s="260"/>
      <c r="H34" s="260"/>
      <c r="I34" s="260"/>
      <c r="J34" s="260"/>
      <c r="K34" s="260"/>
      <c r="L34" s="260"/>
      <c r="M34" s="260"/>
      <c r="N34" s="260"/>
      <c r="O34" s="260"/>
      <c r="P34" s="260"/>
      <c r="Q34" s="260"/>
      <c r="R34" s="260"/>
      <c r="S34" s="260"/>
      <c r="T34" s="79">
        <f t="shared" si="21"/>
        <v>0</v>
      </c>
    </row>
    <row r="35" spans="3:20" ht="16.5" customHeight="1" x14ac:dyDescent="0.2">
      <c r="C35" s="78">
        <v>4</v>
      </c>
      <c r="D35" s="257"/>
      <c r="E35" s="260"/>
      <c r="F35" s="260"/>
      <c r="G35" s="260"/>
      <c r="H35" s="260"/>
      <c r="I35" s="260"/>
      <c r="J35" s="260"/>
      <c r="K35" s="260"/>
      <c r="L35" s="260"/>
      <c r="M35" s="260"/>
      <c r="N35" s="260"/>
      <c r="O35" s="260"/>
      <c r="P35" s="260"/>
      <c r="Q35" s="260"/>
      <c r="R35" s="260"/>
      <c r="S35" s="260"/>
      <c r="T35" s="79">
        <f t="shared" si="21"/>
        <v>0</v>
      </c>
    </row>
    <row r="36" spans="3:20" ht="16.5" customHeight="1" x14ac:dyDescent="0.2">
      <c r="C36" s="78">
        <v>5</v>
      </c>
      <c r="D36" s="257"/>
      <c r="E36" s="260"/>
      <c r="F36" s="260"/>
      <c r="G36" s="260"/>
      <c r="H36" s="260"/>
      <c r="I36" s="260"/>
      <c r="J36" s="260"/>
      <c r="K36" s="260"/>
      <c r="L36" s="260"/>
      <c r="M36" s="260"/>
      <c r="N36" s="260"/>
      <c r="O36" s="260"/>
      <c r="P36" s="260"/>
      <c r="Q36" s="260"/>
      <c r="R36" s="260"/>
      <c r="S36" s="260"/>
      <c r="T36" s="79">
        <f t="shared" si="21"/>
        <v>0</v>
      </c>
    </row>
    <row r="37" spans="3:20" ht="16.5" customHeight="1" x14ac:dyDescent="0.2">
      <c r="C37" s="87">
        <v>6</v>
      </c>
      <c r="D37" s="258"/>
      <c r="E37" s="261"/>
      <c r="F37" s="261"/>
      <c r="G37" s="261"/>
      <c r="H37" s="261"/>
      <c r="I37" s="261"/>
      <c r="J37" s="261"/>
      <c r="K37" s="261"/>
      <c r="L37" s="261"/>
      <c r="M37" s="261"/>
      <c r="N37" s="261"/>
      <c r="O37" s="261"/>
      <c r="P37" s="261"/>
      <c r="Q37" s="261"/>
      <c r="R37" s="261"/>
      <c r="S37" s="261"/>
      <c r="T37" s="255">
        <f t="shared" si="21"/>
        <v>0</v>
      </c>
    </row>
    <row r="38" spans="3:20" ht="13.5" thickBot="1" x14ac:dyDescent="0.25">
      <c r="C38" s="339" t="s">
        <v>110</v>
      </c>
      <c r="D38" s="340"/>
      <c r="E38" s="94">
        <f ca="1">SUM(E30:E37)</f>
        <v>0</v>
      </c>
      <c r="F38" s="94">
        <f t="shared" ref="F38:T38" ca="1" si="22">SUM(F30:F37)</f>
        <v>0</v>
      </c>
      <c r="G38" s="94">
        <f t="shared" ca="1" si="22"/>
        <v>0</v>
      </c>
      <c r="H38" s="94">
        <f t="shared" ca="1" si="22"/>
        <v>0</v>
      </c>
      <c r="I38" s="94">
        <f t="shared" ca="1" si="22"/>
        <v>0</v>
      </c>
      <c r="J38" s="94">
        <f t="shared" ca="1" si="22"/>
        <v>0</v>
      </c>
      <c r="K38" s="94">
        <f t="shared" ca="1" si="22"/>
        <v>0</v>
      </c>
      <c r="L38" s="94">
        <f t="shared" ca="1" si="22"/>
        <v>0</v>
      </c>
      <c r="M38" s="94">
        <f t="shared" ca="1" si="22"/>
        <v>0</v>
      </c>
      <c r="N38" s="94">
        <f t="shared" ca="1" si="22"/>
        <v>0</v>
      </c>
      <c r="O38" s="94">
        <f t="shared" ca="1" si="22"/>
        <v>0</v>
      </c>
      <c r="P38" s="94">
        <f t="shared" ca="1" si="22"/>
        <v>0</v>
      </c>
      <c r="Q38" s="94">
        <f t="shared" ca="1" si="22"/>
        <v>0</v>
      </c>
      <c r="R38" s="94">
        <f t="shared" ca="1" si="22"/>
        <v>0</v>
      </c>
      <c r="S38" s="94">
        <f t="shared" ca="1" si="22"/>
        <v>0</v>
      </c>
      <c r="T38" s="94">
        <f t="shared" si="22"/>
        <v>0</v>
      </c>
    </row>
    <row r="39" spans="3:20" ht="13.5" thickTop="1" x14ac:dyDescent="0.2"/>
    <row r="40" spans="3:20" x14ac:dyDescent="0.2">
      <c r="D40" s="74"/>
    </row>
    <row r="41" spans="3:20" x14ac:dyDescent="0.2">
      <c r="D41" s="74"/>
    </row>
  </sheetData>
  <sheetProtection algorithmName="SHA-512" hashValue="Z+GS6yV2FvpFUCpwjS3M3yFY0ay4jo6kN7KWQWjmupcdz2QD4iucs3C6zX9MYIiJ5cHMBxZdzR1POApCG9gBww==" saltValue="scGYX3AQsvjXYn0SY7mmpg==" spinCount="100000" sheet="1" objects="1" scenarios="1"/>
  <mergeCells count="11">
    <mergeCell ref="C38:D38"/>
    <mergeCell ref="C4:C5"/>
    <mergeCell ref="D4:D5"/>
    <mergeCell ref="C30:C31"/>
    <mergeCell ref="D30:D31"/>
    <mergeCell ref="T30:T31"/>
    <mergeCell ref="T4:T5"/>
    <mergeCell ref="C18:D18"/>
    <mergeCell ref="C22:D22"/>
    <mergeCell ref="C25:D25"/>
    <mergeCell ref="C26:D26"/>
  </mergeCells>
  <conditionalFormatting sqref="D32:D37">
    <cfRule type="expression" dxfId="695" priority="19">
      <formula>$T$18&gt;0</formula>
    </cfRule>
  </conditionalFormatting>
  <conditionalFormatting sqref="D32:S37">
    <cfRule type="expression" dxfId="694" priority="34" stopIfTrue="1">
      <formula>D$18&gt;D$22</formula>
    </cfRule>
    <cfRule type="expression" dxfId="693" priority="36">
      <formula>D32&lt;&gt;""</formula>
    </cfRule>
  </conditionalFormatting>
  <conditionalFormatting sqref="E32:E37">
    <cfRule type="expression" dxfId="692" priority="13">
      <formula>$E$18&gt;0</formula>
    </cfRule>
  </conditionalFormatting>
  <conditionalFormatting sqref="E6:S6">
    <cfRule type="expression" dxfId="691" priority="33">
      <formula>IF(ISNUMBER(INDIRECT(E$3 &amp; "!D$101")),TRUE,FALSE)</formula>
    </cfRule>
  </conditionalFormatting>
  <conditionalFormatting sqref="E7:S7">
    <cfRule type="expression" dxfId="690" priority="32">
      <formula>IF(ISNUMBER(INDIRECT(E$3 &amp; "!E$101")),TRUE,FALSE)</formula>
    </cfRule>
  </conditionalFormatting>
  <conditionalFormatting sqref="E8:S8">
    <cfRule type="expression" dxfId="689" priority="31">
      <formula>IF(ISNUMBER(INDIRECT(E$3 &amp; "!F$101")),TRUE,FALSE)</formula>
    </cfRule>
  </conditionalFormatting>
  <conditionalFormatting sqref="E9:S9">
    <cfRule type="expression" dxfId="688" priority="30">
      <formula>IF(ISNUMBER(INDIRECT(E$3 &amp; "!G$101")),TRUE,FALSE)</formula>
    </cfRule>
  </conditionalFormatting>
  <conditionalFormatting sqref="E10:S10">
    <cfRule type="expression" dxfId="687" priority="29">
      <formula>IF(ISNUMBER(INDIRECT(E$3 &amp; "!H$101")),TRUE,FALSE)</formula>
    </cfRule>
  </conditionalFormatting>
  <conditionalFormatting sqref="E11:S11">
    <cfRule type="expression" dxfId="686" priority="28">
      <formula>IF(ISNUMBER(INDIRECT(E$3 &amp; "!I$101")),TRUE,FALSE)</formula>
    </cfRule>
  </conditionalFormatting>
  <conditionalFormatting sqref="E12:S12">
    <cfRule type="expression" dxfId="685" priority="27">
      <formula>IF(ISNUMBER(INDIRECT(E$3 &amp; "!J$101")),TRUE,FALSE)</formula>
    </cfRule>
  </conditionalFormatting>
  <conditionalFormatting sqref="E13:S13">
    <cfRule type="expression" dxfId="684" priority="26">
      <formula>IF(ISNUMBER(INDIRECT(E$3 &amp; "!K$101")),TRUE,FALSE)</formula>
    </cfRule>
  </conditionalFormatting>
  <conditionalFormatting sqref="E14:S14">
    <cfRule type="expression" dxfId="683" priority="25">
      <formula>IF(ISNUMBER(INDIRECT(E$3 &amp; "!L$101")),TRUE,FALSE)</formula>
    </cfRule>
  </conditionalFormatting>
  <conditionalFormatting sqref="E15:S15">
    <cfRule type="expression" dxfId="682" priority="24">
      <formula>IF(ISNUMBER(INDIRECT(E$3 &amp; "!M$101")),TRUE,FALSE)</formula>
    </cfRule>
  </conditionalFormatting>
  <conditionalFormatting sqref="E16:S16">
    <cfRule type="expression" dxfId="681" priority="23">
      <formula>IF(ISNUMBER(INDIRECT(E$3 &amp; "!N$101")),TRUE,FALSE)</formula>
    </cfRule>
  </conditionalFormatting>
  <conditionalFormatting sqref="E17:S17">
    <cfRule type="expression" dxfId="680" priority="22">
      <formula>IF(ISNUMBER(INDIRECT(E$3 &amp; "!O$101")),TRUE,FALSE)</formula>
    </cfRule>
  </conditionalFormatting>
  <conditionalFormatting sqref="E22:S24">
    <cfRule type="expression" dxfId="679" priority="37" stopIfTrue="1">
      <formula>E$18&gt;E$22</formula>
    </cfRule>
  </conditionalFormatting>
  <conditionalFormatting sqref="E26:T26">
    <cfRule type="cellIs" dxfId="678" priority="21" operator="greaterThan">
      <formula>0</formula>
    </cfRule>
    <cfRule type="cellIs" dxfId="677" priority="38" operator="lessThan">
      <formula>0</formula>
    </cfRule>
  </conditionalFormatting>
  <conditionalFormatting sqref="F32:F37">
    <cfRule type="expression" dxfId="676" priority="14">
      <formula>$F$18&gt;0</formula>
    </cfRule>
  </conditionalFormatting>
  <conditionalFormatting sqref="G32:G37">
    <cfRule type="expression" dxfId="675" priority="12">
      <formula>$G$18&gt;0</formula>
    </cfRule>
  </conditionalFormatting>
  <conditionalFormatting sqref="H32:H37">
    <cfRule type="expression" dxfId="674" priority="11">
      <formula>$H$18&gt;0</formula>
    </cfRule>
  </conditionalFormatting>
  <conditionalFormatting sqref="I32:I37">
    <cfRule type="expression" dxfId="673" priority="15">
      <formula>$I$18&gt;0</formula>
    </cfRule>
  </conditionalFormatting>
  <conditionalFormatting sqref="J32:J37">
    <cfRule type="expression" dxfId="672" priority="10">
      <formula>$J$18&gt;0</formula>
    </cfRule>
  </conditionalFormatting>
  <conditionalFormatting sqref="K32:K37">
    <cfRule type="expression" dxfId="671" priority="9">
      <formula>$K$18&gt;0</formula>
    </cfRule>
  </conditionalFormatting>
  <conditionalFormatting sqref="L32:L37">
    <cfRule type="expression" dxfId="670" priority="8">
      <formula>$L$18&gt;0</formula>
    </cfRule>
  </conditionalFormatting>
  <conditionalFormatting sqref="M32:M37">
    <cfRule type="expression" dxfId="669" priority="7">
      <formula>$M$18&gt;0</formula>
    </cfRule>
  </conditionalFormatting>
  <conditionalFormatting sqref="N32:N37">
    <cfRule type="expression" dxfId="668" priority="6">
      <formula>$N$18&gt;0</formula>
    </cfRule>
  </conditionalFormatting>
  <conditionalFormatting sqref="O32:O37">
    <cfRule type="expression" dxfId="667" priority="5">
      <formula>$O$18&gt;0</formula>
    </cfRule>
  </conditionalFormatting>
  <conditionalFormatting sqref="P32:P37">
    <cfRule type="expression" dxfId="666" priority="4">
      <formula>$P$18&gt;0</formula>
    </cfRule>
  </conditionalFormatting>
  <conditionalFormatting sqref="Q32:Q37">
    <cfRule type="expression" dxfId="665" priority="3">
      <formula>$Q$18&gt;0</formula>
    </cfRule>
  </conditionalFormatting>
  <conditionalFormatting sqref="R32:R37">
    <cfRule type="expression" dxfId="664" priority="2">
      <formula>$R$18&gt;0</formula>
    </cfRule>
  </conditionalFormatting>
  <conditionalFormatting sqref="S32:S37">
    <cfRule type="expression" dxfId="663" priority="1">
      <formula>$S$18&gt;0</formula>
    </cfRule>
  </conditionalFormatting>
  <pageMargins left="0.27559055118110237" right="0.19685039370078741" top="0.78740157480314965" bottom="0.78740157480314965" header="0.31496062992125984" footer="0.31496062992125984"/>
  <pageSetup paperSize="9" scale="53" orientation="landscape" r:id="rId1"/>
  <headerFooter>
    <oddHeader>&amp;L&amp;11Kursbudget&amp;C&amp;11&amp;A&amp;R&amp;F</oddHeader>
    <oddFooter>&amp;C&amp;11&amp;D &amp;T&amp;R&amp;11&amp;P/&amp;N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89D4-188C-4427-A8F0-DCBE27B1768E}">
  <sheetPr codeName="Tabelle2"/>
  <dimension ref="A1:E27"/>
  <sheetViews>
    <sheetView workbookViewId="0"/>
  </sheetViews>
  <sheetFormatPr baseColWidth="10" defaultRowHeight="12.75" x14ac:dyDescent="0.2"/>
  <cols>
    <col min="1" max="1" width="7.28515625" customWidth="1"/>
    <col min="2" max="5" width="81.140625" customWidth="1"/>
  </cols>
  <sheetData>
    <row r="1" spans="1:5" x14ac:dyDescent="0.2">
      <c r="A1" s="159">
        <v>154</v>
      </c>
    </row>
    <row r="2" spans="1:5" x14ac:dyDescent="0.2">
      <c r="A2" t="str">
        <f>CONCATENATE("D",$A$1)</f>
        <v>D154</v>
      </c>
    </row>
    <row r="3" spans="1:5" x14ac:dyDescent="0.2">
      <c r="A3" t="str">
        <f>CONCATENATE("E",$A$1)</f>
        <v>E154</v>
      </c>
    </row>
    <row r="4" spans="1:5" x14ac:dyDescent="0.2">
      <c r="A4" t="str">
        <f>CONCATENATE("F",$A$1)</f>
        <v>F154</v>
      </c>
    </row>
    <row r="5" spans="1:5" x14ac:dyDescent="0.2">
      <c r="A5" t="str">
        <f>CONCATENATE("G",$A$1)</f>
        <v>G154</v>
      </c>
    </row>
    <row r="7" spans="1:5" x14ac:dyDescent="0.2">
      <c r="A7" t="s">
        <v>144</v>
      </c>
      <c r="B7" t="str">
        <f t="shared" ref="B7:B21" si="0">CONCATENATE("WENNFEHLER(WENN(INDIREKT(",$A7," &amp; ","""!",$A$2,""") &gt; 0; INDIREKT(",$A7,," &amp; ","""!",$A$2,""");0);0)")</f>
        <v>WENNFEHLER(WENN(INDIREKT($B17 &amp; "!D154") &gt; 0; INDIREKT($B17 &amp; "!D154");0);0)</v>
      </c>
      <c r="C7" t="str">
        <f>CONCATENATE("WENNFEHLER(WENN(INDIREKT(",$A7," &amp; ","""!",$A$3,""") &gt; 0; INDIREKT(",$A7,," &amp; ","""!",$A$3,""");0);0)")</f>
        <v>WENNFEHLER(WENN(INDIREKT($B17 &amp; "!E154") &gt; 0; INDIREKT($B17 &amp; "!E154");0);0)</v>
      </c>
      <c r="D7" t="str">
        <f>CONCATENATE("WENNFEHLER(WENN(INDIREKT(",$A7," &amp; ","""!",$A$4,""") &gt; 0; INDIREKT(",$A7,," &amp; ","""!",$A$4,""");0);0)")</f>
        <v>WENNFEHLER(WENN(INDIREKT($B17 &amp; "!F154") &gt; 0; INDIREKT($B17 &amp; "!F154");0);0)</v>
      </c>
      <c r="E7" t="str">
        <f>CONCATENATE("WENNFEHLER(WENN(INDIREKT(",$A7," &amp; ","""!",$A$5,""") &gt; 0; INDIREKT(",$A7,," &amp; ","""!",$A$5,""");0);0)")</f>
        <v>WENNFEHLER(WENN(INDIREKT($B17 &amp; "!G154") &gt; 0; INDIREKT($B17 &amp; "!G154");0);0)</v>
      </c>
    </row>
    <row r="8" spans="1:5" x14ac:dyDescent="0.2">
      <c r="A8" t="s">
        <v>145</v>
      </c>
      <c r="B8" t="str">
        <f t="shared" si="0"/>
        <v>WENNFEHLER(WENN(INDIREKT($B18 &amp; "!D154") &gt; 0; INDIREKT($B18 &amp; "!D154");0);0)</v>
      </c>
      <c r="C8" t="str">
        <f t="shared" ref="C8:C21" si="1">CONCATENATE("WENNFEHLER(WENN(INDIREKT(",$A8," &amp; ","""!",$A$3,""") &gt; 0; INDIREKT(",$A8,," &amp; ","""!",$A$3,""");0);0)")</f>
        <v>WENNFEHLER(WENN(INDIREKT($B18 &amp; "!E154") &gt; 0; INDIREKT($B18 &amp; "!E154");0);0)</v>
      </c>
      <c r="D8" t="str">
        <f t="shared" ref="D8:D21" si="2">CONCATENATE("WENNFEHLER(WENN(INDIREKT(",$A8," &amp; ","""!",$A$4,""") &gt; 0; INDIREKT(",$A8,," &amp; ","""!",$A$4,""");0);0)")</f>
        <v>WENNFEHLER(WENN(INDIREKT($B18 &amp; "!F154") &gt; 0; INDIREKT($B18 &amp; "!F154");0);0)</v>
      </c>
      <c r="E8" t="str">
        <f t="shared" ref="E8:E21" si="3">CONCATENATE("WENNFEHLER(WENN(INDIREKT(",$A8," &amp; ","""!",$A$5,""") &gt; 0; INDIREKT(",$A8,," &amp; ","""!",$A$5,""");0);0)")</f>
        <v>WENNFEHLER(WENN(INDIREKT($B18 &amp; "!G154") &gt; 0; INDIREKT($B18 &amp; "!G154");0);0)</v>
      </c>
    </row>
    <row r="9" spans="1:5" x14ac:dyDescent="0.2">
      <c r="A9" t="s">
        <v>146</v>
      </c>
      <c r="B9" t="str">
        <f t="shared" si="0"/>
        <v>WENNFEHLER(WENN(INDIREKT($B19 &amp; "!D154") &gt; 0; INDIREKT($B19 &amp; "!D154");0);0)</v>
      </c>
      <c r="C9" t="str">
        <f t="shared" si="1"/>
        <v>WENNFEHLER(WENN(INDIREKT($B19 &amp; "!E154") &gt; 0; INDIREKT($B19 &amp; "!E154");0);0)</v>
      </c>
      <c r="D9" t="str">
        <f t="shared" si="2"/>
        <v>WENNFEHLER(WENN(INDIREKT($B19 &amp; "!F154") &gt; 0; INDIREKT($B19 &amp; "!F154");0);0)</v>
      </c>
      <c r="E9" t="str">
        <f t="shared" si="3"/>
        <v>WENNFEHLER(WENN(INDIREKT($B19 &amp; "!G154") &gt; 0; INDIREKT($B19 &amp; "!G154");0);0)</v>
      </c>
    </row>
    <row r="10" spans="1:5" x14ac:dyDescent="0.2">
      <c r="A10" t="s">
        <v>147</v>
      </c>
      <c r="B10" t="str">
        <f t="shared" si="0"/>
        <v>WENNFEHLER(WENN(INDIREKT($B20 &amp; "!D154") &gt; 0; INDIREKT($B20 &amp; "!D154");0);0)</v>
      </c>
      <c r="C10" t="str">
        <f t="shared" si="1"/>
        <v>WENNFEHLER(WENN(INDIREKT($B20 &amp; "!E154") &gt; 0; INDIREKT($B20 &amp; "!E154");0);0)</v>
      </c>
      <c r="D10" t="str">
        <f t="shared" si="2"/>
        <v>WENNFEHLER(WENN(INDIREKT($B20 &amp; "!F154") &gt; 0; INDIREKT($B20 &amp; "!F154");0);0)</v>
      </c>
      <c r="E10" t="str">
        <f t="shared" si="3"/>
        <v>WENNFEHLER(WENN(INDIREKT($B20 &amp; "!G154") &gt; 0; INDIREKT($B20 &amp; "!G154");0);0)</v>
      </c>
    </row>
    <row r="11" spans="1:5" x14ac:dyDescent="0.2">
      <c r="A11" t="s">
        <v>148</v>
      </c>
      <c r="B11" t="str">
        <f t="shared" si="0"/>
        <v>WENNFEHLER(WENN(INDIREKT($B21 &amp; "!D154") &gt; 0; INDIREKT($B21 &amp; "!D154");0);0)</v>
      </c>
      <c r="C11" t="str">
        <f t="shared" si="1"/>
        <v>WENNFEHLER(WENN(INDIREKT($B21 &amp; "!E154") &gt; 0; INDIREKT($B21 &amp; "!E154");0);0)</v>
      </c>
      <c r="D11" t="str">
        <f t="shared" si="2"/>
        <v>WENNFEHLER(WENN(INDIREKT($B21 &amp; "!F154") &gt; 0; INDIREKT($B21 &amp; "!F154");0);0)</v>
      </c>
      <c r="E11" t="str">
        <f t="shared" si="3"/>
        <v>WENNFEHLER(WENN(INDIREKT($B21 &amp; "!G154") &gt; 0; INDIREKT($B21 &amp; "!G154");0);0)</v>
      </c>
    </row>
    <row r="12" spans="1:5" x14ac:dyDescent="0.2">
      <c r="A12" t="s">
        <v>149</v>
      </c>
      <c r="B12" t="str">
        <f t="shared" si="0"/>
        <v>WENNFEHLER(WENN(INDIREKT($B22 &amp; "!D154") &gt; 0; INDIREKT($B22 &amp; "!D154");0);0)</v>
      </c>
      <c r="C12" t="str">
        <f t="shared" si="1"/>
        <v>WENNFEHLER(WENN(INDIREKT($B22 &amp; "!E154") &gt; 0; INDIREKT($B22 &amp; "!E154");0);0)</v>
      </c>
      <c r="D12" t="str">
        <f t="shared" si="2"/>
        <v>WENNFEHLER(WENN(INDIREKT($B22 &amp; "!F154") &gt; 0; INDIREKT($B22 &amp; "!F154");0);0)</v>
      </c>
      <c r="E12" t="str">
        <f t="shared" si="3"/>
        <v>WENNFEHLER(WENN(INDIREKT($B22 &amp; "!G154") &gt; 0; INDIREKT($B22 &amp; "!G154");0);0)</v>
      </c>
    </row>
    <row r="13" spans="1:5" x14ac:dyDescent="0.2">
      <c r="A13" t="s">
        <v>150</v>
      </c>
      <c r="B13" t="str">
        <f t="shared" si="0"/>
        <v>WENNFEHLER(WENN(INDIREKT($B23 &amp; "!D154") &gt; 0; INDIREKT($B23 &amp; "!D154");0);0)</v>
      </c>
      <c r="C13" t="str">
        <f t="shared" si="1"/>
        <v>WENNFEHLER(WENN(INDIREKT($B23 &amp; "!E154") &gt; 0; INDIREKT($B23 &amp; "!E154");0);0)</v>
      </c>
      <c r="D13" t="str">
        <f t="shared" si="2"/>
        <v>WENNFEHLER(WENN(INDIREKT($B23 &amp; "!F154") &gt; 0; INDIREKT($B23 &amp; "!F154");0);0)</v>
      </c>
      <c r="E13" t="str">
        <f t="shared" si="3"/>
        <v>WENNFEHLER(WENN(INDIREKT($B23 &amp; "!G154") &gt; 0; INDIREKT($B23 &amp; "!G154");0);0)</v>
      </c>
    </row>
    <row r="14" spans="1:5" x14ac:dyDescent="0.2">
      <c r="A14" t="s">
        <v>151</v>
      </c>
      <c r="B14" t="str">
        <f t="shared" si="0"/>
        <v>WENNFEHLER(WENN(INDIREKT($B24 &amp; "!D154") &gt; 0; INDIREKT($B24 &amp; "!D154");0);0)</v>
      </c>
      <c r="C14" t="str">
        <f t="shared" si="1"/>
        <v>WENNFEHLER(WENN(INDIREKT($B24 &amp; "!E154") &gt; 0; INDIREKT($B24 &amp; "!E154");0);0)</v>
      </c>
      <c r="D14" t="str">
        <f t="shared" si="2"/>
        <v>WENNFEHLER(WENN(INDIREKT($B24 &amp; "!F154") &gt; 0; INDIREKT($B24 &amp; "!F154");0);0)</v>
      </c>
      <c r="E14" t="str">
        <f t="shared" si="3"/>
        <v>WENNFEHLER(WENN(INDIREKT($B24 &amp; "!G154") &gt; 0; INDIREKT($B24 &amp; "!G154");0);0)</v>
      </c>
    </row>
    <row r="15" spans="1:5" x14ac:dyDescent="0.2">
      <c r="A15" t="s">
        <v>152</v>
      </c>
      <c r="B15" t="str">
        <f t="shared" si="0"/>
        <v>WENNFEHLER(WENN(INDIREKT($B25 &amp; "!D154") &gt; 0; INDIREKT($B25 &amp; "!D154");0);0)</v>
      </c>
      <c r="C15" t="str">
        <f t="shared" si="1"/>
        <v>WENNFEHLER(WENN(INDIREKT($B25 &amp; "!E154") &gt; 0; INDIREKT($B25 &amp; "!E154");0);0)</v>
      </c>
      <c r="D15" t="str">
        <f t="shared" si="2"/>
        <v>WENNFEHLER(WENN(INDIREKT($B25 &amp; "!F154") &gt; 0; INDIREKT($B25 &amp; "!F154");0);0)</v>
      </c>
      <c r="E15" t="str">
        <f t="shared" si="3"/>
        <v>WENNFEHLER(WENN(INDIREKT($B25 &amp; "!G154") &gt; 0; INDIREKT($B25 &amp; "!G154");0);0)</v>
      </c>
    </row>
    <row r="16" spans="1:5" x14ac:dyDescent="0.2">
      <c r="A16" t="s">
        <v>153</v>
      </c>
      <c r="B16" t="str">
        <f t="shared" si="0"/>
        <v>WENNFEHLER(WENN(INDIREKT($B26 &amp; "!D154") &gt; 0; INDIREKT($B26 &amp; "!D154");0);0)</v>
      </c>
      <c r="C16" t="str">
        <f t="shared" si="1"/>
        <v>WENNFEHLER(WENN(INDIREKT($B26 &amp; "!E154") &gt; 0; INDIREKT($B26 &amp; "!E154");0);0)</v>
      </c>
      <c r="D16" t="str">
        <f t="shared" si="2"/>
        <v>WENNFEHLER(WENN(INDIREKT($B26 &amp; "!F154") &gt; 0; INDIREKT($B26 &amp; "!F154");0);0)</v>
      </c>
      <c r="E16" t="str">
        <f t="shared" si="3"/>
        <v>WENNFEHLER(WENN(INDIREKT($B26 &amp; "!G154") &gt; 0; INDIREKT($B26 &amp; "!G154");0);0)</v>
      </c>
    </row>
    <row r="17" spans="1:5" x14ac:dyDescent="0.2">
      <c r="A17" t="s">
        <v>154</v>
      </c>
      <c r="B17" t="str">
        <f t="shared" si="0"/>
        <v>WENNFEHLER(WENN(INDIREKT($B27 &amp; "!D154") &gt; 0; INDIREKT($B27 &amp; "!D154");0);0)</v>
      </c>
      <c r="C17" t="str">
        <f t="shared" si="1"/>
        <v>WENNFEHLER(WENN(INDIREKT($B27 &amp; "!E154") &gt; 0; INDIREKT($B27 &amp; "!E154");0);0)</v>
      </c>
      <c r="D17" t="str">
        <f t="shared" si="2"/>
        <v>WENNFEHLER(WENN(INDIREKT($B27 &amp; "!F154") &gt; 0; INDIREKT($B27 &amp; "!F154");0);0)</v>
      </c>
      <c r="E17" t="str">
        <f t="shared" si="3"/>
        <v>WENNFEHLER(WENN(INDIREKT($B27 &amp; "!G154") &gt; 0; INDIREKT($B27 &amp; "!G154");0);0)</v>
      </c>
    </row>
    <row r="18" spans="1:5" x14ac:dyDescent="0.2">
      <c r="A18" t="s">
        <v>155</v>
      </c>
      <c r="B18" t="str">
        <f t="shared" si="0"/>
        <v>WENNFEHLER(WENN(INDIREKT($B28 &amp; "!D154") &gt; 0; INDIREKT($B28 &amp; "!D154");0);0)</v>
      </c>
      <c r="C18" t="str">
        <f t="shared" si="1"/>
        <v>WENNFEHLER(WENN(INDIREKT($B28 &amp; "!E154") &gt; 0; INDIREKT($B28 &amp; "!E154");0);0)</v>
      </c>
      <c r="D18" t="str">
        <f t="shared" si="2"/>
        <v>WENNFEHLER(WENN(INDIREKT($B28 &amp; "!F154") &gt; 0; INDIREKT($B28 &amp; "!F154");0);0)</v>
      </c>
      <c r="E18" t="str">
        <f t="shared" si="3"/>
        <v>WENNFEHLER(WENN(INDIREKT($B28 &amp; "!G154") &gt; 0; INDIREKT($B28 &amp; "!G154");0);0)</v>
      </c>
    </row>
    <row r="19" spans="1:5" x14ac:dyDescent="0.2">
      <c r="A19" t="s">
        <v>156</v>
      </c>
      <c r="B19" t="str">
        <f t="shared" si="0"/>
        <v>WENNFEHLER(WENN(INDIREKT($B29 &amp; "!D154") &gt; 0; INDIREKT($B29 &amp; "!D154");0);0)</v>
      </c>
      <c r="C19" t="str">
        <f t="shared" si="1"/>
        <v>WENNFEHLER(WENN(INDIREKT($B29 &amp; "!E154") &gt; 0; INDIREKT($B29 &amp; "!E154");0);0)</v>
      </c>
      <c r="D19" t="str">
        <f t="shared" si="2"/>
        <v>WENNFEHLER(WENN(INDIREKT($B29 &amp; "!F154") &gt; 0; INDIREKT($B29 &amp; "!F154");0);0)</v>
      </c>
      <c r="E19" t="str">
        <f t="shared" si="3"/>
        <v>WENNFEHLER(WENN(INDIREKT($B29 &amp; "!G154") &gt; 0; INDIREKT($B29 &amp; "!G154");0);0)</v>
      </c>
    </row>
    <row r="20" spans="1:5" x14ac:dyDescent="0.2">
      <c r="A20" t="s">
        <v>157</v>
      </c>
      <c r="B20" t="str">
        <f t="shared" si="0"/>
        <v>WENNFEHLER(WENN(INDIREKT($B30 &amp; "!D154") &gt; 0; INDIREKT($B30 &amp; "!D154");0);0)</v>
      </c>
      <c r="C20" t="str">
        <f t="shared" si="1"/>
        <v>WENNFEHLER(WENN(INDIREKT($B30 &amp; "!E154") &gt; 0; INDIREKT($B30 &amp; "!E154");0);0)</v>
      </c>
      <c r="D20" t="str">
        <f t="shared" si="2"/>
        <v>WENNFEHLER(WENN(INDIREKT($B30 &amp; "!F154") &gt; 0; INDIREKT($B30 &amp; "!F154");0);0)</v>
      </c>
      <c r="E20" t="str">
        <f t="shared" si="3"/>
        <v>WENNFEHLER(WENN(INDIREKT($B30 &amp; "!G154") &gt; 0; INDIREKT($B30 &amp; "!G154");0);0)</v>
      </c>
    </row>
    <row r="21" spans="1:5" x14ac:dyDescent="0.2">
      <c r="A21" t="s">
        <v>158</v>
      </c>
      <c r="B21" t="str">
        <f t="shared" si="0"/>
        <v>WENNFEHLER(WENN(INDIREKT($B31 &amp; "!D154") &gt; 0; INDIREKT($B31 &amp; "!D154");0);0)</v>
      </c>
      <c r="C21" t="str">
        <f t="shared" si="1"/>
        <v>WENNFEHLER(WENN(INDIREKT($B31 &amp; "!E154") &gt; 0; INDIREKT($B31 &amp; "!E154");0);0)</v>
      </c>
      <c r="D21" t="str">
        <f t="shared" si="2"/>
        <v>WENNFEHLER(WENN(INDIREKT($B31 &amp; "!F154") &gt; 0; INDIREKT($B31 &amp; "!F154");0);0)</v>
      </c>
      <c r="E21" t="str">
        <f t="shared" si="3"/>
        <v>WENNFEHLER(WENN(INDIREKT($B31 &amp; "!G154") &gt; 0; INDIREKT($B31 &amp; "!G154");0);0)</v>
      </c>
    </row>
    <row r="24" spans="1:5" ht="208.5" customHeight="1" x14ac:dyDescent="0.2">
      <c r="B24" s="160" t="str">
        <f>CONCATENATE("= ", B7," + ",B8," + ",B9," + ",B10," + ",B11," + ",B12," + ",B13," + ",B14," + ",B15," + ",B16," + ",B17," + ",B18," + ",B19," + ",B20," + ",B21,)</f>
        <v>=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v>
      </c>
      <c r="C24" s="160" t="str">
        <f t="shared" ref="C24:E24" si="4">CONCATENATE("= ", C7," + ",C8," + ",C9," + ",C10," + ",C11," + ",C12," + ",C13," + ",C14," + ",C15," + ",C16," + ",C17," + ",C18," + ",C19," + ",C20," + ",C21,)</f>
        <v>=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v>
      </c>
      <c r="D24" s="160" t="str">
        <f t="shared" si="4"/>
        <v>=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v>
      </c>
      <c r="E24" s="160" t="str">
        <f t="shared" si="4"/>
        <v>=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v>
      </c>
    </row>
    <row r="27" spans="1:5" ht="208.5" customHeight="1" x14ac:dyDescent="0.2">
      <c r="B27" s="161" t="s">
        <v>159</v>
      </c>
      <c r="C27" s="161" t="s">
        <v>160</v>
      </c>
      <c r="D27" s="161" t="s">
        <v>161</v>
      </c>
      <c r="E27" s="161" t="s">
        <v>162</v>
      </c>
    </row>
  </sheetData>
  <sheetProtection sheet="1" objects="1" scenarios="1"/>
  <phoneticPr fontId="19"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EB29-B254-40D7-8DB1-465CBA7AC44B}">
  <sheetPr codeName="Tabelle3">
    <tabColor rgb="FFFFFF00"/>
    <pageSetUpPr fitToPage="1"/>
  </sheetPr>
  <dimension ref="B1:V61"/>
  <sheetViews>
    <sheetView showGridLines="0" defaultGridColor="0" colorId="22" zoomScale="85" zoomScaleNormal="85" workbookViewId="0">
      <selection activeCell="K8" sqref="K8"/>
    </sheetView>
  </sheetViews>
  <sheetFormatPr baseColWidth="10" defaultColWidth="11.28515625" defaultRowHeight="12.75" x14ac:dyDescent="0.2"/>
  <cols>
    <col min="1" max="1" width="0.7109375" style="18" customWidth="1"/>
    <col min="2" max="2" width="1.5703125" style="18" customWidth="1"/>
    <col min="3" max="3" width="14.28515625" style="18" customWidth="1"/>
    <col min="4" max="4" width="40.5703125" style="18" customWidth="1"/>
    <col min="5" max="5" width="12.42578125" style="18" customWidth="1"/>
    <col min="6" max="9" width="17" style="18" customWidth="1"/>
    <col min="10" max="15" width="16.85546875" style="18" customWidth="1"/>
    <col min="16" max="18" width="17.28515625" style="18" customWidth="1"/>
    <col min="19" max="19" width="14" style="18" customWidth="1"/>
    <col min="20" max="20" width="11.28515625" style="18" hidden="1" customWidth="1"/>
    <col min="21" max="21" width="0.85546875" style="18" hidden="1" customWidth="1"/>
    <col min="22" max="22" width="11.28515625" style="204"/>
    <col min="23" max="16384" width="11.28515625" style="18"/>
  </cols>
  <sheetData>
    <row r="1" spans="2:22" ht="5.25" customHeight="1" x14ac:dyDescent="0.2"/>
    <row r="2" spans="2:22" s="131" customFormat="1" ht="19.899999999999999" customHeight="1" x14ac:dyDescent="0.2">
      <c r="B2" s="162" t="str">
        <f>Übersetzungen!C105</f>
        <v>BUDGETE</v>
      </c>
      <c r="C2" s="162"/>
      <c r="D2" s="162"/>
      <c r="E2" s="173" t="str">
        <f ca="1">SUBSTITUTE(SUBSTITUTE(SUBSTITUTE( Übersetzungen!C128,"{min}",U29),"{max}",V29),"{diff}",V29-U29)</f>
        <v>Attention : les années des dates de fin de tous les échelons de cours saisis se situent dans une fourchette 
supérieure à 4 ans. Min : 0 / Max : 0 / Différence : 0 années</v>
      </c>
      <c r="V2" s="205"/>
    </row>
    <row r="3" spans="2:22" s="131" customFormat="1" ht="3" customHeight="1" x14ac:dyDescent="0.2">
      <c r="V3" s="205"/>
    </row>
    <row r="4" spans="2:22" s="63" customFormat="1" ht="15.75" x14ac:dyDescent="0.2">
      <c r="C4" s="164" t="str">
        <f>Übersetzungen!C107</f>
        <v>Aperçu du financement par année</v>
      </c>
      <c r="D4" s="164"/>
      <c r="E4" s="130"/>
      <c r="F4" s="134">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4" s="134" t="str">
        <f ca="1">IF(OR(F4=9999,F4=""),"",F4+1)</f>
        <v/>
      </c>
      <c r="H4" s="134" t="str">
        <f t="shared" ref="H4:I4" ca="1" si="0">IF(OR(G4=9999,G4=""),"",G4+1)</f>
        <v/>
      </c>
      <c r="I4" s="134" t="str">
        <f t="shared" ca="1" si="0"/>
        <v/>
      </c>
      <c r="J4" s="134" t="s">
        <v>10</v>
      </c>
      <c r="V4" s="206"/>
    </row>
    <row r="5" spans="2:22" s="131" customFormat="1" ht="16.5" customHeight="1" x14ac:dyDescent="0.2">
      <c r="C5" s="186" t="str">
        <f>Übersetzungen!C63</f>
        <v>Coût total</v>
      </c>
      <c r="D5" s="187"/>
      <c r="E5" s="143" t="s">
        <v>7</v>
      </c>
      <c r="F5" s="201">
        <f ca="1">IF(ISNA(HLOOKUP(F$4,INDIRECT($C$14 &amp; "!D131:G133"),3,FALSE)),0,HLOOKUP(F$4,INDIRECT($C$14 &amp; "!D131:G133"),3,FALSE)) +
IF(ISNA(HLOOKUP(F$4,INDIRECT($C$15 &amp; "!D131:G133"),3,FALSE)),0,HLOOKUP(F$4,INDIRECT($C$15 &amp; "!D131:G133"),3,FALSE)) +
IF(ISNA(HLOOKUP(F$4,INDIRECT($C$16 &amp; "!D131:G133"),3,FALSE)),0,HLOOKUP(F$4,INDIRECT($C$16 &amp; "!D131:G133"),3,FALSE)) +
IF(ISNA(HLOOKUP(F$4,INDIRECT($C$17 &amp; "!D131:G133"),3,FALSE)),0,HLOOKUP(F$4,INDIRECT($C$17 &amp; "!D131:G133"),3,FALSE)) +
IF(ISNA(HLOOKUP(F$4,INDIRECT($C$18 &amp; "!D131:G133"),3,FALSE)),0,HLOOKUP(F$4,INDIRECT($C$18 &amp; "!D131:G133"),3,FALSE)) +
IF(ISNA(HLOOKUP(F$4,INDIRECT($C$19 &amp; "!D131:G133"),3,FALSE)),0,HLOOKUP(F$4,INDIRECT($C$19 &amp; "!D131:G133"),3,FALSE)) +
IF(ISNA(HLOOKUP(F$4,INDIRECT($C$20 &amp; "!D131:G133"),3,FALSE)),0,HLOOKUP(F$4,INDIRECT($C$20 &amp; "!D131:G133"),3,FALSE)) +
IF(ISNA(HLOOKUP(F$4,INDIRECT($C$21 &amp; "!D131:G133"),3,FALSE)),0,HLOOKUP(F$4,INDIRECT($C$21 &amp; "!D131:G133"),3,FALSE)) +
IF(ISNA(HLOOKUP(F$4,INDIRECT($C$22 &amp; "!D131:G133"),3,FALSE)),0,HLOOKUP(F$4,INDIRECT($C$22 &amp; "!D131:G133"),3,FALSE)) +
IF(ISNA(HLOOKUP(F$4,INDIRECT($C$23 &amp; "!D131:G133"),3,FALSE)),0,HLOOKUP(F$4,INDIRECT($C$23 &amp; "!D131:G133"),3,FALSE)) +
IF(ISNA(HLOOKUP(F$4,INDIRECT($C$24 &amp; "!D131:G133"),3,FALSE)),0,HLOOKUP(F$4,INDIRECT($C$24 &amp; "!D131:G133"),3,FALSE)) +
IF(ISNA(HLOOKUP(F$4,INDIRECT($C$25 &amp; "!D131:G133"),3,FALSE)),0,HLOOKUP(F$4,INDIRECT($C$25 &amp; "!D131:G133"),3,FALSE)) +
IF(ISNA(HLOOKUP(F$4,INDIRECT($C$26 &amp; "!D131:G133"),3,FALSE)),0,HLOOKUP(F$4,INDIRECT($C$26 &amp; "!D131:G133"),3,FALSE)) +
IF(ISNA(HLOOKUP(F$4,INDIRECT($C$27 &amp; "!D131:G133"),3,FALSE)),0,HLOOKUP(F$4,INDIRECT($C$27 &amp; "!D131:G133"),3,FALSE))</f>
        <v>0</v>
      </c>
      <c r="G5" s="201">
        <f ca="1">IF(ISNA(HLOOKUP(G$4,INDIRECT($C$14 &amp; "!D131:G133"),3,FALSE)),0,HLOOKUP(G$4,INDIRECT($C$14 &amp; "!D131:G133"),3,FALSE)) +
IF(ISNA(HLOOKUP(G$4,INDIRECT($C$15 &amp; "!D131:G133"),3,FALSE)),0,HLOOKUP(G$4,INDIRECT($C$15 &amp; "!D131:G133"),3,FALSE)) +
IF(ISNA(HLOOKUP(G$4,INDIRECT($C$16 &amp; "!D131:G133"),3,FALSE)),0,HLOOKUP(G$4,INDIRECT($C$16 &amp; "!D131:G133"),3,FALSE)) +
IF(ISNA(HLOOKUP(G$4,INDIRECT($C$17 &amp; "!D131:G133"),3,FALSE)),0,HLOOKUP(G$4,INDIRECT($C$17 &amp; "!D131:G133"),3,FALSE)) +
IF(ISNA(HLOOKUP(G$4,INDIRECT($C$18 &amp; "!D131:G133"),3,FALSE)),0,HLOOKUP(G$4,INDIRECT($C$18 &amp; "!D131:G133"),3,FALSE)) +
IF(ISNA(HLOOKUP(G$4,INDIRECT($C$19 &amp; "!D131:G133"),3,FALSE)),0,HLOOKUP(G$4,INDIRECT($C$19 &amp; "!D131:G133"),3,FALSE)) +
IF(ISNA(HLOOKUP(G$4,INDIRECT($C$20 &amp; "!D131:G133"),3,FALSE)),0,HLOOKUP(G$4,INDIRECT($C$20 &amp; "!D131:G133"),3,FALSE)) +
IF(ISNA(HLOOKUP(G$4,INDIRECT($C$21 &amp; "!D131:G133"),3,FALSE)),0,HLOOKUP(G$4,INDIRECT($C$21 &amp; "!D131:G133"),3,FALSE)) +
IF(ISNA(HLOOKUP(G$4,INDIRECT($C$22 &amp; "!D131:G133"),3,FALSE)),0,HLOOKUP(G$4,INDIRECT($C$22 &amp; "!D131:G133"),3,FALSE)) +
IF(ISNA(HLOOKUP(G$4,INDIRECT($C$23 &amp; "!D131:G133"),3,FALSE)),0,HLOOKUP(G$4,INDIRECT($C$23 &amp; "!D131:G133"),3,FALSE)) +
IF(ISNA(HLOOKUP(G$4,INDIRECT($C$24 &amp; "!D131:G133"),3,FALSE)),0,HLOOKUP(G$4,INDIRECT($C$24 &amp; "!D131:G133"),3,FALSE)) +
IF(ISNA(HLOOKUP(G$4,INDIRECT($C$25 &amp; "!D131:G133"),3,FALSE)),0,HLOOKUP(G$4,INDIRECT($C$25 &amp; "!D131:G133"),3,FALSE)) +
IF(ISNA(HLOOKUP(G$4,INDIRECT($C$26 &amp; "!D131:G133"),3,FALSE)),0,HLOOKUP(G$4,INDIRECT($C$26 &amp; "!D131:G133"),3,FALSE)) +
IF(ISNA(HLOOKUP(G$4,INDIRECT($C$27 &amp; "!D131:G133"),3,FALSE)),0,HLOOKUP(G$4,INDIRECT($C$27 &amp; "!D131:G133"),3,FALSE))</f>
        <v>0</v>
      </c>
      <c r="H5" s="201">
        <f ca="1">IF(ISNA(HLOOKUP(H$4,INDIRECT($C$14 &amp; "!D131:G133"),3,FALSE)),0,HLOOKUP(H$4,INDIRECT($C$14 &amp; "!D131:G133"),3,FALSE)) +
IF(ISNA(HLOOKUP(H$4,INDIRECT($C$15 &amp; "!D131:G133"),3,FALSE)),0,HLOOKUP(H$4,INDIRECT($C$15 &amp; "!D131:G133"),3,FALSE)) +
IF(ISNA(HLOOKUP(H$4,INDIRECT($C$16 &amp; "!D131:G133"),3,FALSE)),0,HLOOKUP(H$4,INDIRECT($C$16 &amp; "!D131:G133"),3,FALSE)) +
IF(ISNA(HLOOKUP(H$4,INDIRECT($C$17 &amp; "!D131:G133"),3,FALSE)),0,HLOOKUP(H$4,INDIRECT($C$17 &amp; "!D131:G133"),3,FALSE)) +
IF(ISNA(HLOOKUP(H$4,INDIRECT($C$18 &amp; "!D131:G133"),3,FALSE)),0,HLOOKUP(H$4,INDIRECT($C$18 &amp; "!D131:G133"),3,FALSE)) +
IF(ISNA(HLOOKUP(H$4,INDIRECT($C$19 &amp; "!D131:G133"),3,FALSE)),0,HLOOKUP(H$4,INDIRECT($C$19 &amp; "!D131:G133"),3,FALSE)) +
IF(ISNA(HLOOKUP(H$4,INDIRECT($C$20 &amp; "!D131:G133"),3,FALSE)),0,HLOOKUP(H$4,INDIRECT($C$20 &amp; "!D131:G133"),3,FALSE)) +
IF(ISNA(HLOOKUP(H$4,INDIRECT($C$21 &amp; "!D131:G133"),3,FALSE)),0,HLOOKUP(H$4,INDIRECT($C$21 &amp; "!D131:G133"),3,FALSE)) +
IF(ISNA(HLOOKUP(H$4,INDIRECT($C$22 &amp; "!D131:G133"),3,FALSE)),0,HLOOKUP(H$4,INDIRECT($C$22 &amp; "!D131:G133"),3,FALSE)) +
IF(ISNA(HLOOKUP(H$4,INDIRECT($C$23 &amp; "!D131:G133"),3,FALSE)),0,HLOOKUP(H$4,INDIRECT($C$23 &amp; "!D131:G133"),3,FALSE)) +
IF(ISNA(HLOOKUP(H$4,INDIRECT($C$24 &amp; "!D131:G133"),3,FALSE)),0,HLOOKUP(H$4,INDIRECT($C$24 &amp; "!D131:G133"),3,FALSE)) +
IF(ISNA(HLOOKUP(H$4,INDIRECT($C$25 &amp; "!D131:G133"),3,FALSE)),0,HLOOKUP(H$4,INDIRECT($C$25 &amp; "!D131:G133"),3,FALSE)) +
IF(ISNA(HLOOKUP(H$4,INDIRECT($C$26 &amp; "!D131:G133"),3,FALSE)),0,HLOOKUP(H$4,INDIRECT($C$26 &amp; "!D131:G133"),3,FALSE)) +
IF(ISNA(HLOOKUP(H$4,INDIRECT($C$27 &amp; "!D131:G133"),3,FALSE)),0,HLOOKUP(H$4,INDIRECT($C$27 &amp; "!D131:G133"),3,FALSE))</f>
        <v>0</v>
      </c>
      <c r="I5" s="201">
        <f ca="1">IF(ISNA(HLOOKUP(I$4,INDIRECT($C$14 &amp; "!D131:G133"),3,FALSE)),0,HLOOKUP(I$4,INDIRECT($C$14 &amp; "!D131:G133"),3,FALSE)) +
IF(ISNA(HLOOKUP(I$4,INDIRECT($C$15 &amp; "!D131:G133"),3,FALSE)),0,HLOOKUP(I$4,INDIRECT($C$15 &amp; "!D131:G133"),3,FALSE)) +
IF(ISNA(HLOOKUP(I$4,INDIRECT($C$16 &amp; "!D131:G133"),3,FALSE)),0,HLOOKUP(I$4,INDIRECT($C$16 &amp; "!D131:G133"),3,FALSE)) +
IF(ISNA(HLOOKUP(I$4,INDIRECT($C$17 &amp; "!D131:G133"),3,FALSE)),0,HLOOKUP(I$4,INDIRECT($C$17 &amp; "!D131:G133"),3,FALSE)) +
IF(ISNA(HLOOKUP(I$4,INDIRECT($C$18 &amp; "!D131:G133"),3,FALSE)),0,HLOOKUP(I$4,INDIRECT($C$18 &amp; "!D131:G133"),3,FALSE)) +
IF(ISNA(HLOOKUP(I$4,INDIRECT($C$19 &amp; "!D131:G133"),3,FALSE)),0,HLOOKUP(I$4,INDIRECT($C$19 &amp; "!D131:G133"),3,FALSE)) +
IF(ISNA(HLOOKUP(I$4,INDIRECT($C$20 &amp; "!D131:G133"),3,FALSE)),0,HLOOKUP(I$4,INDIRECT($C$20 &amp; "!D131:G133"),3,FALSE)) +
IF(ISNA(HLOOKUP(I$4,INDIRECT($C$21 &amp; "!D131:G133"),3,FALSE)),0,HLOOKUP(I$4,INDIRECT($C$21 &amp; "!D131:G133"),3,FALSE)) +
IF(ISNA(HLOOKUP(I$4,INDIRECT($C$22 &amp; "!D131:G133"),3,FALSE)),0,HLOOKUP(I$4,INDIRECT($C$22 &amp; "!D131:G133"),3,FALSE)) +
IF(ISNA(HLOOKUP(I$4,INDIRECT($C$23 &amp; "!D131:G133"),3,FALSE)),0,HLOOKUP(I$4,INDIRECT($C$23 &amp; "!D131:G133"),3,FALSE)) +
IF(ISNA(HLOOKUP(I$4,INDIRECT($C$24 &amp; "!D131:G133"),3,FALSE)),0,HLOOKUP(I$4,INDIRECT($C$24 &amp; "!D131:G133"),3,FALSE)) +
IF(ISNA(HLOOKUP(I$4,INDIRECT($C$25 &amp; "!D131:G133"),3,FALSE)),0,HLOOKUP(I$4,INDIRECT($C$25 &amp; "!D131:G133"),3,FALSE)) +
IF(ISNA(HLOOKUP(I$4,INDIRECT($C$26 &amp; "!D131:G133"),3,FALSE)),0,HLOOKUP(I$4,INDIRECT($C$26 &amp; "!D131:G133"),3,FALSE)) +
IF(ISNA(HLOOKUP(I$4,INDIRECT($C$27 &amp; "!D131:G133"),3,FALSE)),0,HLOOKUP(I$4,INDIRECT($C$27 &amp; "!D131:G133"),3,FALSE))</f>
        <v>0</v>
      </c>
      <c r="J5" s="201">
        <f ca="1">SUM(F5:I5)</f>
        <v>0</v>
      </c>
      <c r="V5" s="205"/>
    </row>
    <row r="6" spans="2:22" s="131" customFormat="1" ht="16.5" customHeight="1" x14ac:dyDescent="0.2">
      <c r="C6" s="198" t="str">
        <f>Übersetzungen!C48</f>
        <v>Revenus des frais de cours, geplant</v>
      </c>
      <c r="D6" s="198"/>
      <c r="E6" s="144" t="s">
        <v>7</v>
      </c>
      <c r="F6" s="202">
        <f ca="1">IF(ISNA(HLOOKUP(F$4,INDIRECT($C$14 &amp; "!D131:G145"),5,FALSE)),0,HLOOKUP(F$4,INDIRECT($C$14 &amp; "!D131:G145"),5,FALSE)) +
IF(ISNA(HLOOKUP(F$4,INDIRECT($C$15 &amp; "!D131:G145"),5,FALSE)),0,HLOOKUP(F$4,INDIRECT($C$15 &amp; "!D131:G145"),5,FALSE)) +
IF(ISNA(HLOOKUP(F$4,INDIRECT($C$16 &amp; "!D131:G145"),5,FALSE)),0,HLOOKUP(F$4,INDIRECT($C$16 &amp; "!D131:G145"),5,FALSE)) +
IF(ISNA(HLOOKUP(F$4,INDIRECT($C$17 &amp; "!D131:G145"),5,FALSE)),0,HLOOKUP(F$4,INDIRECT($C$17 &amp; "!D131:G145"),5,FALSE)) +
IF(ISNA(HLOOKUP(F$4,INDIRECT($C$18 &amp; "!D131:G145"),5,FALSE)),0,HLOOKUP(F$4,INDIRECT($C$18 &amp; "!D131:G145"),5,FALSE)) +
IF(ISNA(HLOOKUP(F$4,INDIRECT($C$19 &amp; "!D131:G145"),5,FALSE)),0,HLOOKUP(F$4,INDIRECT($C$19 &amp; "!D131:G145"),5,FALSE)) +
IF(ISNA(HLOOKUP(F$4,INDIRECT($C$20 &amp; "!D131:G145"),5,FALSE)),0,HLOOKUP(F$4,INDIRECT($C$20 &amp; "!D131:G145"),5,FALSE)) +
IF(ISNA(HLOOKUP(F$4,INDIRECT($C$21 &amp; "!D131:G145"),5,FALSE)),0,HLOOKUP(F$4,INDIRECT($C$21 &amp; "!D131:G145"),5,FALSE)) +
IF(ISNA(HLOOKUP(F$4,INDIRECT($C$22 &amp; "!D131:G145"),5,FALSE)),0,HLOOKUP(F$4,INDIRECT($C$22 &amp; "!D131:G145"),5,FALSE)) +
IF(ISNA(HLOOKUP(F$4,INDIRECT($C$23 &amp; "!D131:G145"),5,FALSE)),0,HLOOKUP(F$4,INDIRECT($C$23 &amp; "!D131:G145"),5,FALSE)) +
IF(ISNA(HLOOKUP(F$4,INDIRECT($C$24 &amp; "!D131:G145"),5,FALSE)),0,HLOOKUP(F$4,INDIRECT($C$24 &amp; "!D131:G145"),5,FALSE)) +
IF(ISNA(HLOOKUP(F$4,INDIRECT($C$25 &amp; "!D131:G145"),5,FALSE)),0,HLOOKUP(F$4,INDIRECT($C$25 &amp; "!D131:G145"),5,FALSE)) +
IF(ISNA(HLOOKUP(F$4,INDIRECT($C$26 &amp; "!D131:G145"),5,FALSE)),0,HLOOKUP(F$4,INDIRECT($C$26 &amp; "!D131:G145"),5,FALSE)) +
IF(ISNA(HLOOKUP(F$4,INDIRECT($C$27 &amp; "!D131:G145"),5,FALSE)),0,HLOOKUP(F$4,INDIRECT($C$27 &amp; "!D131:G145"),5,FALSE))</f>
        <v>0</v>
      </c>
      <c r="G6" s="202">
        <f t="shared" ref="G6:I6" ca="1" si="1">IF(ISNA(HLOOKUP(G$4,INDIRECT($C$14 &amp; "!D131:G145"),5,FALSE)),0,HLOOKUP(G$4,INDIRECT($C$14 &amp; "!D131:G145"),5,FALSE)) +
IF(ISNA(HLOOKUP(G$4,INDIRECT($C$15 &amp; "!D131:G145"),5,FALSE)),0,HLOOKUP(G$4,INDIRECT($C$15 &amp; "!D131:G145"),5,FALSE)) +
IF(ISNA(HLOOKUP(G$4,INDIRECT($C$16 &amp; "!D131:G145"),5,FALSE)),0,HLOOKUP(G$4,INDIRECT($C$16 &amp; "!D131:G145"),5,FALSE)) +
IF(ISNA(HLOOKUP(G$4,INDIRECT($C$17 &amp; "!D131:G145"),5,FALSE)),0,HLOOKUP(G$4,INDIRECT($C$17 &amp; "!D131:G145"),5,FALSE)) +
IF(ISNA(HLOOKUP(G$4,INDIRECT($C$18 &amp; "!D131:G145"),5,FALSE)),0,HLOOKUP(G$4,INDIRECT($C$18 &amp; "!D131:G145"),5,FALSE)) +
IF(ISNA(HLOOKUP(G$4,INDIRECT($C$19 &amp; "!D131:G145"),5,FALSE)),0,HLOOKUP(G$4,INDIRECT($C$19 &amp; "!D131:G145"),5,FALSE)) +
IF(ISNA(HLOOKUP(G$4,INDIRECT($C$20 &amp; "!D131:G145"),5,FALSE)),0,HLOOKUP(G$4,INDIRECT($C$20 &amp; "!D131:G145"),5,FALSE)) +
IF(ISNA(HLOOKUP(G$4,INDIRECT($C$21 &amp; "!D131:G145"),5,FALSE)),0,HLOOKUP(G$4,INDIRECT($C$21 &amp; "!D131:G145"),5,FALSE)) +
IF(ISNA(HLOOKUP(G$4,INDIRECT($C$22 &amp; "!D131:G145"),5,FALSE)),0,HLOOKUP(G$4,INDIRECT($C$22 &amp; "!D131:G145"),5,FALSE)) +
IF(ISNA(HLOOKUP(G$4,INDIRECT($C$23 &amp; "!D131:G145"),5,FALSE)),0,HLOOKUP(G$4,INDIRECT($C$23 &amp; "!D131:G145"),5,FALSE)) +
IF(ISNA(HLOOKUP(G$4,INDIRECT($C$24 &amp; "!D131:G145"),5,FALSE)),0,HLOOKUP(G$4,INDIRECT($C$24 &amp; "!D131:G145"),5,FALSE)) +
IF(ISNA(HLOOKUP(G$4,INDIRECT($C$25 &amp; "!D131:G145"),5,FALSE)),0,HLOOKUP(G$4,INDIRECT($C$25 &amp; "!D131:G145"),5,FALSE)) +
IF(ISNA(HLOOKUP(G$4,INDIRECT($C$26 &amp; "!D131:G145"),5,FALSE)),0,HLOOKUP(G$4,INDIRECT($C$26 &amp; "!D131:G145"),5,FALSE)) +
IF(ISNA(HLOOKUP(G$4,INDIRECT($C$27 &amp; "!D131:G145"),5,FALSE)),0,HLOOKUP(G$4,INDIRECT($C$27 &amp; "!D131:G145"),5,FALSE))</f>
        <v>0</v>
      </c>
      <c r="H6" s="202">
        <f t="shared" ca="1" si="1"/>
        <v>0</v>
      </c>
      <c r="I6" s="202">
        <f t="shared" ca="1" si="1"/>
        <v>0</v>
      </c>
      <c r="J6" s="202">
        <f ca="1">SUM(F6:I6)</f>
        <v>0</v>
      </c>
      <c r="V6" s="205"/>
    </row>
    <row r="7" spans="2:22" s="131" customFormat="1" ht="16.5" customHeight="1" x14ac:dyDescent="0.2">
      <c r="C7" s="198" t="str">
        <f>Übersetzungen!C50</f>
        <v>Autres tiers (sponsors, Cantons, etc.)</v>
      </c>
      <c r="D7" s="198"/>
      <c r="E7" s="144" t="s">
        <v>7</v>
      </c>
      <c r="F7" s="202">
        <f ca="1">IF(ISNA(HLOOKUP(F$4,INDIRECT($C$14 &amp; "!D131:G145"),7,FALSE)),0,HLOOKUP(F$4,INDIRECT($C$14 &amp; "!D131:G145"),7,FALSE)) +
IF(ISNA(HLOOKUP(F$4,INDIRECT($C$15 &amp; "!D131:G145"),7,FALSE)),0,HLOOKUP(F$4,INDIRECT($C$15 &amp; "!D131:G145"),7,FALSE)) +
IF(ISNA(HLOOKUP(F$4,INDIRECT($C$16 &amp; "!D131:G145"),7,FALSE)),0,HLOOKUP(F$4,INDIRECT($C$16 &amp; "!D131:G145"),7,FALSE)) +
IF(ISNA(HLOOKUP(F$4,INDIRECT($C$17 &amp; "!D131:G145"),7,FALSE)),0,HLOOKUP(F$4,INDIRECT($C$17 &amp; "!D131:G145"),7,FALSE)) +
IF(ISNA(HLOOKUP(F$4,INDIRECT($C$18 &amp; "!D131:G145"),7,FALSE)),0,HLOOKUP(F$4,INDIRECT($C$18 &amp; "!D131:G145"),7,FALSE)) +
IF(ISNA(HLOOKUP(F$4,INDIRECT($C$19 &amp; "!D131:G145"),7,FALSE)),0,HLOOKUP(F$4,INDIRECT($C$19 &amp; "!D131:G145"),7,FALSE)) +
IF(ISNA(HLOOKUP(F$4,INDIRECT($C$20 &amp; "!D131:G145"),7,FALSE)),0,HLOOKUP(F$4,INDIRECT($C$20 &amp; "!D131:G145"),7,FALSE)) +
IF(ISNA(HLOOKUP(F$4,INDIRECT($C$21 &amp; "!D131:G145"),7,FALSE)),0,HLOOKUP(F$4,INDIRECT($C$21 &amp; "!D131:G145"),7,FALSE)) +
IF(ISNA(HLOOKUP(F$4,INDIRECT($C$22 &amp; "!D131:G145"),7,FALSE)),0,HLOOKUP(F$4,INDIRECT($C$22 &amp; "!D131:G145"),7,FALSE)) +
IF(ISNA(HLOOKUP(F$4,INDIRECT($C$23 &amp; "!D131:G145"),7,FALSE)),0,HLOOKUP(F$4,INDIRECT($C$23 &amp; "!D131:G145"),7,FALSE)) +
IF(ISNA(HLOOKUP(F$4,INDIRECT($C$24 &amp; "!D131:G145"),7,FALSE)),0,HLOOKUP(F$4,INDIRECT($C$24 &amp; "!D131:G145"),7,FALSE)) +
IF(ISNA(HLOOKUP(F$4,INDIRECT($C$25 &amp; "!D131:G145"),7,FALSE)),0,HLOOKUP(F$4,INDIRECT($C$25 &amp; "!D131:G145"),7,FALSE)) +
IF(ISNA(HLOOKUP(F$4,INDIRECT($C$26 &amp; "!D131:G145"),7,FALSE)),0,HLOOKUP(F$4,INDIRECT($C$26 &amp; "!D131:G145"),7,FALSE)) +
IF(ISNA(HLOOKUP(F$4,INDIRECT($C$27 &amp; "!D131:G145"),7,FALSE)),0,HLOOKUP(F$4,INDIRECT($C$27 &amp; "!D131:G145"),7,FALSE))</f>
        <v>0</v>
      </c>
      <c r="G7" s="202">
        <f t="shared" ref="G7:I7" ca="1" si="2">IF(ISNA(HLOOKUP(G$4,INDIRECT($C$14 &amp; "!D131:G145"),7,FALSE)),0,HLOOKUP(G$4,INDIRECT($C$14 &amp; "!D131:G145"),7,FALSE)) +
IF(ISNA(HLOOKUP(G$4,INDIRECT($C$15 &amp; "!D131:G145"),7,FALSE)),0,HLOOKUP(G$4,INDIRECT($C$15 &amp; "!D131:G145"),7,FALSE)) +
IF(ISNA(HLOOKUP(G$4,INDIRECT($C$16 &amp; "!D131:G145"),7,FALSE)),0,HLOOKUP(G$4,INDIRECT($C$16 &amp; "!D131:G145"),7,FALSE)) +
IF(ISNA(HLOOKUP(G$4,INDIRECT($C$17 &amp; "!D131:G145"),7,FALSE)),0,HLOOKUP(G$4,INDIRECT($C$17 &amp; "!D131:G145"),7,FALSE)) +
IF(ISNA(HLOOKUP(G$4,INDIRECT($C$18 &amp; "!D131:G145"),7,FALSE)),0,HLOOKUP(G$4,INDIRECT($C$18 &amp; "!D131:G145"),7,FALSE)) +
IF(ISNA(HLOOKUP(G$4,INDIRECT($C$19 &amp; "!D131:G145"),7,FALSE)),0,HLOOKUP(G$4,INDIRECT($C$19 &amp; "!D131:G145"),7,FALSE)) +
IF(ISNA(HLOOKUP(G$4,INDIRECT($C$20 &amp; "!D131:G145"),7,FALSE)),0,HLOOKUP(G$4,INDIRECT($C$20 &amp; "!D131:G145"),7,FALSE)) +
IF(ISNA(HLOOKUP(G$4,INDIRECT($C$21 &amp; "!D131:G145"),7,FALSE)),0,HLOOKUP(G$4,INDIRECT($C$21 &amp; "!D131:G145"),7,FALSE)) +
IF(ISNA(HLOOKUP(G$4,INDIRECT($C$22 &amp; "!D131:G145"),7,FALSE)),0,HLOOKUP(G$4,INDIRECT($C$22 &amp; "!D131:G145"),7,FALSE)) +
IF(ISNA(HLOOKUP(G$4,INDIRECT($C$23 &amp; "!D131:G145"),7,FALSE)),0,HLOOKUP(G$4,INDIRECT($C$23 &amp; "!D131:G145"),7,FALSE)) +
IF(ISNA(HLOOKUP(G$4,INDIRECT($C$24 &amp; "!D131:G145"),7,FALSE)),0,HLOOKUP(G$4,INDIRECT($C$24 &amp; "!D131:G145"),7,FALSE)) +
IF(ISNA(HLOOKUP(G$4,INDIRECT($C$25 &amp; "!D131:G145"),7,FALSE)),0,HLOOKUP(G$4,INDIRECT($C$25 &amp; "!D131:G145"),7,FALSE)) +
IF(ISNA(HLOOKUP(G$4,INDIRECT($C$26 &amp; "!D131:G145"),7,FALSE)),0,HLOOKUP(G$4,INDIRECT($C$26 &amp; "!D131:G145"),7,FALSE)) +
IF(ISNA(HLOOKUP(G$4,INDIRECT($C$27 &amp; "!D131:G145"),7,FALSE)),0,HLOOKUP(G$4,INDIRECT($C$27 &amp; "!D131:G145"),7,FALSE))</f>
        <v>0</v>
      </c>
      <c r="H7" s="202">
        <f t="shared" ca="1" si="2"/>
        <v>0</v>
      </c>
      <c r="I7" s="202">
        <f t="shared" ca="1" si="2"/>
        <v>0</v>
      </c>
      <c r="J7" s="202">
        <f ca="1">SUM(F7:I7)</f>
        <v>0</v>
      </c>
      <c r="V7" s="205"/>
    </row>
    <row r="8" spans="2:22" s="131" customFormat="1" ht="16.5" customHeight="1" x14ac:dyDescent="0.2">
      <c r="C8" s="198" t="str">
        <f>Übersetzungen!C53</f>
        <v>Prestation propre du fournisseur</v>
      </c>
      <c r="D8" s="198"/>
      <c r="E8" s="144" t="s">
        <v>7</v>
      </c>
      <c r="F8" s="202">
        <f ca="1">IF(ISNA(HLOOKUP(F$4,INDIRECT($C$14 &amp; "!D131:G145"),9,FALSE)),0,HLOOKUP(F$4,INDIRECT($C$14 &amp; "!D131:G145"),9,FALSE)) +
IF(ISNA(HLOOKUP(F$4,INDIRECT($C$15 &amp; "!D131:G145"),9,FALSE)),0,HLOOKUP(F$4,INDIRECT($C$15 &amp; "!D131:G145"),9,FALSE)) +
IF(ISNA(HLOOKUP(F$4,INDIRECT($C$16 &amp; "!D131:G145"),9,FALSE)),0,HLOOKUP(F$4,INDIRECT($C$16 &amp; "!D131:G145"),9,FALSE)) +
IF(ISNA(HLOOKUP(F$4,INDIRECT($C$17 &amp; "!D131:G145"),9,FALSE)),0,HLOOKUP(F$4,INDIRECT($C$17 &amp; "!D131:G145"),9,FALSE)) +
IF(ISNA(HLOOKUP(F$4,INDIRECT($C$18 &amp; "!D131:G145"),9,FALSE)),0,HLOOKUP(F$4,INDIRECT($C$18 &amp; "!D131:G145"),9,FALSE)) +
IF(ISNA(HLOOKUP(F$4,INDIRECT($C$19 &amp; "!D131:G145"),9,FALSE)),0,HLOOKUP(F$4,INDIRECT($C$19 &amp; "!D131:G145"),9,FALSE)) +
IF(ISNA(HLOOKUP(F$4,INDIRECT($C$20 &amp; "!D131:G145"),9,FALSE)),0,HLOOKUP(F$4,INDIRECT($C$20 &amp; "!D131:G145"),9,FALSE)) +
IF(ISNA(HLOOKUP(F$4,INDIRECT($C$21 &amp; "!D131:G145"),9,FALSE)),0,HLOOKUP(F$4,INDIRECT($C$21 &amp; "!D131:G145"),9,FALSE)) +
IF(ISNA(HLOOKUP(F$4,INDIRECT($C$22 &amp; "!D131:G145"),9,FALSE)),0,HLOOKUP(F$4,INDIRECT($C$22 &amp; "!D131:G145"),9,FALSE)) +
IF(ISNA(HLOOKUP(F$4,INDIRECT($C$23 &amp; "!D131:G145"),9,FALSE)),0,HLOOKUP(F$4,INDIRECT($C$23 &amp; "!D131:G145"),9,FALSE)) +
IF(ISNA(HLOOKUP(F$4,INDIRECT($C$24 &amp; "!D131:G145"),9,FALSE)),0,HLOOKUP(F$4,INDIRECT($C$24 &amp; "!D131:G145"),9,FALSE)) +
IF(ISNA(HLOOKUP(F$4,INDIRECT($C$25 &amp; "!D131:G145"),9,FALSE)),0,HLOOKUP(F$4,INDIRECT($C$25 &amp; "!D131:G145"),9,FALSE)) +
IF(ISNA(HLOOKUP(F$4,INDIRECT($C$26 &amp; "!D131:G145"),9,FALSE)),0,HLOOKUP(F$4,INDIRECT($C$26 &amp; "!D131:G145"),9,FALSE)) +
IF(ISNA(HLOOKUP(F$4,INDIRECT($C$27 &amp; "!D131:G145"),9,FALSE)),0,HLOOKUP(F$4,INDIRECT($C$27 &amp; "!D131:G145"),9,FALSE))</f>
        <v>0</v>
      </c>
      <c r="G8" s="202">
        <f t="shared" ref="G8:I8" ca="1" si="3">IF(ISNA(HLOOKUP(G$4,INDIRECT($C$14 &amp; "!D131:G145"),9,FALSE)),0,HLOOKUP(G$4,INDIRECT($C$14 &amp; "!D131:G145"),9,FALSE)) +
IF(ISNA(HLOOKUP(G$4,INDIRECT($C$15 &amp; "!D131:G145"),9,FALSE)),0,HLOOKUP(G$4,INDIRECT($C$15 &amp; "!D131:G145"),9,FALSE)) +
IF(ISNA(HLOOKUP(G$4,INDIRECT($C$16 &amp; "!D131:G145"),9,FALSE)),0,HLOOKUP(G$4,INDIRECT($C$16 &amp; "!D131:G145"),9,FALSE)) +
IF(ISNA(HLOOKUP(G$4,INDIRECT($C$17 &amp; "!D131:G145"),9,FALSE)),0,HLOOKUP(G$4,INDIRECT($C$17 &amp; "!D131:G145"),9,FALSE)) +
IF(ISNA(HLOOKUP(G$4,INDIRECT($C$18 &amp; "!D131:G145"),9,FALSE)),0,HLOOKUP(G$4,INDIRECT($C$18 &amp; "!D131:G145"),9,FALSE)) +
IF(ISNA(HLOOKUP(G$4,INDIRECT($C$19 &amp; "!D131:G145"),9,FALSE)),0,HLOOKUP(G$4,INDIRECT($C$19 &amp; "!D131:G145"),9,FALSE)) +
IF(ISNA(HLOOKUP(G$4,INDIRECT($C$20 &amp; "!D131:G145"),9,FALSE)),0,HLOOKUP(G$4,INDIRECT($C$20 &amp; "!D131:G145"),9,FALSE)) +
IF(ISNA(HLOOKUP(G$4,INDIRECT($C$21 &amp; "!D131:G145"),9,FALSE)),0,HLOOKUP(G$4,INDIRECT($C$21 &amp; "!D131:G145"),9,FALSE)) +
IF(ISNA(HLOOKUP(G$4,INDIRECT($C$22 &amp; "!D131:G145"),9,FALSE)),0,HLOOKUP(G$4,INDIRECT($C$22 &amp; "!D131:G145"),9,FALSE)) +
IF(ISNA(HLOOKUP(G$4,INDIRECT($C$23 &amp; "!D131:G145"),9,FALSE)),0,HLOOKUP(G$4,INDIRECT($C$23 &amp; "!D131:G145"),9,FALSE)) +
IF(ISNA(HLOOKUP(G$4,INDIRECT($C$24 &amp; "!D131:G145"),9,FALSE)),0,HLOOKUP(G$4,INDIRECT($C$24 &amp; "!D131:G145"),9,FALSE)) +
IF(ISNA(HLOOKUP(G$4,INDIRECT($C$25 &amp; "!D131:G145"),9,FALSE)),0,HLOOKUP(G$4,INDIRECT($C$25 &amp; "!D131:G145"),9,FALSE)) +
IF(ISNA(HLOOKUP(G$4,INDIRECT($C$26 &amp; "!D131:G145"),9,FALSE)),0,HLOOKUP(G$4,INDIRECT($C$26 &amp; "!D131:G145"),9,FALSE)) +
IF(ISNA(HLOOKUP(G$4,INDIRECT($C$27 &amp; "!D131:G145"),9,FALSE)),0,HLOOKUP(G$4,INDIRECT($C$27 &amp; "!D131:G145"),9,FALSE))</f>
        <v>0</v>
      </c>
      <c r="H8" s="202">
        <f t="shared" ca="1" si="3"/>
        <v>0</v>
      </c>
      <c r="I8" s="202">
        <f t="shared" ca="1" si="3"/>
        <v>0</v>
      </c>
      <c r="J8" s="202">
        <f ca="1">SUM(F8:I8)</f>
        <v>0</v>
      </c>
      <c r="V8" s="205"/>
    </row>
    <row r="9" spans="2:22" s="131" customFormat="1" ht="16.5" customHeight="1" x14ac:dyDescent="0.2">
      <c r="C9" s="198" t="str">
        <f>Übersetzungen!C60</f>
        <v>Demande de subvention à SuisseEnergie</v>
      </c>
      <c r="D9" s="198"/>
      <c r="E9" s="144" t="s">
        <v>7</v>
      </c>
      <c r="F9" s="202">
        <f ca="1">IF(ISNA(HLOOKUP(F$4,INDIRECT($C$14 &amp; "!D131:G145"),11,FALSE)),0,HLOOKUP(F$4,INDIRECT($C$14 &amp; "!D131:G145"),11,FALSE)) +
IF(ISNA(HLOOKUP(F$4,INDIRECT($C$15 &amp; "!D131:G145"),11,FALSE)),0,HLOOKUP(F$4,INDIRECT($C$15 &amp; "!D131:G145"),11,FALSE)) +
IF(ISNA(HLOOKUP(F$4,INDIRECT($C$16 &amp; "!D131:G145"),11,FALSE)),0,HLOOKUP(F$4,INDIRECT($C$16 &amp; "!D131:G145"),11,FALSE)) +
IF(ISNA(HLOOKUP(F$4,INDIRECT($C$17 &amp; "!D131:G145"),11,FALSE)),0,HLOOKUP(F$4,INDIRECT($C$17 &amp; "!D131:G145"),11,FALSE)) +
IF(ISNA(HLOOKUP(F$4,INDIRECT($C$18 &amp; "!D131:G145"),11,FALSE)),0,HLOOKUP(F$4,INDIRECT($C$18 &amp; "!D131:G145"),11,FALSE)) +
IF(ISNA(HLOOKUP(F$4,INDIRECT($C$19 &amp; "!D131:G145"),11,FALSE)),0,HLOOKUP(F$4,INDIRECT($C$19 &amp; "!D131:G145"),11,FALSE)) +
IF(ISNA(HLOOKUP(F$4,INDIRECT($C$20 &amp; "!D131:G145"),11,FALSE)),0,HLOOKUP(F$4,INDIRECT($C$20 &amp; "!D131:G145"),11,FALSE)) +
IF(ISNA(HLOOKUP(F$4,INDIRECT($C$21 &amp; "!D131:G145"),11,FALSE)),0,HLOOKUP(F$4,INDIRECT($C$21 &amp; "!D131:G145"),11,FALSE)) +
IF(ISNA(HLOOKUP(F$4,INDIRECT($C$22 &amp; "!D131:G145"),11,FALSE)),0,HLOOKUP(F$4,INDIRECT($C$22 &amp; "!D131:G145"),11,FALSE)) +
IF(ISNA(HLOOKUP(F$4,INDIRECT($C$23 &amp; "!D131:G145"),11,FALSE)),0,HLOOKUP(F$4,INDIRECT($C$23 &amp; "!D131:G145"),11,FALSE)) +
IF(ISNA(HLOOKUP(F$4,INDIRECT($C$24 &amp; "!D131:G145"),11,FALSE)),0,HLOOKUP(F$4,INDIRECT($C$24 &amp; "!D131:G145"),11,FALSE)) +
IF(ISNA(HLOOKUP(F$4,INDIRECT($C$25 &amp; "!D131:G145"),11,FALSE)),0,HLOOKUP(F$4,INDIRECT($C$25 &amp; "!D131:G145"),11,FALSE)) +
IF(ISNA(HLOOKUP(F$4,INDIRECT($C$26 &amp; "!D131:G145"),11,FALSE)),0,HLOOKUP(F$4,INDIRECT($C$26 &amp; "!D131:G145"),11,FALSE)) +
IF(ISNA(HLOOKUP(F$4,INDIRECT($C$27 &amp; "!D131:G145"),11,FALSE)),0,HLOOKUP(F$4,INDIRECT($C$27 &amp; "!D131:G145"),11,FALSE))</f>
        <v>0</v>
      </c>
      <c r="G9" s="202">
        <f t="shared" ref="G9:I9" ca="1" si="4">IF(ISNA(HLOOKUP(G$4,INDIRECT($C$14 &amp; "!D131:G145"),11,FALSE)),0,HLOOKUP(G$4,INDIRECT($C$14 &amp; "!D131:G145"),11,FALSE)) +
IF(ISNA(HLOOKUP(G$4,INDIRECT($C$15 &amp; "!D131:G145"),11,FALSE)),0,HLOOKUP(G$4,INDIRECT($C$15 &amp; "!D131:G145"),11,FALSE)) +
IF(ISNA(HLOOKUP(G$4,INDIRECT($C$16 &amp; "!D131:G145"),11,FALSE)),0,HLOOKUP(G$4,INDIRECT($C$16 &amp; "!D131:G145"),11,FALSE)) +
IF(ISNA(HLOOKUP(G$4,INDIRECT($C$17 &amp; "!D131:G145"),11,FALSE)),0,HLOOKUP(G$4,INDIRECT($C$17 &amp; "!D131:G145"),11,FALSE)) +
IF(ISNA(HLOOKUP(G$4,INDIRECT($C$18 &amp; "!D131:G145"),11,FALSE)),0,HLOOKUP(G$4,INDIRECT($C$18 &amp; "!D131:G145"),11,FALSE)) +
IF(ISNA(HLOOKUP(G$4,INDIRECT($C$19 &amp; "!D131:G145"),11,FALSE)),0,HLOOKUP(G$4,INDIRECT($C$19 &amp; "!D131:G145"),11,FALSE)) +
IF(ISNA(HLOOKUP(G$4,INDIRECT($C$20 &amp; "!D131:G145"),11,FALSE)),0,HLOOKUP(G$4,INDIRECT($C$20 &amp; "!D131:G145"),11,FALSE)) +
IF(ISNA(HLOOKUP(G$4,INDIRECT($C$21 &amp; "!D131:G145"),11,FALSE)),0,HLOOKUP(G$4,INDIRECT($C$21 &amp; "!D131:G145"),11,FALSE)) +
IF(ISNA(HLOOKUP(G$4,INDIRECT($C$22 &amp; "!D131:G145"),11,FALSE)),0,HLOOKUP(G$4,INDIRECT($C$22 &amp; "!D131:G145"),11,FALSE)) +
IF(ISNA(HLOOKUP(G$4,INDIRECT($C$23 &amp; "!D131:G145"),11,FALSE)),0,HLOOKUP(G$4,INDIRECT($C$23 &amp; "!D131:G145"),11,FALSE)) +
IF(ISNA(HLOOKUP(G$4,INDIRECT($C$24 &amp; "!D131:G145"),11,FALSE)),0,HLOOKUP(G$4,INDIRECT($C$24 &amp; "!D131:G145"),11,FALSE)) +
IF(ISNA(HLOOKUP(G$4,INDIRECT($C$25 &amp; "!D131:G145"),11,FALSE)),0,HLOOKUP(G$4,INDIRECT($C$25 &amp; "!D131:G145"),11,FALSE)) +
IF(ISNA(HLOOKUP(G$4,INDIRECT($C$26 &amp; "!D131:G145"),11,FALSE)),0,HLOOKUP(G$4,INDIRECT($C$26 &amp; "!D131:G145"),11,FALSE)) +
IF(ISNA(HLOOKUP(G$4,INDIRECT($C$27 &amp; "!D131:G145"),11,FALSE)),0,HLOOKUP(G$4,INDIRECT($C$27 &amp; "!D131:G145"),11,FALSE))</f>
        <v>0</v>
      </c>
      <c r="H9" s="202">
        <f t="shared" ca="1" si="4"/>
        <v>0</v>
      </c>
      <c r="I9" s="202">
        <f t="shared" ca="1" si="4"/>
        <v>0</v>
      </c>
      <c r="J9" s="202">
        <f ca="1">SUM(F9:I9)</f>
        <v>0</v>
      </c>
      <c r="V9" s="205"/>
    </row>
    <row r="10" spans="2:22" s="131" customFormat="1" ht="16.5" customHeight="1" x14ac:dyDescent="0.2">
      <c r="C10" s="199" t="str">
        <f>Übersetzungen!C71</f>
        <v>Part subventionnée p.r. au coût total</v>
      </c>
      <c r="D10" s="199"/>
      <c r="E10" s="145" t="s">
        <v>172</v>
      </c>
      <c r="F10" s="203">
        <f ca="1">IF(F$5&gt;0,1/F$5*F$9,0)</f>
        <v>0</v>
      </c>
      <c r="G10" s="203">
        <f t="shared" ref="G10:I10" ca="1" si="5">IF(G$5&gt;0,1/G$5*G$9,0)</f>
        <v>0</v>
      </c>
      <c r="H10" s="203">
        <f t="shared" ca="1" si="5"/>
        <v>0</v>
      </c>
      <c r="I10" s="203">
        <f t="shared" ca="1" si="5"/>
        <v>0</v>
      </c>
      <c r="J10" s="203">
        <f t="shared" ref="J10" ca="1" si="6">IF(J5&gt;0,J9/J5,0)</f>
        <v>0</v>
      </c>
      <c r="V10" s="205"/>
    </row>
    <row r="11" spans="2:22" s="131" customFormat="1" ht="16.5" customHeight="1" x14ac:dyDescent="0.2">
      <c r="C11" s="196"/>
      <c r="D11" s="196"/>
      <c r="F11" s="197"/>
      <c r="G11" s="197"/>
      <c r="H11" s="197"/>
      <c r="I11" s="197"/>
      <c r="J11" s="197"/>
      <c r="V11" s="205"/>
    </row>
    <row r="12" spans="2:22" s="63" customFormat="1" ht="15.75" x14ac:dyDescent="0.2">
      <c r="C12" s="164" t="str">
        <f>Übersetzungen!C108</f>
        <v>Aperçu de tous les cours</v>
      </c>
      <c r="D12" s="164"/>
      <c r="E12" s="133"/>
      <c r="F12" s="133"/>
      <c r="G12" s="133"/>
      <c r="H12" s="133"/>
      <c r="I12" s="133"/>
      <c r="J12" s="133"/>
      <c r="K12" s="133"/>
      <c r="L12" s="133"/>
      <c r="M12" s="133"/>
      <c r="N12" s="133"/>
      <c r="O12" s="133"/>
      <c r="P12" s="133"/>
      <c r="Q12" s="133"/>
      <c r="R12" s="133"/>
      <c r="S12" s="133"/>
      <c r="T12" s="343" t="s">
        <v>18</v>
      </c>
      <c r="U12" s="343"/>
      <c r="V12" s="206"/>
    </row>
    <row r="13" spans="2:22" ht="38.450000000000003" customHeight="1" x14ac:dyDescent="0.2">
      <c r="C13" s="344" t="str">
        <f>Übersetzungen!$C110</f>
        <v>Module de cours</v>
      </c>
      <c r="D13" s="345"/>
      <c r="E13" s="167" t="str">
        <f>Übersetzungen!$C114</f>
        <v>Durée du cours</v>
      </c>
      <c r="F13" s="167" t="str">
        <f>Übersetzungen!$C115</f>
        <v>Nombre de cours en allemand</v>
      </c>
      <c r="G13" s="167" t="str">
        <f>Übersetzungen!$C116</f>
        <v>Nombre de cours en français</v>
      </c>
      <c r="H13" s="167" t="str">
        <f>Übersetzungen!$C117</f>
        <v>Nombre de cours en italien</v>
      </c>
      <c r="I13" s="167" t="str">
        <f>Übersetzungen!$C118</f>
        <v>Total des cours</v>
      </c>
      <c r="J13" s="167" t="str">
        <f>Übersetzungen!$C119</f>
        <v>Total des participants à toutes les cours</v>
      </c>
      <c r="K13" s="167" t="str">
        <f>Übersetzungen!$C120</f>
        <v>Ø participants par cours</v>
      </c>
      <c r="L13" s="167" t="str">
        <f>Übersetzungen!$C111</f>
        <v>Coût Développement</v>
      </c>
      <c r="M13" s="167" t="str">
        <f>Übersetzungen!$C112</f>
        <v xml:space="preserve">Coût Transfert </v>
      </c>
      <c r="N13" s="167" t="str">
        <f>Übersetzungen!$C113</f>
        <v>Coût Réalisaton</v>
      </c>
      <c r="O13" s="167" t="str">
        <f>Übersetzungen!$C121</f>
        <v>Coût total</v>
      </c>
      <c r="P13" s="167" t="str">
        <f>Übersetzungen!$C122</f>
        <v>Succès avec la subvention ECH</v>
      </c>
      <c r="Q13" s="167" t="str">
        <f>Übersetzungen!$C123</f>
        <v>Total de la subvention demandée à ECH</v>
      </c>
      <c r="R13" s="167" t="str">
        <f>Übersetzungen!$C125</f>
        <v>Subvention par participant</v>
      </c>
      <c r="S13" s="167" t="str">
        <f>Übersetzungen!$C126</f>
        <v>Pourcentage de la subvention</v>
      </c>
      <c r="U13" s="18" t="s">
        <v>165</v>
      </c>
      <c r="V13" s="204" t="s">
        <v>166</v>
      </c>
    </row>
    <row r="14" spans="2:22" s="131" customFormat="1" ht="16.5" customHeight="1" x14ac:dyDescent="0.2">
      <c r="C14" s="176" t="str">
        <f>HYPERLINK("#" &amp; SheetnameKursstaffel01 &amp; "!D6", SheetnameKursstaffel01)</f>
        <v>Kursstaffel_01</v>
      </c>
      <c r="D14" s="177" t="str">
        <f ca="1">IFERROR(IF(INDIRECT(C14 &amp; "!D$6") &lt;&gt; 0, INDIRECT(C14 &amp; "!D$6"),""),"")</f>
        <v/>
      </c>
      <c r="E14" s="188">
        <f t="shared" ref="E14:E28" ca="1" si="7">IFERROR(IF(INDIRECT($C14 &amp; "!Kursdauer_Staffel") &lt;&gt; 0, INDIRECT($C14 &amp; "!Kursdauer_Staffel"),0),0)</f>
        <v>0</v>
      </c>
      <c r="F14" s="146">
        <f t="shared" ref="F14:F28" ca="1" si="8">IFERROR(IF(INDIRECT($C14 &amp; "!V32") &lt;&gt; 0, INDIRECT($C14 &amp; "!V32"),0),0)</f>
        <v>0</v>
      </c>
      <c r="G14" s="146">
        <f t="shared" ref="G14:G28" ca="1" si="9">IFERROR(IF(INDIRECT($C14 &amp; "!W32") &lt;&gt; 0, INDIRECT($C14 &amp; "!W32"),0),0)</f>
        <v>0</v>
      </c>
      <c r="H14" s="146">
        <f t="shared" ref="H14:H28" ca="1" si="10">IFERROR(IF(INDIRECT($C14 &amp; "!X32") &lt;&gt; 0, INDIRECT($C14 &amp; "!X32"),0),0)</f>
        <v>0</v>
      </c>
      <c r="I14" s="146">
        <f t="shared" ref="I14:I28" ca="1" si="11">SUM($F14:$H14)</f>
        <v>0</v>
      </c>
      <c r="J14" s="146">
        <f t="shared" ref="J14:J28" ca="1" si="12">IFERROR(IF(INDIRECT($C14 &amp; "!P26") &lt;&gt; 0, INDIRECT($C14 &amp; "!P26"),0),0)</f>
        <v>0</v>
      </c>
      <c r="K14" s="146">
        <f t="shared" ref="K14:K28" ca="1" si="13">IF($I14&gt;0,$J14/$I14,0)</f>
        <v>0</v>
      </c>
      <c r="L14" s="146">
        <f t="shared" ref="L14:L28" ca="1" si="14">IFERROR(IF(INDIRECT($C14 &amp; "!P36") &lt;&gt; 0, INDIRECT($C14 &amp; "!P36"),0),0)</f>
        <v>0</v>
      </c>
      <c r="M14" s="146">
        <f t="shared" ref="M14:M28" ca="1" si="15">IFERROR(IF(INDIRECT($C14 &amp; "!P38") &lt;&gt; 0, INDIRECT($C14 &amp; "!P38"),0),0)</f>
        <v>0</v>
      </c>
      <c r="N14" s="146">
        <f t="shared" ref="N14:N28" ca="1" si="16">O14-L14-M14</f>
        <v>0</v>
      </c>
      <c r="O14" s="146">
        <f t="shared" ref="O14:O28" ca="1" si="17">IFERROR(IF(INDIRECT($C14 &amp; "!P67") &lt;&gt; 0, INDIRECT($C14 &amp; "!P67"),0),0)</f>
        <v>0</v>
      </c>
      <c r="P14" s="146">
        <f t="shared" ref="P14:P28" ca="1" si="18">IFERROR(IF(INDIRECT($C14 &amp; "!P95") &lt;&gt; 0, INDIRECT($C14 &amp; "!P95"),0),0)</f>
        <v>0</v>
      </c>
      <c r="Q14" s="146">
        <f t="shared" ref="Q14:Q28" ca="1" si="19">IFERROR(IF(INDIRECT($C14 &amp; "!P89") &lt;&gt; 0, INDIRECT($C14 &amp; "!P89"),0),0)</f>
        <v>0</v>
      </c>
      <c r="R14" s="146">
        <f t="shared" ref="R14:R28" ca="1" si="20">IF($J14&gt;0,$Q14/$J14,0)</f>
        <v>0</v>
      </c>
      <c r="S14" s="151">
        <f t="shared" ref="S14:S28" ca="1" si="21">IFERROR(IF(INDIRECT($C14 &amp; "!H143") &lt;&gt; 0, INDIRECT($C14 &amp; "!H143"),0),0)</f>
        <v>0</v>
      </c>
      <c r="U14" s="174">
        <f t="shared" ref="U14:U28" ca="1" si="22">IFERROR(IF(MIN(INDIRECT($C14 &amp; "!D24:O24"))&gt;0, YEAR(MIN(INDIRECT($C14 &amp; "!D24:O24"))),0),0)</f>
        <v>0</v>
      </c>
      <c r="V14" s="207">
        <f t="shared" ref="V14:V28" ca="1" si="23">IFERROR(IF(MAX(INDIRECT($C14 &amp; "!D24:O24"))&gt;0, YEAR(MAX(INDIRECT($C14 &amp; "!D24:O24"))),0),0)</f>
        <v>0</v>
      </c>
    </row>
    <row r="15" spans="2:22" s="131" customFormat="1" ht="16.5" customHeight="1" x14ac:dyDescent="0.2">
      <c r="C15" s="178" t="str">
        <f>HYPERLINK("#" &amp; SheetnameKursstaffel02 &amp; "!D6", SheetnameKursstaffel02)</f>
        <v>Kursstaffel_02</v>
      </c>
      <c r="D15" s="179" t="str">
        <f t="shared" ref="D15:D28" ca="1" si="24">IFERROR(IF(INDIRECT(C15 &amp; "!D$6") &lt;&gt; 0, INDIRECT(C15 &amp; "!D$6"),""),"")</f>
        <v/>
      </c>
      <c r="E15" s="189">
        <f t="shared" ca="1" si="7"/>
        <v>0</v>
      </c>
      <c r="F15" s="147">
        <f t="shared" ca="1" si="8"/>
        <v>0</v>
      </c>
      <c r="G15" s="147">
        <f t="shared" ca="1" si="9"/>
        <v>0</v>
      </c>
      <c r="H15" s="147">
        <f t="shared" ca="1" si="10"/>
        <v>0</v>
      </c>
      <c r="I15" s="147">
        <f t="shared" ca="1" si="11"/>
        <v>0</v>
      </c>
      <c r="J15" s="147">
        <f t="shared" ca="1" si="12"/>
        <v>0</v>
      </c>
      <c r="K15" s="147">
        <f t="shared" ca="1" si="13"/>
        <v>0</v>
      </c>
      <c r="L15" s="147">
        <f t="shared" ca="1" si="14"/>
        <v>0</v>
      </c>
      <c r="M15" s="147">
        <f t="shared" ca="1" si="15"/>
        <v>0</v>
      </c>
      <c r="N15" s="147">
        <f t="shared" ca="1" si="16"/>
        <v>0</v>
      </c>
      <c r="O15" s="147">
        <f t="shared" ca="1" si="17"/>
        <v>0</v>
      </c>
      <c r="P15" s="147">
        <f t="shared" ca="1" si="18"/>
        <v>0</v>
      </c>
      <c r="Q15" s="147">
        <f t="shared" ca="1" si="19"/>
        <v>0</v>
      </c>
      <c r="R15" s="147">
        <f t="shared" ca="1" si="20"/>
        <v>0</v>
      </c>
      <c r="S15" s="152">
        <f t="shared" ca="1" si="21"/>
        <v>0</v>
      </c>
      <c r="U15" s="174">
        <f t="shared" ca="1" si="22"/>
        <v>0</v>
      </c>
      <c r="V15" s="207">
        <f t="shared" ca="1" si="23"/>
        <v>0</v>
      </c>
    </row>
    <row r="16" spans="2:22" s="131" customFormat="1" ht="16.5" customHeight="1" x14ac:dyDescent="0.2">
      <c r="C16" s="178" t="str">
        <f>HYPERLINK("#" &amp; SheetnameKursstaffel03 &amp; "!D6", SheetnameKursstaffel03)</f>
        <v>Kursstaffel_03</v>
      </c>
      <c r="D16" s="179" t="str">
        <f t="shared" ca="1" si="24"/>
        <v/>
      </c>
      <c r="E16" s="189">
        <f t="shared" ca="1" si="7"/>
        <v>0</v>
      </c>
      <c r="F16" s="147">
        <f t="shared" ca="1" si="8"/>
        <v>0</v>
      </c>
      <c r="G16" s="147">
        <f t="shared" ca="1" si="9"/>
        <v>0</v>
      </c>
      <c r="H16" s="147">
        <f t="shared" ca="1" si="10"/>
        <v>0</v>
      </c>
      <c r="I16" s="147">
        <f t="shared" ca="1" si="11"/>
        <v>0</v>
      </c>
      <c r="J16" s="147">
        <f t="shared" ca="1" si="12"/>
        <v>0</v>
      </c>
      <c r="K16" s="147">
        <f t="shared" ca="1" si="13"/>
        <v>0</v>
      </c>
      <c r="L16" s="147">
        <f t="shared" ca="1" si="14"/>
        <v>0</v>
      </c>
      <c r="M16" s="147">
        <f t="shared" ca="1" si="15"/>
        <v>0</v>
      </c>
      <c r="N16" s="147">
        <f t="shared" ca="1" si="16"/>
        <v>0</v>
      </c>
      <c r="O16" s="147">
        <f t="shared" ca="1" si="17"/>
        <v>0</v>
      </c>
      <c r="P16" s="147">
        <f t="shared" ca="1" si="18"/>
        <v>0</v>
      </c>
      <c r="Q16" s="147">
        <f t="shared" ca="1" si="19"/>
        <v>0</v>
      </c>
      <c r="R16" s="147">
        <f t="shared" ca="1" si="20"/>
        <v>0</v>
      </c>
      <c r="S16" s="152">
        <f t="shared" ca="1" si="21"/>
        <v>0</v>
      </c>
      <c r="U16" s="174">
        <f t="shared" ca="1" si="22"/>
        <v>0</v>
      </c>
      <c r="V16" s="207">
        <f t="shared" ca="1" si="23"/>
        <v>0</v>
      </c>
    </row>
    <row r="17" spans="2:22" s="131" customFormat="1" ht="16.5" customHeight="1" x14ac:dyDescent="0.2">
      <c r="C17" s="178" t="str">
        <f>HYPERLINK("#" &amp; SheetnameKursstaffel04 &amp; "!D6", SheetnameKursstaffel04)</f>
        <v>Kursstaffel_04</v>
      </c>
      <c r="D17" s="179" t="str">
        <f t="shared" ca="1" si="24"/>
        <v/>
      </c>
      <c r="E17" s="189">
        <f t="shared" ca="1" si="7"/>
        <v>0</v>
      </c>
      <c r="F17" s="147">
        <f t="shared" ca="1" si="8"/>
        <v>0</v>
      </c>
      <c r="G17" s="147">
        <f t="shared" ca="1" si="9"/>
        <v>0</v>
      </c>
      <c r="H17" s="147">
        <f t="shared" ca="1" si="10"/>
        <v>0</v>
      </c>
      <c r="I17" s="147">
        <f t="shared" ca="1" si="11"/>
        <v>0</v>
      </c>
      <c r="J17" s="147">
        <f t="shared" ca="1" si="12"/>
        <v>0</v>
      </c>
      <c r="K17" s="147">
        <f t="shared" ca="1" si="13"/>
        <v>0</v>
      </c>
      <c r="L17" s="147">
        <f t="shared" ca="1" si="14"/>
        <v>0</v>
      </c>
      <c r="M17" s="147">
        <f t="shared" ca="1" si="15"/>
        <v>0</v>
      </c>
      <c r="N17" s="147">
        <f t="shared" ca="1" si="16"/>
        <v>0</v>
      </c>
      <c r="O17" s="147">
        <f t="shared" ca="1" si="17"/>
        <v>0</v>
      </c>
      <c r="P17" s="147">
        <f t="shared" ca="1" si="18"/>
        <v>0</v>
      </c>
      <c r="Q17" s="147">
        <f t="shared" ca="1" si="19"/>
        <v>0</v>
      </c>
      <c r="R17" s="147">
        <f t="shared" ca="1" si="20"/>
        <v>0</v>
      </c>
      <c r="S17" s="152">
        <f t="shared" ca="1" si="21"/>
        <v>0</v>
      </c>
      <c r="U17" s="174">
        <f t="shared" ca="1" si="22"/>
        <v>0</v>
      </c>
      <c r="V17" s="207">
        <f t="shared" ca="1" si="23"/>
        <v>0</v>
      </c>
    </row>
    <row r="18" spans="2:22" s="131" customFormat="1" ht="16.5" customHeight="1" x14ac:dyDescent="0.2">
      <c r="C18" s="178" t="str">
        <f>HYPERLINK("#" &amp; SheetnameKursstaffel05 &amp; "!D6", SheetnameKursstaffel05)</f>
        <v>Kursstaffel_05</v>
      </c>
      <c r="D18" s="179" t="str">
        <f t="shared" ca="1" si="24"/>
        <v/>
      </c>
      <c r="E18" s="189">
        <f t="shared" ca="1" si="7"/>
        <v>0</v>
      </c>
      <c r="F18" s="147">
        <f t="shared" ca="1" si="8"/>
        <v>0</v>
      </c>
      <c r="G18" s="147">
        <f t="shared" ca="1" si="9"/>
        <v>0</v>
      </c>
      <c r="H18" s="147">
        <f t="shared" ca="1" si="10"/>
        <v>0</v>
      </c>
      <c r="I18" s="147">
        <f t="shared" ca="1" si="11"/>
        <v>0</v>
      </c>
      <c r="J18" s="147">
        <f t="shared" ca="1" si="12"/>
        <v>0</v>
      </c>
      <c r="K18" s="147">
        <f t="shared" ca="1" si="13"/>
        <v>0</v>
      </c>
      <c r="L18" s="147">
        <f t="shared" ca="1" si="14"/>
        <v>0</v>
      </c>
      <c r="M18" s="147">
        <f t="shared" ca="1" si="15"/>
        <v>0</v>
      </c>
      <c r="N18" s="147">
        <f t="shared" ca="1" si="16"/>
        <v>0</v>
      </c>
      <c r="O18" s="147">
        <f t="shared" ca="1" si="17"/>
        <v>0</v>
      </c>
      <c r="P18" s="147">
        <f t="shared" ca="1" si="18"/>
        <v>0</v>
      </c>
      <c r="Q18" s="147">
        <f t="shared" ca="1" si="19"/>
        <v>0</v>
      </c>
      <c r="R18" s="147">
        <f t="shared" ca="1" si="20"/>
        <v>0</v>
      </c>
      <c r="S18" s="152">
        <f t="shared" ca="1" si="21"/>
        <v>0</v>
      </c>
      <c r="U18" s="174">
        <f t="shared" ca="1" si="22"/>
        <v>0</v>
      </c>
      <c r="V18" s="207">
        <f t="shared" ca="1" si="23"/>
        <v>0</v>
      </c>
    </row>
    <row r="19" spans="2:22" s="131" customFormat="1" ht="16.5" customHeight="1" x14ac:dyDescent="0.2">
      <c r="C19" s="178" t="str">
        <f>HYPERLINK("#" &amp; SheetnameKursstaffel06 &amp; "!D6", SheetnameKursstaffel06)</f>
        <v>Kursstaffel_06</v>
      </c>
      <c r="D19" s="179" t="str">
        <f t="shared" ca="1" si="24"/>
        <v/>
      </c>
      <c r="E19" s="189">
        <f t="shared" ca="1" si="7"/>
        <v>0</v>
      </c>
      <c r="F19" s="147">
        <f t="shared" ca="1" si="8"/>
        <v>0</v>
      </c>
      <c r="G19" s="147">
        <f t="shared" ca="1" si="9"/>
        <v>0</v>
      </c>
      <c r="H19" s="147">
        <f t="shared" ca="1" si="10"/>
        <v>0</v>
      </c>
      <c r="I19" s="147">
        <f t="shared" ca="1" si="11"/>
        <v>0</v>
      </c>
      <c r="J19" s="147">
        <f t="shared" ca="1" si="12"/>
        <v>0</v>
      </c>
      <c r="K19" s="147">
        <f t="shared" ca="1" si="13"/>
        <v>0</v>
      </c>
      <c r="L19" s="147">
        <f t="shared" ca="1" si="14"/>
        <v>0</v>
      </c>
      <c r="M19" s="147">
        <f t="shared" ca="1" si="15"/>
        <v>0</v>
      </c>
      <c r="N19" s="147">
        <f t="shared" ca="1" si="16"/>
        <v>0</v>
      </c>
      <c r="O19" s="147">
        <f t="shared" ca="1" si="17"/>
        <v>0</v>
      </c>
      <c r="P19" s="147">
        <f t="shared" ca="1" si="18"/>
        <v>0</v>
      </c>
      <c r="Q19" s="147">
        <f t="shared" ca="1" si="19"/>
        <v>0</v>
      </c>
      <c r="R19" s="147">
        <f t="shared" ca="1" si="20"/>
        <v>0</v>
      </c>
      <c r="S19" s="152">
        <f t="shared" ca="1" si="21"/>
        <v>0</v>
      </c>
      <c r="U19" s="174">
        <f t="shared" ca="1" si="22"/>
        <v>0</v>
      </c>
      <c r="V19" s="207">
        <f t="shared" ca="1" si="23"/>
        <v>0</v>
      </c>
    </row>
    <row r="20" spans="2:22" s="131" customFormat="1" ht="16.5" customHeight="1" x14ac:dyDescent="0.2">
      <c r="C20" s="178" t="str">
        <f>HYPERLINK("#" &amp; SheetnameKursstaffel07 &amp; "!D6", SheetnameKursstaffel07)</f>
        <v>Kursstaffel_07</v>
      </c>
      <c r="D20" s="179" t="str">
        <f t="shared" ca="1" si="24"/>
        <v/>
      </c>
      <c r="E20" s="189">
        <f t="shared" ca="1" si="7"/>
        <v>0</v>
      </c>
      <c r="F20" s="147">
        <f t="shared" ca="1" si="8"/>
        <v>0</v>
      </c>
      <c r="G20" s="147">
        <f t="shared" ca="1" si="9"/>
        <v>0</v>
      </c>
      <c r="H20" s="147">
        <f t="shared" ca="1" si="10"/>
        <v>0</v>
      </c>
      <c r="I20" s="147">
        <f t="shared" ca="1" si="11"/>
        <v>0</v>
      </c>
      <c r="J20" s="147">
        <f t="shared" ca="1" si="12"/>
        <v>0</v>
      </c>
      <c r="K20" s="147">
        <f t="shared" ca="1" si="13"/>
        <v>0</v>
      </c>
      <c r="L20" s="147">
        <f t="shared" ca="1" si="14"/>
        <v>0</v>
      </c>
      <c r="M20" s="147">
        <f t="shared" ca="1" si="15"/>
        <v>0</v>
      </c>
      <c r="N20" s="147">
        <f t="shared" ca="1" si="16"/>
        <v>0</v>
      </c>
      <c r="O20" s="147">
        <f t="shared" ca="1" si="17"/>
        <v>0</v>
      </c>
      <c r="P20" s="147">
        <f t="shared" ca="1" si="18"/>
        <v>0</v>
      </c>
      <c r="Q20" s="147">
        <f t="shared" ca="1" si="19"/>
        <v>0</v>
      </c>
      <c r="R20" s="147">
        <f t="shared" ca="1" si="20"/>
        <v>0</v>
      </c>
      <c r="S20" s="152">
        <f t="shared" ca="1" si="21"/>
        <v>0</v>
      </c>
      <c r="U20" s="174">
        <f t="shared" ca="1" si="22"/>
        <v>0</v>
      </c>
      <c r="V20" s="207">
        <f t="shared" ca="1" si="23"/>
        <v>0</v>
      </c>
    </row>
    <row r="21" spans="2:22" s="131" customFormat="1" ht="16.5" customHeight="1" x14ac:dyDescent="0.2">
      <c r="C21" s="178" t="str">
        <f>HYPERLINK("#" &amp; SheetnameKursstaffel08 &amp; "!D6", SheetnameKursstaffel08)</f>
        <v>Kursstaffel_08</v>
      </c>
      <c r="D21" s="179" t="str">
        <f t="shared" ca="1" si="24"/>
        <v/>
      </c>
      <c r="E21" s="189">
        <f t="shared" ca="1" si="7"/>
        <v>0</v>
      </c>
      <c r="F21" s="147">
        <f t="shared" ca="1" si="8"/>
        <v>0</v>
      </c>
      <c r="G21" s="147">
        <f t="shared" ca="1" si="9"/>
        <v>0</v>
      </c>
      <c r="H21" s="147">
        <f t="shared" ca="1" si="10"/>
        <v>0</v>
      </c>
      <c r="I21" s="147">
        <f t="shared" ca="1" si="11"/>
        <v>0</v>
      </c>
      <c r="J21" s="147">
        <f t="shared" ca="1" si="12"/>
        <v>0</v>
      </c>
      <c r="K21" s="147">
        <f t="shared" ca="1" si="13"/>
        <v>0</v>
      </c>
      <c r="L21" s="147">
        <f t="shared" ca="1" si="14"/>
        <v>0</v>
      </c>
      <c r="M21" s="147">
        <f t="shared" ca="1" si="15"/>
        <v>0</v>
      </c>
      <c r="N21" s="147">
        <f t="shared" ca="1" si="16"/>
        <v>0</v>
      </c>
      <c r="O21" s="147">
        <f t="shared" ca="1" si="17"/>
        <v>0</v>
      </c>
      <c r="P21" s="147">
        <f t="shared" ca="1" si="18"/>
        <v>0</v>
      </c>
      <c r="Q21" s="147">
        <f t="shared" ca="1" si="19"/>
        <v>0</v>
      </c>
      <c r="R21" s="147">
        <f t="shared" ca="1" si="20"/>
        <v>0</v>
      </c>
      <c r="S21" s="152">
        <f t="shared" ca="1" si="21"/>
        <v>0</v>
      </c>
      <c r="U21" s="174">
        <f t="shared" ca="1" si="22"/>
        <v>0</v>
      </c>
      <c r="V21" s="207">
        <f t="shared" ca="1" si="23"/>
        <v>0</v>
      </c>
    </row>
    <row r="22" spans="2:22" s="131" customFormat="1" ht="16.5" customHeight="1" x14ac:dyDescent="0.2">
      <c r="C22" s="178" t="str">
        <f>HYPERLINK("#" &amp; SheetnameKursstaffel09 &amp; "!D6", SheetnameKursstaffel09)</f>
        <v>Kursstaffel_09</v>
      </c>
      <c r="D22" s="179" t="str">
        <f t="shared" ca="1" si="24"/>
        <v/>
      </c>
      <c r="E22" s="189">
        <f t="shared" ca="1" si="7"/>
        <v>0</v>
      </c>
      <c r="F22" s="147">
        <f t="shared" ca="1" si="8"/>
        <v>0</v>
      </c>
      <c r="G22" s="147">
        <f t="shared" ca="1" si="9"/>
        <v>0</v>
      </c>
      <c r="H22" s="147">
        <f t="shared" ca="1" si="10"/>
        <v>0</v>
      </c>
      <c r="I22" s="147">
        <f t="shared" ca="1" si="11"/>
        <v>0</v>
      </c>
      <c r="J22" s="147">
        <f t="shared" ca="1" si="12"/>
        <v>0</v>
      </c>
      <c r="K22" s="147">
        <f t="shared" ca="1" si="13"/>
        <v>0</v>
      </c>
      <c r="L22" s="147">
        <f t="shared" ca="1" si="14"/>
        <v>0</v>
      </c>
      <c r="M22" s="147">
        <f t="shared" ca="1" si="15"/>
        <v>0</v>
      </c>
      <c r="N22" s="147">
        <f t="shared" ca="1" si="16"/>
        <v>0</v>
      </c>
      <c r="O22" s="147">
        <f t="shared" ca="1" si="17"/>
        <v>0</v>
      </c>
      <c r="P22" s="147">
        <f t="shared" ca="1" si="18"/>
        <v>0</v>
      </c>
      <c r="Q22" s="147">
        <f t="shared" ca="1" si="19"/>
        <v>0</v>
      </c>
      <c r="R22" s="147">
        <f t="shared" ca="1" si="20"/>
        <v>0</v>
      </c>
      <c r="S22" s="152">
        <f t="shared" ca="1" si="21"/>
        <v>0</v>
      </c>
      <c r="U22" s="174">
        <f t="shared" ca="1" si="22"/>
        <v>0</v>
      </c>
      <c r="V22" s="207">
        <f t="shared" ca="1" si="23"/>
        <v>0</v>
      </c>
    </row>
    <row r="23" spans="2:22" s="131" customFormat="1" ht="16.5" customHeight="1" x14ac:dyDescent="0.2">
      <c r="C23" s="178" t="str">
        <f>HYPERLINK("#" &amp; SheetnameKursstaffel10 &amp; "!D6", SheetnameKursstaffel10)</f>
        <v>Kursstaffel_10</v>
      </c>
      <c r="D23" s="179" t="str">
        <f t="shared" ca="1" si="24"/>
        <v/>
      </c>
      <c r="E23" s="189">
        <f t="shared" ca="1" si="7"/>
        <v>0</v>
      </c>
      <c r="F23" s="147">
        <f t="shared" ca="1" si="8"/>
        <v>0</v>
      </c>
      <c r="G23" s="147">
        <f t="shared" ca="1" si="9"/>
        <v>0</v>
      </c>
      <c r="H23" s="147">
        <f t="shared" ca="1" si="10"/>
        <v>0</v>
      </c>
      <c r="I23" s="147">
        <f t="shared" ca="1" si="11"/>
        <v>0</v>
      </c>
      <c r="J23" s="147">
        <f t="shared" ca="1" si="12"/>
        <v>0</v>
      </c>
      <c r="K23" s="147">
        <f t="shared" ca="1" si="13"/>
        <v>0</v>
      </c>
      <c r="L23" s="147">
        <f t="shared" ca="1" si="14"/>
        <v>0</v>
      </c>
      <c r="M23" s="147">
        <f t="shared" ca="1" si="15"/>
        <v>0</v>
      </c>
      <c r="N23" s="147">
        <f t="shared" ca="1" si="16"/>
        <v>0</v>
      </c>
      <c r="O23" s="147">
        <f t="shared" ca="1" si="17"/>
        <v>0</v>
      </c>
      <c r="P23" s="147">
        <f t="shared" ca="1" si="18"/>
        <v>0</v>
      </c>
      <c r="Q23" s="147">
        <f t="shared" ca="1" si="19"/>
        <v>0</v>
      </c>
      <c r="R23" s="147">
        <f t="shared" ca="1" si="20"/>
        <v>0</v>
      </c>
      <c r="S23" s="152">
        <f t="shared" ca="1" si="21"/>
        <v>0</v>
      </c>
      <c r="U23" s="174">
        <f t="shared" ca="1" si="22"/>
        <v>0</v>
      </c>
      <c r="V23" s="207">
        <f t="shared" ca="1" si="23"/>
        <v>0</v>
      </c>
    </row>
    <row r="24" spans="2:22" s="131" customFormat="1" ht="16.5" customHeight="1" x14ac:dyDescent="0.2">
      <c r="C24" s="178" t="str">
        <f>HYPERLINK("#" &amp; SheetnameKursstaffel11 &amp; "!D6", SheetnameKursstaffel11)</f>
        <v>Kursstaffel_11</v>
      </c>
      <c r="D24" s="179" t="str">
        <f t="shared" ca="1" si="24"/>
        <v/>
      </c>
      <c r="E24" s="189">
        <f t="shared" ca="1" si="7"/>
        <v>0</v>
      </c>
      <c r="F24" s="147">
        <f t="shared" ca="1" si="8"/>
        <v>0</v>
      </c>
      <c r="G24" s="147">
        <f t="shared" ca="1" si="9"/>
        <v>0</v>
      </c>
      <c r="H24" s="147">
        <f t="shared" ca="1" si="10"/>
        <v>0</v>
      </c>
      <c r="I24" s="147">
        <f t="shared" ca="1" si="11"/>
        <v>0</v>
      </c>
      <c r="J24" s="147">
        <f t="shared" ca="1" si="12"/>
        <v>0</v>
      </c>
      <c r="K24" s="147">
        <f t="shared" ca="1" si="13"/>
        <v>0</v>
      </c>
      <c r="L24" s="147">
        <f t="shared" ca="1" si="14"/>
        <v>0</v>
      </c>
      <c r="M24" s="147">
        <f t="shared" ca="1" si="15"/>
        <v>0</v>
      </c>
      <c r="N24" s="147">
        <f t="shared" ca="1" si="16"/>
        <v>0</v>
      </c>
      <c r="O24" s="147">
        <f t="shared" ca="1" si="17"/>
        <v>0</v>
      </c>
      <c r="P24" s="147">
        <f t="shared" ca="1" si="18"/>
        <v>0</v>
      </c>
      <c r="Q24" s="147">
        <f t="shared" ca="1" si="19"/>
        <v>0</v>
      </c>
      <c r="R24" s="147">
        <f t="shared" ca="1" si="20"/>
        <v>0</v>
      </c>
      <c r="S24" s="152">
        <f t="shared" ca="1" si="21"/>
        <v>0</v>
      </c>
      <c r="U24" s="174">
        <f t="shared" ca="1" si="22"/>
        <v>0</v>
      </c>
      <c r="V24" s="207">
        <f t="shared" ca="1" si="23"/>
        <v>0</v>
      </c>
    </row>
    <row r="25" spans="2:22" s="131" customFormat="1" ht="16.5" customHeight="1" x14ac:dyDescent="0.2">
      <c r="C25" s="178" t="str">
        <f>HYPERLINK("#" &amp; SheetnameKursstaffel12 &amp; "!D6", SheetnameKursstaffel12)</f>
        <v>Kursstaffel_12</v>
      </c>
      <c r="D25" s="179" t="str">
        <f t="shared" ca="1" si="24"/>
        <v/>
      </c>
      <c r="E25" s="189">
        <f t="shared" ca="1" si="7"/>
        <v>0</v>
      </c>
      <c r="F25" s="147">
        <f t="shared" ca="1" si="8"/>
        <v>0</v>
      </c>
      <c r="G25" s="147">
        <f t="shared" ca="1" si="9"/>
        <v>0</v>
      </c>
      <c r="H25" s="147">
        <f t="shared" ca="1" si="10"/>
        <v>0</v>
      </c>
      <c r="I25" s="147">
        <f t="shared" ca="1" si="11"/>
        <v>0</v>
      </c>
      <c r="J25" s="147">
        <f t="shared" ca="1" si="12"/>
        <v>0</v>
      </c>
      <c r="K25" s="147">
        <f t="shared" ca="1" si="13"/>
        <v>0</v>
      </c>
      <c r="L25" s="147">
        <f t="shared" ca="1" si="14"/>
        <v>0</v>
      </c>
      <c r="M25" s="147">
        <f t="shared" ca="1" si="15"/>
        <v>0</v>
      </c>
      <c r="N25" s="147">
        <f t="shared" ca="1" si="16"/>
        <v>0</v>
      </c>
      <c r="O25" s="147">
        <f t="shared" ca="1" si="17"/>
        <v>0</v>
      </c>
      <c r="P25" s="147">
        <f t="shared" ca="1" si="18"/>
        <v>0</v>
      </c>
      <c r="Q25" s="147">
        <f t="shared" ca="1" si="19"/>
        <v>0</v>
      </c>
      <c r="R25" s="147">
        <f t="shared" ca="1" si="20"/>
        <v>0</v>
      </c>
      <c r="S25" s="152">
        <f t="shared" ca="1" si="21"/>
        <v>0</v>
      </c>
      <c r="U25" s="174">
        <f t="shared" ca="1" si="22"/>
        <v>0</v>
      </c>
      <c r="V25" s="207">
        <f t="shared" ca="1" si="23"/>
        <v>0</v>
      </c>
    </row>
    <row r="26" spans="2:22" s="131" customFormat="1" ht="16.5" customHeight="1" x14ac:dyDescent="0.2">
      <c r="C26" s="178" t="str">
        <f>HYPERLINK("#" &amp; SheetnameKursstaffel13&amp; "!D6", SheetnameKursstaffel13)</f>
        <v>Kursstaffel_13</v>
      </c>
      <c r="D26" s="179" t="str">
        <f t="shared" ca="1" si="24"/>
        <v/>
      </c>
      <c r="E26" s="189">
        <f t="shared" ca="1" si="7"/>
        <v>0</v>
      </c>
      <c r="F26" s="147">
        <f t="shared" ca="1" si="8"/>
        <v>0</v>
      </c>
      <c r="G26" s="147">
        <f t="shared" ca="1" si="9"/>
        <v>0</v>
      </c>
      <c r="H26" s="147">
        <f t="shared" ca="1" si="10"/>
        <v>0</v>
      </c>
      <c r="I26" s="147">
        <f t="shared" ca="1" si="11"/>
        <v>0</v>
      </c>
      <c r="J26" s="147">
        <f t="shared" ca="1" si="12"/>
        <v>0</v>
      </c>
      <c r="K26" s="147">
        <f t="shared" ca="1" si="13"/>
        <v>0</v>
      </c>
      <c r="L26" s="147">
        <f t="shared" ca="1" si="14"/>
        <v>0</v>
      </c>
      <c r="M26" s="147">
        <f t="shared" ca="1" si="15"/>
        <v>0</v>
      </c>
      <c r="N26" s="147">
        <f t="shared" ca="1" si="16"/>
        <v>0</v>
      </c>
      <c r="O26" s="147">
        <f t="shared" ca="1" si="17"/>
        <v>0</v>
      </c>
      <c r="P26" s="147">
        <f t="shared" ca="1" si="18"/>
        <v>0</v>
      </c>
      <c r="Q26" s="147">
        <f t="shared" ca="1" si="19"/>
        <v>0</v>
      </c>
      <c r="R26" s="147">
        <f t="shared" ca="1" si="20"/>
        <v>0</v>
      </c>
      <c r="S26" s="152">
        <f t="shared" ca="1" si="21"/>
        <v>0</v>
      </c>
      <c r="U26" s="174">
        <f t="shared" ca="1" si="22"/>
        <v>0</v>
      </c>
      <c r="V26" s="207">
        <f t="shared" ca="1" si="23"/>
        <v>0</v>
      </c>
    </row>
    <row r="27" spans="2:22" s="131" customFormat="1" ht="16.5" customHeight="1" x14ac:dyDescent="0.2">
      <c r="C27" s="178" t="str">
        <f>HYPERLINK("#" &amp; SheetnameKursstaffel14 &amp; "!D6", SheetnameKursstaffel14)</f>
        <v>Kursstaffel_14</v>
      </c>
      <c r="D27" s="179" t="str">
        <f t="shared" ca="1" si="24"/>
        <v/>
      </c>
      <c r="E27" s="189">
        <f t="shared" ca="1" si="7"/>
        <v>0</v>
      </c>
      <c r="F27" s="147">
        <f t="shared" ca="1" si="8"/>
        <v>0</v>
      </c>
      <c r="G27" s="147">
        <f t="shared" ca="1" si="9"/>
        <v>0</v>
      </c>
      <c r="H27" s="147">
        <f t="shared" ca="1" si="10"/>
        <v>0</v>
      </c>
      <c r="I27" s="147">
        <f t="shared" ca="1" si="11"/>
        <v>0</v>
      </c>
      <c r="J27" s="147">
        <f t="shared" ca="1" si="12"/>
        <v>0</v>
      </c>
      <c r="K27" s="147">
        <f t="shared" ca="1" si="13"/>
        <v>0</v>
      </c>
      <c r="L27" s="147">
        <f t="shared" ca="1" si="14"/>
        <v>0</v>
      </c>
      <c r="M27" s="147">
        <f t="shared" ca="1" si="15"/>
        <v>0</v>
      </c>
      <c r="N27" s="147">
        <f t="shared" ca="1" si="16"/>
        <v>0</v>
      </c>
      <c r="O27" s="147">
        <f t="shared" ca="1" si="17"/>
        <v>0</v>
      </c>
      <c r="P27" s="147">
        <f t="shared" ca="1" si="18"/>
        <v>0</v>
      </c>
      <c r="Q27" s="147">
        <f t="shared" ca="1" si="19"/>
        <v>0</v>
      </c>
      <c r="R27" s="147">
        <f t="shared" ca="1" si="20"/>
        <v>0</v>
      </c>
      <c r="S27" s="152">
        <f t="shared" ca="1" si="21"/>
        <v>0</v>
      </c>
      <c r="U27" s="174">
        <f t="shared" ca="1" si="22"/>
        <v>0</v>
      </c>
      <c r="V27" s="207">
        <f t="shared" ca="1" si="23"/>
        <v>0</v>
      </c>
    </row>
    <row r="28" spans="2:22" s="131" customFormat="1" ht="16.5" customHeight="1" x14ac:dyDescent="0.2">
      <c r="C28" s="180" t="str">
        <f>HYPERLINK("#" &amp; SheetnameKursstaffel15 &amp; "!D6", SheetnameKursstaffel15)</f>
        <v>Kursstaffel_15</v>
      </c>
      <c r="D28" s="181" t="str">
        <f t="shared" ca="1" si="24"/>
        <v/>
      </c>
      <c r="E28" s="190">
        <f t="shared" ca="1" si="7"/>
        <v>0</v>
      </c>
      <c r="F28" s="148">
        <f t="shared" ca="1" si="8"/>
        <v>0</v>
      </c>
      <c r="G28" s="148">
        <f t="shared" ca="1" si="9"/>
        <v>0</v>
      </c>
      <c r="H28" s="148">
        <f t="shared" ca="1" si="10"/>
        <v>0</v>
      </c>
      <c r="I28" s="148">
        <f t="shared" ca="1" si="11"/>
        <v>0</v>
      </c>
      <c r="J28" s="148">
        <f t="shared" ca="1" si="12"/>
        <v>0</v>
      </c>
      <c r="K28" s="148">
        <f t="shared" ca="1" si="13"/>
        <v>0</v>
      </c>
      <c r="L28" s="148">
        <f t="shared" ca="1" si="14"/>
        <v>0</v>
      </c>
      <c r="M28" s="148">
        <f t="shared" ca="1" si="15"/>
        <v>0</v>
      </c>
      <c r="N28" s="148">
        <f t="shared" ca="1" si="16"/>
        <v>0</v>
      </c>
      <c r="O28" s="148">
        <f t="shared" ca="1" si="17"/>
        <v>0</v>
      </c>
      <c r="P28" s="148">
        <f t="shared" ca="1" si="18"/>
        <v>0</v>
      </c>
      <c r="Q28" s="148">
        <f t="shared" ca="1" si="19"/>
        <v>0</v>
      </c>
      <c r="R28" s="148">
        <f t="shared" ca="1" si="20"/>
        <v>0</v>
      </c>
      <c r="S28" s="153">
        <f t="shared" ca="1" si="21"/>
        <v>0</v>
      </c>
      <c r="U28" s="174">
        <f t="shared" ca="1" si="22"/>
        <v>0</v>
      </c>
      <c r="V28" s="207">
        <f t="shared" ca="1" si="23"/>
        <v>0</v>
      </c>
    </row>
    <row r="29" spans="2:22" ht="15.75" thickBot="1" x14ac:dyDescent="0.25">
      <c r="C29" s="184"/>
      <c r="D29" s="185"/>
      <c r="E29" s="183"/>
      <c r="F29" s="84">
        <f t="shared" ref="F29:Q29" ca="1" si="25">SUM(F14:F28)</f>
        <v>0</v>
      </c>
      <c r="G29" s="84">
        <f t="shared" ca="1" si="25"/>
        <v>0</v>
      </c>
      <c r="H29" s="84">
        <f t="shared" ca="1" si="25"/>
        <v>0</v>
      </c>
      <c r="I29" s="84">
        <f t="shared" ca="1" si="25"/>
        <v>0</v>
      </c>
      <c r="J29" s="84">
        <f t="shared" ca="1" si="25"/>
        <v>0</v>
      </c>
      <c r="K29" s="84">
        <f ca="1">IF(I29&gt;0,J29/I29,0)</f>
        <v>0</v>
      </c>
      <c r="L29" s="84">
        <f ca="1">SUM(L14:L28)</f>
        <v>0</v>
      </c>
      <c r="M29" s="84">
        <f ca="1">SUM(M14:M28)</f>
        <v>0</v>
      </c>
      <c r="N29" s="84">
        <f ca="1">SUM(N14:N28)</f>
        <v>0</v>
      </c>
      <c r="O29" s="84">
        <f t="shared" ca="1" si="25"/>
        <v>0</v>
      </c>
      <c r="P29" s="84">
        <f t="shared" ca="1" si="25"/>
        <v>0</v>
      </c>
      <c r="Q29" s="84">
        <f t="shared" ca="1" si="25"/>
        <v>0</v>
      </c>
      <c r="R29" s="84">
        <f ca="1">IF(J29&gt;0,Q29/J29,0)</f>
        <v>0</v>
      </c>
      <c r="S29" s="154">
        <f ca="1">IF(O29&gt;0,Q29/O29,0)</f>
        <v>0</v>
      </c>
      <c r="U29" s="107">
        <f t="array" aca="1" ref="U29" ca="1">MIN(IF(U14:U28&gt;0,U14:U28))</f>
        <v>0</v>
      </c>
      <c r="V29" s="208">
        <f ca="1">MAX(V14:V28)</f>
        <v>0</v>
      </c>
    </row>
    <row r="30" spans="2:22" ht="14.25" thickTop="1" thickBot="1" x14ac:dyDescent="0.25">
      <c r="C30" s="128"/>
      <c r="D30" s="128"/>
      <c r="E30" s="128"/>
      <c r="F30" s="128"/>
      <c r="G30" s="128"/>
      <c r="H30" s="128"/>
      <c r="I30" s="128"/>
      <c r="J30" s="128"/>
      <c r="K30" s="128"/>
      <c r="L30" s="128"/>
      <c r="M30" s="128"/>
      <c r="N30" s="128"/>
      <c r="O30" s="128"/>
      <c r="P30" s="128"/>
      <c r="Q30" s="128"/>
      <c r="R30" s="128"/>
      <c r="S30" s="128"/>
    </row>
    <row r="31" spans="2:22" ht="9.75" customHeight="1" thickTop="1" x14ac:dyDescent="0.2">
      <c r="C31" s="129"/>
      <c r="D31" s="129"/>
      <c r="E31" s="129"/>
      <c r="F31" s="129"/>
      <c r="G31" s="129"/>
      <c r="H31" s="129"/>
      <c r="I31" s="129"/>
      <c r="J31" s="129"/>
      <c r="K31" s="129"/>
      <c r="L31" s="129"/>
      <c r="M31" s="129"/>
      <c r="N31" s="129"/>
      <c r="O31" s="129"/>
      <c r="P31" s="129"/>
      <c r="Q31" s="129"/>
      <c r="R31" s="129"/>
      <c r="S31" s="129"/>
    </row>
    <row r="32" spans="2:22" s="53" customFormat="1" ht="18" x14ac:dyDescent="0.2">
      <c r="B32" s="163" t="str">
        <f>Übersetzungen!C106</f>
        <v>EFFECTIF selon le reporting actuel</v>
      </c>
      <c r="C32" s="163"/>
      <c r="D32" s="163"/>
      <c r="V32" s="209"/>
    </row>
    <row r="33" spans="3:22" s="135" customFormat="1" ht="3" customHeight="1" x14ac:dyDescent="0.2">
      <c r="V33" s="210"/>
    </row>
    <row r="34" spans="3:22" s="135" customFormat="1" ht="15.75" x14ac:dyDescent="0.2">
      <c r="C34" s="165" t="str">
        <f>Übersetzungen!C107</f>
        <v>Aperçu du financement par année</v>
      </c>
      <c r="D34" s="165"/>
      <c r="E34" s="132"/>
      <c r="F34" s="136">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34" s="136" t="str">
        <f ca="1">IF(OR(F34=9999,F34=""),"",F34+1)</f>
        <v/>
      </c>
      <c r="H34" s="136" t="str">
        <f t="shared" ref="H34:I34" ca="1" si="26">IF(OR(G34=9999,G34=""),"",G34+1)</f>
        <v/>
      </c>
      <c r="I34" s="136" t="str">
        <f t="shared" ca="1" si="26"/>
        <v/>
      </c>
      <c r="J34" s="136" t="s">
        <v>10</v>
      </c>
      <c r="V34" s="210"/>
    </row>
    <row r="35" spans="3:22" s="131" customFormat="1" ht="16.5" customHeight="1" x14ac:dyDescent="0.2">
      <c r="C35" s="186" t="str">
        <f>Übersetzungen!C103</f>
        <v>Coût total effectif</v>
      </c>
      <c r="D35" s="187"/>
      <c r="E35" s="143" t="s">
        <v>7</v>
      </c>
      <c r="F35" s="201">
        <f ca="1">IF(ISNA(HLOOKUP(F$34,INDIRECT($C$14 &amp; "!D146:G158"),3,FALSE)),0,HLOOKUP(F$34,INDIRECT($C$14 &amp; "!D146:G158"),3,FALSE)) +
IF(ISNA(HLOOKUP(F$34,INDIRECT($C$15 &amp; "!D146:G158"),3,FALSE)),0,HLOOKUP(F$34,INDIRECT($C$15 &amp; "!D146:G158"),3,FALSE)) +
IF(ISNA(HLOOKUP(F$34,INDIRECT($C$16 &amp; "!D146:G158"),3,FALSE)),0,HLOOKUP(F$34,INDIRECT($C$16 &amp; "!D146:G158"),3,FALSE)) +
IF(ISNA(HLOOKUP(F$34,INDIRECT($C$17 &amp; "!D146:G158"),3,FALSE)),0,HLOOKUP(F$34,INDIRECT($C$17 &amp; "!D146:G158"),3,FALSE)) +
IF(ISNA(HLOOKUP(F$34,INDIRECT($C$18 &amp; "!D146:G158"),3,FALSE)),0,HLOOKUP(F$34,INDIRECT($C$18 &amp; "!D146:G158"),3,FALSE)) +
IF(ISNA(HLOOKUP(F$34,INDIRECT($C$19 &amp; "!D146:G158"),3,FALSE)),0,HLOOKUP(F$34,INDIRECT($C$19 &amp; "!D146:G158"),3,FALSE)) +
IF(ISNA(HLOOKUP(F$34,INDIRECT($C$20 &amp; "!D146:G158"),3,FALSE)),0,HLOOKUP(F$34,INDIRECT($C$20 &amp; "!D146:G158"),3,FALSE)) +
IF(ISNA(HLOOKUP(F$34,INDIRECT($C$21 &amp; "!D146:G158"),3,FALSE)),0,HLOOKUP(F$34,INDIRECT($C$21 &amp; "!D146:G158"),3,FALSE)) +
IF(ISNA(HLOOKUP(F$34,INDIRECT($C$22 &amp; "!D146:G158"),3,FALSE)),0,HLOOKUP(F$34,INDIRECT($C$22 &amp; "!D146:G158"),3,FALSE)) +
IF(ISNA(HLOOKUP(F$34,INDIRECT($C$23 &amp; "!D146:G158"),3,FALSE)),0,HLOOKUP(F$34,INDIRECT($C$23 &amp; "!D146:G158"),3,FALSE)) +
IF(ISNA(HLOOKUP(F$34,INDIRECT($C$24 &amp; "!D146:G158"),3,FALSE)),0,HLOOKUP(F$34,INDIRECT($C$24 &amp; "!D146:G158"),3,FALSE)) +
IF(ISNA(HLOOKUP(F$34,INDIRECT($C$25 &amp; "!D146:G158"),3,FALSE)),0,HLOOKUP(F$34,INDIRECT($C$25 &amp; "!D146:G158"),3,FALSE)) +
IF(ISNA(HLOOKUP(F$34,INDIRECT($C$26 &amp; "!D146:G158"),3,FALSE)),0,HLOOKUP(F$34,INDIRECT($C$26 &amp; "!D146:G158"),3,FALSE)) +
IF(ISNA(HLOOKUP(F$34,INDIRECT($C$27 &amp; "!D146:G158"),3,FALSE)),0,HLOOKUP(F$34,INDIRECT($C$27 &amp; "!D146:G158"),3,FALSE))</f>
        <v>0</v>
      </c>
      <c r="G35" s="201">
        <f t="shared" ref="G35:I35" ca="1" si="27">IF(ISNA(HLOOKUP(G$34,INDIRECT($C$14 &amp; "!D146:G158"),3,FALSE)),0,HLOOKUP(G$34,INDIRECT($C$14 &amp; "!D146:G158"),3,FALSE)) +
IF(ISNA(HLOOKUP(G$34,INDIRECT($C$15 &amp; "!D146:G158"),3,FALSE)),0,HLOOKUP(G$34,INDIRECT($C$15 &amp; "!D146:G158"),3,FALSE)) +
IF(ISNA(HLOOKUP(G$34,INDIRECT($C$16 &amp; "!D146:G158"),3,FALSE)),0,HLOOKUP(G$34,INDIRECT($C$16 &amp; "!D146:G158"),3,FALSE)) +
IF(ISNA(HLOOKUP(G$34,INDIRECT($C$17 &amp; "!D146:G158"),3,FALSE)),0,HLOOKUP(G$34,INDIRECT($C$17 &amp; "!D146:G158"),3,FALSE)) +
IF(ISNA(HLOOKUP(G$34,INDIRECT($C$18 &amp; "!D146:G158"),3,FALSE)),0,HLOOKUP(G$34,INDIRECT($C$18 &amp; "!D146:G158"),3,FALSE)) +
IF(ISNA(HLOOKUP(G$34,INDIRECT($C$19 &amp; "!D146:G158"),3,FALSE)),0,HLOOKUP(G$34,INDIRECT($C$19 &amp; "!D146:G158"),3,FALSE)) +
IF(ISNA(HLOOKUP(G$34,INDIRECT($C$20 &amp; "!D146:G158"),3,FALSE)),0,HLOOKUP(G$34,INDIRECT($C$20 &amp; "!D146:G158"),3,FALSE)) +
IF(ISNA(HLOOKUP(G$34,INDIRECT($C$21 &amp; "!D146:G158"),3,FALSE)),0,HLOOKUP(G$34,INDIRECT($C$21 &amp; "!D146:G158"),3,FALSE)) +
IF(ISNA(HLOOKUP(G$34,INDIRECT($C$22 &amp; "!D146:G158"),3,FALSE)),0,HLOOKUP(G$34,INDIRECT($C$22 &amp; "!D146:G158"),3,FALSE)) +
IF(ISNA(HLOOKUP(G$34,INDIRECT($C$23 &amp; "!D146:G158"),3,FALSE)),0,HLOOKUP(G$34,INDIRECT($C$23 &amp; "!D146:G158"),3,FALSE)) +
IF(ISNA(HLOOKUP(G$34,INDIRECT($C$24 &amp; "!D146:G158"),3,FALSE)),0,HLOOKUP(G$34,INDIRECT($C$24 &amp; "!D146:G158"),3,FALSE)) +
IF(ISNA(HLOOKUP(G$34,INDIRECT($C$25 &amp; "!D146:G158"),3,FALSE)),0,HLOOKUP(G$34,INDIRECT($C$25 &amp; "!D146:G158"),3,FALSE)) +
IF(ISNA(HLOOKUP(G$34,INDIRECT($C$26 &amp; "!D146:G158"),3,FALSE)),0,HLOOKUP(G$34,INDIRECT($C$26 &amp; "!D146:G158"),3,FALSE)) +
IF(ISNA(HLOOKUP(G$34,INDIRECT($C$27 &amp; "!D146:G158"),3,FALSE)),0,HLOOKUP(G$34,INDIRECT($C$27 &amp; "!D146:G158"),3,FALSE))</f>
        <v>0</v>
      </c>
      <c r="H35" s="201">
        <f t="shared" ca="1" si="27"/>
        <v>0</v>
      </c>
      <c r="I35" s="201">
        <f t="shared" ca="1" si="27"/>
        <v>0</v>
      </c>
      <c r="J35" s="201">
        <f ca="1">SUM(F35:I35)</f>
        <v>0</v>
      </c>
      <c r="V35" s="205"/>
    </row>
    <row r="36" spans="3:22" s="131" customFormat="1" ht="16.5" customHeight="1" x14ac:dyDescent="0.2">
      <c r="C36" s="186" t="str">
        <f>Übersetzungen!C49</f>
        <v>Revenus des frais de cours, effective</v>
      </c>
      <c r="D36" s="198"/>
      <c r="E36" s="144" t="s">
        <v>7</v>
      </c>
      <c r="F36" s="202">
        <f ca="1">IF(ISNA(HLOOKUP(F$34,INDIRECT($C$14 &amp; "!D146:G158"),5,FALSE)),0,HLOOKUP(F$34,INDIRECT($C$14 &amp; "!D146:G158"),5,FALSE)) +
IF(ISNA(HLOOKUP(F$34,INDIRECT($C$15 &amp; "!D146:G158"),5,FALSE)),0,HLOOKUP(F$34,INDIRECT($C$15 &amp; "!D146:G158"),5,FALSE)) +
IF(ISNA(HLOOKUP(F$34,INDIRECT($C$16 &amp; "!D146:G158"),5,FALSE)),0,HLOOKUP(F$34,INDIRECT($C$16 &amp; "!D146:G158"),5,FALSE)) +
IF(ISNA(HLOOKUP(F$34,INDIRECT($C$17 &amp; "!D146:G158"),5,FALSE)),0,HLOOKUP(F$34,INDIRECT($C$17 &amp; "!D146:G158"),5,FALSE)) +
IF(ISNA(HLOOKUP(F$34,INDIRECT($C$18 &amp; "!D146:G158"),5,FALSE)),0,HLOOKUP(F$34,INDIRECT($C$18 &amp; "!D146:G158"),5,FALSE)) +
IF(ISNA(HLOOKUP(F$34,INDIRECT($C$19 &amp; "!D146:G158"),5,FALSE)),0,HLOOKUP(F$34,INDIRECT($C$19 &amp; "!D146:G158"),5,FALSE)) +
IF(ISNA(HLOOKUP(F$34,INDIRECT($C$20 &amp; "!D146:G158"),5,FALSE)),0,HLOOKUP(F$34,INDIRECT($C$20 &amp; "!D146:G158"),5,FALSE)) +
IF(ISNA(HLOOKUP(F$34,INDIRECT($C$21 &amp; "!D146:G158"),5,FALSE)),0,HLOOKUP(F$34,INDIRECT($C$21 &amp; "!D146:G158"),5,FALSE)) +
IF(ISNA(HLOOKUP(F$34,INDIRECT($C$22 &amp; "!D146:G158"),5,FALSE)),0,HLOOKUP(F$34,INDIRECT($C$22 &amp; "!D146:G158"),5,FALSE)) +
IF(ISNA(HLOOKUP(F$34,INDIRECT($C$23 &amp; "!D146:G158"),5,FALSE)),0,HLOOKUP(F$34,INDIRECT($C$23 &amp; "!D146:G158"),5,FALSE)) +
IF(ISNA(HLOOKUP(F$34,INDIRECT($C$24 &amp; "!D146:G158"),5,FALSE)),0,HLOOKUP(F$34,INDIRECT($C$24 &amp; "!D146:G158"),5,FALSE)) +
IF(ISNA(HLOOKUP(F$34,INDIRECT($C$25 &amp; "!D146:G158"),5,FALSE)),0,HLOOKUP(F$34,INDIRECT($C$25 &amp; "!D146:G158"),5,FALSE)) +
IF(ISNA(HLOOKUP(F$34,INDIRECT($C$26 &amp; "!D146:G158"),5,FALSE)),0,HLOOKUP(F$34,INDIRECT($C$26 &amp; "!D146:G158"),5,FALSE)) +
IF(ISNA(HLOOKUP(F$34,INDIRECT($C$27 &amp; "!D146:G158"),5,FALSE)),0,HLOOKUP(F$34,INDIRECT($C$27 &amp; "!D146:G158"),5,FALSE))</f>
        <v>0</v>
      </c>
      <c r="G36" s="202">
        <f t="shared" ref="G36:I36" ca="1" si="28">IF(ISNA(HLOOKUP(G$34,INDIRECT($C$14 &amp; "!D146:G158"),5,FALSE)),0,HLOOKUP(G$34,INDIRECT($C$14 &amp; "!D146:G158"),5,FALSE)) +
IF(ISNA(HLOOKUP(G$34,INDIRECT($C$15 &amp; "!D146:G158"),5,FALSE)),0,HLOOKUP(G$34,INDIRECT($C$15 &amp; "!D146:G158"),5,FALSE)) +
IF(ISNA(HLOOKUP(G$34,INDIRECT($C$16 &amp; "!D146:G158"),5,FALSE)),0,HLOOKUP(G$34,INDIRECT($C$16 &amp; "!D146:G158"),5,FALSE)) +
IF(ISNA(HLOOKUP(G$34,INDIRECT($C$17 &amp; "!D146:G158"),5,FALSE)),0,HLOOKUP(G$34,INDIRECT($C$17 &amp; "!D146:G158"),5,FALSE)) +
IF(ISNA(HLOOKUP(G$34,INDIRECT($C$18 &amp; "!D146:G158"),5,FALSE)),0,HLOOKUP(G$34,INDIRECT($C$18 &amp; "!D146:G158"),5,FALSE)) +
IF(ISNA(HLOOKUP(G$34,INDIRECT($C$19 &amp; "!D146:G158"),5,FALSE)),0,HLOOKUP(G$34,INDIRECT($C$19 &amp; "!D146:G158"),5,FALSE)) +
IF(ISNA(HLOOKUP(G$34,INDIRECT($C$20 &amp; "!D146:G158"),5,FALSE)),0,HLOOKUP(G$34,INDIRECT($C$20 &amp; "!D146:G158"),5,FALSE)) +
IF(ISNA(HLOOKUP(G$34,INDIRECT($C$21 &amp; "!D146:G158"),5,FALSE)),0,HLOOKUP(G$34,INDIRECT($C$21 &amp; "!D146:G158"),5,FALSE)) +
IF(ISNA(HLOOKUP(G$34,INDIRECT($C$22 &amp; "!D146:G158"),5,FALSE)),0,HLOOKUP(G$34,INDIRECT($C$22 &amp; "!D146:G158"),5,FALSE)) +
IF(ISNA(HLOOKUP(G$34,INDIRECT($C$23 &amp; "!D146:G158"),5,FALSE)),0,HLOOKUP(G$34,INDIRECT($C$23 &amp; "!D146:G158"),5,FALSE)) +
IF(ISNA(HLOOKUP(G$34,INDIRECT($C$24 &amp; "!D146:G158"),5,FALSE)),0,HLOOKUP(G$34,INDIRECT($C$24 &amp; "!D146:G158"),5,FALSE)) +
IF(ISNA(HLOOKUP(G$34,INDIRECT($C$25 &amp; "!D146:G158"),5,FALSE)),0,HLOOKUP(G$34,INDIRECT($C$25 &amp; "!D146:G158"),5,FALSE)) +
IF(ISNA(HLOOKUP(G$34,INDIRECT($C$26 &amp; "!D146:G158"),5,FALSE)),0,HLOOKUP(G$34,INDIRECT($C$26 &amp; "!D146:G158"),5,FALSE)) +
IF(ISNA(HLOOKUP(G$34,INDIRECT($C$27 &amp; "!D146:G158"),5,FALSE)),0,HLOOKUP(G$34,INDIRECT($C$27 &amp; "!D146:G158"),5,FALSE))</f>
        <v>0</v>
      </c>
      <c r="H36" s="202">
        <f t="shared" ca="1" si="28"/>
        <v>0</v>
      </c>
      <c r="I36" s="202">
        <f t="shared" ca="1" si="28"/>
        <v>0</v>
      </c>
      <c r="J36" s="202">
        <f t="shared" ref="J36:J39" ca="1" si="29">SUM(F36:I36)</f>
        <v>0</v>
      </c>
      <c r="V36" s="205"/>
    </row>
    <row r="37" spans="3:22" s="131" customFormat="1" ht="16.5" customHeight="1" x14ac:dyDescent="0.2">
      <c r="C37" s="198" t="str">
        <f>Übersetzungen!C50</f>
        <v>Autres tiers (sponsors, Cantons, etc.)</v>
      </c>
      <c r="D37" s="198"/>
      <c r="E37" s="144" t="s">
        <v>7</v>
      </c>
      <c r="F37" s="202">
        <f ca="1">IF(ISNA(HLOOKUP(F$34,INDIRECT($C$14 &amp; "!D146:G158"),7,FALSE)),0,HLOOKUP(F$34,INDIRECT($C$14 &amp; "!D146:G158"),7,FALSE)) +
IF(ISNA(HLOOKUP(F$34,INDIRECT($C$15 &amp; "!D146:G158"),7,FALSE)),0,HLOOKUP(F$34,INDIRECT($C$15 &amp; "!D146:G158"),7,FALSE)) +
IF(ISNA(HLOOKUP(F$34,INDIRECT($C$16 &amp; "!D146:G158"),7,FALSE)),0,HLOOKUP(F$34,INDIRECT($C$16 &amp; "!D146:G158"),7,FALSE)) +
IF(ISNA(HLOOKUP(F$34,INDIRECT($C$17 &amp; "!D146:G158"),7,FALSE)),0,HLOOKUP(F$34,INDIRECT($C$17 &amp; "!D146:G158"),7,FALSE)) +
IF(ISNA(HLOOKUP(F$34,INDIRECT($C$18 &amp; "!D146:G158"),7,FALSE)),0,HLOOKUP(F$34,INDIRECT($C$18 &amp; "!D146:G158"),7,FALSE)) +
IF(ISNA(HLOOKUP(F$34,INDIRECT($C$19 &amp; "!D146:G158"),7,FALSE)),0,HLOOKUP(F$34,INDIRECT($C$19 &amp; "!D146:G158"),7,FALSE)) +
IF(ISNA(HLOOKUP(F$34,INDIRECT($C$20 &amp; "!D146:G158"),7,FALSE)),0,HLOOKUP(F$34,INDIRECT($C$20 &amp; "!D146:G158"),7,FALSE)) +
IF(ISNA(HLOOKUP(F$34,INDIRECT($C$21 &amp; "!D146:G158"),7,FALSE)),0,HLOOKUP(F$34,INDIRECT($C$21 &amp; "!D146:G158"),7,FALSE)) +
IF(ISNA(HLOOKUP(F$34,INDIRECT($C$22 &amp; "!D146:G158"),7,FALSE)),0,HLOOKUP(F$34,INDIRECT($C$22 &amp; "!D146:G158"),7,FALSE)) +
IF(ISNA(HLOOKUP(F$34,INDIRECT($C$23 &amp; "!D146:G158"),7,FALSE)),0,HLOOKUP(F$34,INDIRECT($C$23 &amp; "!D146:G158"),7,FALSE)) +
IF(ISNA(HLOOKUP(F$34,INDIRECT($C$24 &amp; "!D146:G158"),7,FALSE)),0,HLOOKUP(F$34,INDIRECT($C$24 &amp; "!D146:G158"),7,FALSE)) +
IF(ISNA(HLOOKUP(F$34,INDIRECT($C$25 &amp; "!D146:G158"),7,FALSE)),0,HLOOKUP(F$34,INDIRECT($C$25 &amp; "!D146:G158"),7,FALSE)) +
IF(ISNA(HLOOKUP(F$34,INDIRECT($C$26 &amp; "!D146:G158"),7,FALSE)),0,HLOOKUP(F$34,INDIRECT($C$26 &amp; "!D146:G158"),7,FALSE)) +
IF(ISNA(HLOOKUP(F$34,INDIRECT($C$27 &amp; "!D146:G158"),7,FALSE)),0,HLOOKUP(F$34,INDIRECT($C$27 &amp; "!D146:G158"),7,FALSE))</f>
        <v>0</v>
      </c>
      <c r="G37" s="202">
        <f t="shared" ref="G37:I37" ca="1" si="30">IF(ISNA(HLOOKUP(G$34,INDIRECT($C$14 &amp; "!D146:G158"),7,FALSE)),0,HLOOKUP(G$34,INDIRECT($C$14 &amp; "!D146:G158"),7,FALSE)) +
IF(ISNA(HLOOKUP(G$34,INDIRECT($C$15 &amp; "!D146:G158"),7,FALSE)),0,HLOOKUP(G$34,INDIRECT($C$15 &amp; "!D146:G158"),7,FALSE)) +
IF(ISNA(HLOOKUP(G$34,INDIRECT($C$16 &amp; "!D146:G158"),7,FALSE)),0,HLOOKUP(G$34,INDIRECT($C$16 &amp; "!D146:G158"),7,FALSE)) +
IF(ISNA(HLOOKUP(G$34,INDIRECT($C$17 &amp; "!D146:G158"),7,FALSE)),0,HLOOKUP(G$34,INDIRECT($C$17 &amp; "!D146:G158"),7,FALSE)) +
IF(ISNA(HLOOKUP(G$34,INDIRECT($C$18 &amp; "!D146:G158"),7,FALSE)),0,HLOOKUP(G$34,INDIRECT($C$18 &amp; "!D146:G158"),7,FALSE)) +
IF(ISNA(HLOOKUP(G$34,INDIRECT($C$19 &amp; "!D146:G158"),7,FALSE)),0,HLOOKUP(G$34,INDIRECT($C$19 &amp; "!D146:G158"),7,FALSE)) +
IF(ISNA(HLOOKUP(G$34,INDIRECT($C$20 &amp; "!D146:G158"),7,FALSE)),0,HLOOKUP(G$34,INDIRECT($C$20 &amp; "!D146:G158"),7,FALSE)) +
IF(ISNA(HLOOKUP(G$34,INDIRECT($C$21 &amp; "!D146:G158"),7,FALSE)),0,HLOOKUP(G$34,INDIRECT($C$21 &amp; "!D146:G158"),7,FALSE)) +
IF(ISNA(HLOOKUP(G$34,INDIRECT($C$22 &amp; "!D146:G158"),7,FALSE)),0,HLOOKUP(G$34,INDIRECT($C$22 &amp; "!D146:G158"),7,FALSE)) +
IF(ISNA(HLOOKUP(G$34,INDIRECT($C$23 &amp; "!D146:G158"),7,FALSE)),0,HLOOKUP(G$34,INDIRECT($C$23 &amp; "!D146:G158"),7,FALSE)) +
IF(ISNA(HLOOKUP(G$34,INDIRECT($C$24 &amp; "!D146:G158"),7,FALSE)),0,HLOOKUP(G$34,INDIRECT($C$24 &amp; "!D146:G158"),7,FALSE)) +
IF(ISNA(HLOOKUP(G$34,INDIRECT($C$25 &amp; "!D146:G158"),7,FALSE)),0,HLOOKUP(G$34,INDIRECT($C$25 &amp; "!D146:G158"),7,FALSE)) +
IF(ISNA(HLOOKUP(G$34,INDIRECT($C$26 &amp; "!D146:G158"),7,FALSE)),0,HLOOKUP(G$34,INDIRECT($C$26 &amp; "!D146:G158"),7,FALSE)) +
IF(ISNA(HLOOKUP(G$34,INDIRECT($C$27 &amp; "!D146:G158"),7,FALSE)),0,HLOOKUP(G$34,INDIRECT($C$27 &amp; "!D146:G158"),7,FALSE))</f>
        <v>0</v>
      </c>
      <c r="H37" s="202">
        <f t="shared" ca="1" si="30"/>
        <v>0</v>
      </c>
      <c r="I37" s="202">
        <f t="shared" ca="1" si="30"/>
        <v>0</v>
      </c>
      <c r="J37" s="202">
        <f t="shared" ca="1" si="29"/>
        <v>0</v>
      </c>
      <c r="V37" s="205"/>
    </row>
    <row r="38" spans="3:22" s="131" customFormat="1" ht="16.5" customHeight="1" x14ac:dyDescent="0.2">
      <c r="C38" s="198" t="str">
        <f>Übersetzungen!C53</f>
        <v>Prestation propre du fournisseur</v>
      </c>
      <c r="D38" s="198"/>
      <c r="E38" s="144" t="s">
        <v>7</v>
      </c>
      <c r="F38" s="202">
        <f ca="1">IF(ISNA(HLOOKUP(F$34,INDIRECT($C$14 &amp; "!D146:G158"),9,FALSE)),0,HLOOKUP(F$34,INDIRECT($C$14 &amp; "!D146:G158"),9,FALSE)) +
IF(ISNA(HLOOKUP(F$34,INDIRECT($C$15 &amp; "!D146:G158"),9,FALSE)),0,HLOOKUP(F$34,INDIRECT($C$15 &amp; "!D146:G158"),9,FALSE)) +
IF(ISNA(HLOOKUP(F$34,INDIRECT($C$16 &amp; "!D146:G158"),9,FALSE)),0,HLOOKUP(F$34,INDIRECT($C$16 &amp; "!D146:G158"),9,FALSE)) +
IF(ISNA(HLOOKUP(F$34,INDIRECT($C$17 &amp; "!D146:G158"),9,FALSE)),0,HLOOKUP(F$34,INDIRECT($C$17 &amp; "!D146:G158"),9,FALSE)) +
IF(ISNA(HLOOKUP(F$34,INDIRECT($C$18 &amp; "!D146:G158"),9,FALSE)),0,HLOOKUP(F$34,INDIRECT($C$18 &amp; "!D146:G158"),9,FALSE)) +
IF(ISNA(HLOOKUP(F$34,INDIRECT($C$19 &amp; "!D146:G158"),9,FALSE)),0,HLOOKUP(F$34,INDIRECT($C$19 &amp; "!D146:G158"),9,FALSE)) +
IF(ISNA(HLOOKUP(F$34,INDIRECT($C$20 &amp; "!D146:G158"),9,FALSE)),0,HLOOKUP(F$34,INDIRECT($C$20 &amp; "!D146:G158"),9,FALSE)) +
IF(ISNA(HLOOKUP(F$34,INDIRECT($C$21 &amp; "!D146:G158"),9,FALSE)),0,HLOOKUP(F$34,INDIRECT($C$21 &amp; "!D146:G158"),9,FALSE)) +
IF(ISNA(HLOOKUP(F$34,INDIRECT($C$22 &amp; "!D146:G158"),9,FALSE)),0,HLOOKUP(F$34,INDIRECT($C$22 &amp; "!D146:G158"),9,FALSE)) +
IF(ISNA(HLOOKUP(F$34,INDIRECT($C$23 &amp; "!D146:G158"),9,FALSE)),0,HLOOKUP(F$34,INDIRECT($C$23 &amp; "!D146:G158"),9,FALSE)) +
IF(ISNA(HLOOKUP(F$34,INDIRECT($C$24 &amp; "!D146:G158"),9,FALSE)),0,HLOOKUP(F$34,INDIRECT($C$24 &amp; "!D146:G158"),9,FALSE)) +
IF(ISNA(HLOOKUP(F$34,INDIRECT($C$25 &amp; "!D146:G158"),9,FALSE)),0,HLOOKUP(F$34,INDIRECT($C$25 &amp; "!D146:G158"),9,FALSE)) +
IF(ISNA(HLOOKUP(F$34,INDIRECT($C$26 &amp; "!D146:G158"),9,FALSE)),0,HLOOKUP(F$34,INDIRECT($C$26 &amp; "!D146:G158"),9,FALSE)) +
IF(ISNA(HLOOKUP(F$34,INDIRECT($C$27 &amp; "!D146:G158"),9,FALSE)),0,HLOOKUP(F$34,INDIRECT($C$27 &amp; "!D146:G158"),9,FALSE))</f>
        <v>0</v>
      </c>
      <c r="G38" s="202">
        <f t="shared" ref="G38:I38" ca="1" si="31">IF(ISNA(HLOOKUP(G$34,INDIRECT($C$14 &amp; "!D146:G158"),9,FALSE)),0,HLOOKUP(G$34,INDIRECT($C$14 &amp; "!D146:G158"),9,FALSE)) +
IF(ISNA(HLOOKUP(G$34,INDIRECT($C$15 &amp; "!D146:G158"),9,FALSE)),0,HLOOKUP(G$34,INDIRECT($C$15 &amp; "!D146:G158"),9,FALSE)) +
IF(ISNA(HLOOKUP(G$34,INDIRECT($C$16 &amp; "!D146:G158"),9,FALSE)),0,HLOOKUP(G$34,INDIRECT($C$16 &amp; "!D146:G158"),9,FALSE)) +
IF(ISNA(HLOOKUP(G$34,INDIRECT($C$17 &amp; "!D146:G158"),9,FALSE)),0,HLOOKUP(G$34,INDIRECT($C$17 &amp; "!D146:G158"),9,FALSE)) +
IF(ISNA(HLOOKUP(G$34,INDIRECT($C$18 &amp; "!D146:G158"),9,FALSE)),0,HLOOKUP(G$34,INDIRECT($C$18 &amp; "!D146:G158"),9,FALSE)) +
IF(ISNA(HLOOKUP(G$34,INDIRECT($C$19 &amp; "!D146:G158"),9,FALSE)),0,HLOOKUP(G$34,INDIRECT($C$19 &amp; "!D146:G158"),9,FALSE)) +
IF(ISNA(HLOOKUP(G$34,INDIRECT($C$20 &amp; "!D146:G158"),9,FALSE)),0,HLOOKUP(G$34,INDIRECT($C$20 &amp; "!D146:G158"),9,FALSE)) +
IF(ISNA(HLOOKUP(G$34,INDIRECT($C$21 &amp; "!D146:G158"),9,FALSE)),0,HLOOKUP(G$34,INDIRECT($C$21 &amp; "!D146:G158"),9,FALSE)) +
IF(ISNA(HLOOKUP(G$34,INDIRECT($C$22 &amp; "!D146:G158"),9,FALSE)),0,HLOOKUP(G$34,INDIRECT($C$22 &amp; "!D146:G158"),9,FALSE)) +
IF(ISNA(HLOOKUP(G$34,INDIRECT($C$23 &amp; "!D146:G158"),9,FALSE)),0,HLOOKUP(G$34,INDIRECT($C$23 &amp; "!D146:G158"),9,FALSE)) +
IF(ISNA(HLOOKUP(G$34,INDIRECT($C$24 &amp; "!D146:G158"),9,FALSE)),0,HLOOKUP(G$34,INDIRECT($C$24 &amp; "!D146:G158"),9,FALSE)) +
IF(ISNA(HLOOKUP(G$34,INDIRECT($C$25 &amp; "!D146:G158"),9,FALSE)),0,HLOOKUP(G$34,INDIRECT($C$25 &amp; "!D146:G158"),9,FALSE)) +
IF(ISNA(HLOOKUP(G$34,INDIRECT($C$26 &amp; "!D146:G158"),9,FALSE)),0,HLOOKUP(G$34,INDIRECT($C$26 &amp; "!D146:G158"),9,FALSE)) +
IF(ISNA(HLOOKUP(G$34,INDIRECT($C$27 &amp; "!D146:G158"),9,FALSE)),0,HLOOKUP(G$34,INDIRECT($C$27 &amp; "!D146:G158"),9,FALSE))</f>
        <v>0</v>
      </c>
      <c r="H38" s="202">
        <f t="shared" ca="1" si="31"/>
        <v>0</v>
      </c>
      <c r="I38" s="202">
        <f t="shared" ca="1" si="31"/>
        <v>0</v>
      </c>
      <c r="J38" s="202">
        <f t="shared" ca="1" si="29"/>
        <v>0</v>
      </c>
      <c r="V38" s="205"/>
    </row>
    <row r="39" spans="3:22" s="131" customFormat="1" ht="16.5" customHeight="1" x14ac:dyDescent="0.2">
      <c r="C39" s="198" t="str">
        <f>Übersetzungen!C60</f>
        <v>Demande de subvention à SuisseEnergie</v>
      </c>
      <c r="D39" s="198"/>
      <c r="E39" s="144" t="s">
        <v>7</v>
      </c>
      <c r="F39" s="202">
        <f ca="1">IF(ISNA(HLOOKUP(F$34,INDIRECT($C$14 &amp; "!D146:G158"),11,FALSE)),0,HLOOKUP(F$34,INDIRECT($C$14 &amp; "!D146:G158"),11,FALSE)) +
IF(ISNA(HLOOKUP(F$34,INDIRECT($C$15 &amp; "!D146:G158"),11,FALSE)),0,HLOOKUP(F$34,INDIRECT($C$15 &amp; "!D146:G158"),11,FALSE)) +
IF(ISNA(HLOOKUP(F$34,INDIRECT($C$16 &amp; "!D146:G158"),11,FALSE)),0,HLOOKUP(F$34,INDIRECT($C$16 &amp; "!D146:G158"),11,FALSE)) +
IF(ISNA(HLOOKUP(F$34,INDIRECT($C$17 &amp; "!D146:G158"),11,FALSE)),0,HLOOKUP(F$34,INDIRECT($C$17 &amp; "!D146:G158"),11,FALSE)) +
IF(ISNA(HLOOKUP(F$34,INDIRECT($C$18 &amp; "!D146:G158"),11,FALSE)),0,HLOOKUP(F$34,INDIRECT($C$18 &amp; "!D146:G158"),11,FALSE)) +
IF(ISNA(HLOOKUP(F$34,INDIRECT($C$19 &amp; "!D146:G158"),11,FALSE)),0,HLOOKUP(F$34,INDIRECT($C$19 &amp; "!D146:G158"),11,FALSE)) +
IF(ISNA(HLOOKUP(F$34,INDIRECT($C$20 &amp; "!D146:G158"),11,FALSE)),0,HLOOKUP(F$34,INDIRECT($C$20 &amp; "!D146:G158"),11,FALSE)) +
IF(ISNA(HLOOKUP(F$34,INDIRECT($C$21 &amp; "!D146:G158"),11,FALSE)),0,HLOOKUP(F$34,INDIRECT($C$21 &amp; "!D146:G158"),11,FALSE)) +
IF(ISNA(HLOOKUP(F$34,INDIRECT($C$22 &amp; "!D146:G158"),11,FALSE)),0,HLOOKUP(F$34,INDIRECT($C$22 &amp; "!D146:G158"),11,FALSE)) +
IF(ISNA(HLOOKUP(F$34,INDIRECT($C$23 &amp; "!D146:G158"),11,FALSE)),0,HLOOKUP(F$34,INDIRECT($C$23 &amp; "!D146:G158"),11,FALSE)) +
IF(ISNA(HLOOKUP(F$34,INDIRECT($C$24 &amp; "!D146:G158"),11,FALSE)),0,HLOOKUP(F$34,INDIRECT($C$24 &amp; "!D146:G158"),11,FALSE)) +
IF(ISNA(HLOOKUP(F$34,INDIRECT($C$25 &amp; "!D146:G158"),11,FALSE)),0,HLOOKUP(F$34,INDIRECT($C$25 &amp; "!D146:G158"),11,FALSE)) +
IF(ISNA(HLOOKUP(F$34,INDIRECT($C$26 &amp; "!D146:G158"),11,FALSE)),0,HLOOKUP(F$34,INDIRECT($C$26 &amp; "!D146:G158"),11,FALSE)) +
IF(ISNA(HLOOKUP(F$34,INDIRECT($C$27 &amp; "!D146:G158"),11,FALSE)),0,HLOOKUP(F$34,INDIRECT($C$27 &amp; "!D146:G158"),11,FALSE))</f>
        <v>0</v>
      </c>
      <c r="G39" s="202">
        <f t="shared" ref="G39:I39" ca="1" si="32">IF(ISNA(HLOOKUP(G$34,INDIRECT($C$14 &amp; "!D146:G158"),11,FALSE)),0,HLOOKUP(G$34,INDIRECT($C$14 &amp; "!D146:G158"),11,FALSE)) +
IF(ISNA(HLOOKUP(G$34,INDIRECT($C$15 &amp; "!D146:G158"),11,FALSE)),0,HLOOKUP(G$34,INDIRECT($C$15 &amp; "!D146:G158"),11,FALSE)) +
IF(ISNA(HLOOKUP(G$34,INDIRECT($C$16 &amp; "!D146:G158"),11,FALSE)),0,HLOOKUP(G$34,INDIRECT($C$16 &amp; "!D146:G158"),11,FALSE)) +
IF(ISNA(HLOOKUP(G$34,INDIRECT($C$17 &amp; "!D146:G158"),11,FALSE)),0,HLOOKUP(G$34,INDIRECT($C$17 &amp; "!D146:G158"),11,FALSE)) +
IF(ISNA(HLOOKUP(G$34,INDIRECT($C$18 &amp; "!D146:G158"),11,FALSE)),0,HLOOKUP(G$34,INDIRECT($C$18 &amp; "!D146:G158"),11,FALSE)) +
IF(ISNA(HLOOKUP(G$34,INDIRECT($C$19 &amp; "!D146:G158"),11,FALSE)),0,HLOOKUP(G$34,INDIRECT($C$19 &amp; "!D146:G158"),11,FALSE)) +
IF(ISNA(HLOOKUP(G$34,INDIRECT($C$20 &amp; "!D146:G158"),11,FALSE)),0,HLOOKUP(G$34,INDIRECT($C$20 &amp; "!D146:G158"),11,FALSE)) +
IF(ISNA(HLOOKUP(G$34,INDIRECT($C$21 &amp; "!D146:G158"),11,FALSE)),0,HLOOKUP(G$34,INDIRECT($C$21 &amp; "!D146:G158"),11,FALSE)) +
IF(ISNA(HLOOKUP(G$34,INDIRECT($C$22 &amp; "!D146:G158"),11,FALSE)),0,HLOOKUP(G$34,INDIRECT($C$22 &amp; "!D146:G158"),11,FALSE)) +
IF(ISNA(HLOOKUP(G$34,INDIRECT($C$23 &amp; "!D146:G158"),11,FALSE)),0,HLOOKUP(G$34,INDIRECT($C$23 &amp; "!D146:G158"),11,FALSE)) +
IF(ISNA(HLOOKUP(G$34,INDIRECT($C$24 &amp; "!D146:G158"),11,FALSE)),0,HLOOKUP(G$34,INDIRECT($C$24 &amp; "!D146:G158"),11,FALSE)) +
IF(ISNA(HLOOKUP(G$34,INDIRECT($C$25 &amp; "!D146:G158"),11,FALSE)),0,HLOOKUP(G$34,INDIRECT($C$25 &amp; "!D146:G158"),11,FALSE)) +
IF(ISNA(HLOOKUP(G$34,INDIRECT($C$26 &amp; "!D146:G158"),11,FALSE)),0,HLOOKUP(G$34,INDIRECT($C$26 &amp; "!D146:G158"),11,FALSE)) +
IF(ISNA(HLOOKUP(G$34,INDIRECT($C$27 &amp; "!D146:G158"),11,FALSE)),0,HLOOKUP(G$34,INDIRECT($C$27 &amp; "!D146:G158"),11,FALSE))</f>
        <v>0</v>
      </c>
      <c r="H39" s="202">
        <f t="shared" ca="1" si="32"/>
        <v>0</v>
      </c>
      <c r="I39" s="202">
        <f t="shared" ca="1" si="32"/>
        <v>0</v>
      </c>
      <c r="J39" s="202">
        <f t="shared" ca="1" si="29"/>
        <v>0</v>
      </c>
      <c r="V39" s="205"/>
    </row>
    <row r="40" spans="3:22" s="131" customFormat="1" ht="16.5" customHeight="1" x14ac:dyDescent="0.2">
      <c r="C40" s="199" t="str">
        <f>Übersetzungen!C71</f>
        <v>Part subventionnée p.r. au coût total</v>
      </c>
      <c r="D40" s="199"/>
      <c r="E40" s="145" t="s">
        <v>172</v>
      </c>
      <c r="F40" s="203">
        <f ca="1">IF(F$35&gt;0,1/F$35*F$39,0)</f>
        <v>0</v>
      </c>
      <c r="G40" s="203">
        <f t="shared" ref="G40:I40" ca="1" si="33">IF(G35&gt;0,G39/G35,0)</f>
        <v>0</v>
      </c>
      <c r="H40" s="203">
        <f t="shared" ca="1" si="33"/>
        <v>0</v>
      </c>
      <c r="I40" s="203">
        <f t="shared" ca="1" si="33"/>
        <v>0</v>
      </c>
      <c r="J40" s="203">
        <f t="shared" ref="J40" ca="1" si="34">IF(J35&gt;0,J39/J35,0)</f>
        <v>0</v>
      </c>
      <c r="V40" s="205"/>
    </row>
    <row r="41" spans="3:22" s="131" customFormat="1" ht="16.5" customHeight="1" x14ac:dyDescent="0.2">
      <c r="C41" s="196"/>
      <c r="D41" s="196"/>
      <c r="F41" s="200"/>
      <c r="G41" s="200"/>
      <c r="H41" s="200"/>
      <c r="I41" s="200"/>
      <c r="J41" s="200"/>
      <c r="V41" s="205"/>
    </row>
    <row r="42" spans="3:22" s="63" customFormat="1" ht="15.75" x14ac:dyDescent="0.2">
      <c r="C42" s="165" t="str">
        <f>Übersetzungen!C108</f>
        <v>Aperçu de tous les cours</v>
      </c>
      <c r="D42" s="166"/>
      <c r="E42" s="137"/>
      <c r="F42" s="137"/>
      <c r="G42" s="137"/>
      <c r="H42" s="137"/>
      <c r="I42" s="137"/>
      <c r="J42" s="137"/>
      <c r="K42" s="137"/>
      <c r="L42" s="137"/>
      <c r="M42" s="137"/>
      <c r="N42" s="137"/>
      <c r="O42" s="137"/>
      <c r="P42" s="137"/>
      <c r="Q42" s="137"/>
      <c r="R42" s="137"/>
      <c r="S42" s="137"/>
      <c r="V42" s="206"/>
    </row>
    <row r="43" spans="3:22" ht="8.25" customHeight="1" x14ac:dyDescent="0.2">
      <c r="D43" s="17"/>
    </row>
    <row r="44" spans="3:22" ht="38.450000000000003" customHeight="1" x14ac:dyDescent="0.2">
      <c r="C44" s="346" t="s">
        <v>102</v>
      </c>
      <c r="D44" s="347"/>
      <c r="E44" s="167" t="str">
        <f>Übersetzungen!$C114</f>
        <v>Durée du cours</v>
      </c>
      <c r="F44" s="167" t="str">
        <f>Übersetzungen!$C115</f>
        <v>Nombre de cours en allemand</v>
      </c>
      <c r="G44" s="167" t="str">
        <f>Übersetzungen!$C116</f>
        <v>Nombre de cours en français</v>
      </c>
      <c r="H44" s="167" t="str">
        <f>Übersetzungen!$C117</f>
        <v>Nombre de cours en italien</v>
      </c>
      <c r="I44" s="167" t="str">
        <f>Übersetzungen!$C118</f>
        <v>Total des cours</v>
      </c>
      <c r="J44" s="167" t="str">
        <f>Übersetzungen!$C119</f>
        <v>Total des participants à toutes les cours</v>
      </c>
      <c r="K44" s="167" t="str">
        <f>Übersetzungen!$C120</f>
        <v>Ø participants par cours</v>
      </c>
      <c r="L44" s="167" t="str">
        <f>Übersetzungen!$C111</f>
        <v>Coût Développement</v>
      </c>
      <c r="M44" s="167" t="str">
        <f>Übersetzungen!$C112</f>
        <v xml:space="preserve">Coût Transfert </v>
      </c>
      <c r="N44" s="167" t="str">
        <f>Übersetzungen!$C113</f>
        <v>Coût Réalisaton</v>
      </c>
      <c r="O44" s="167" t="str">
        <f>Übersetzungen!$C121</f>
        <v>Coût total</v>
      </c>
      <c r="P44" s="167" t="str">
        <f>Übersetzungen!$C122</f>
        <v>Succès avec la subvention ECH</v>
      </c>
      <c r="Q44" s="167" t="str">
        <f>Übersetzungen!$C182</f>
        <v>Subvention totale effective</v>
      </c>
      <c r="R44" s="167" t="str">
        <f>Übersetzungen!$C125</f>
        <v>Subvention par participant</v>
      </c>
      <c r="S44" s="167" t="str">
        <f>Übersetzungen!$C126</f>
        <v>Pourcentage de la subvention</v>
      </c>
    </row>
    <row r="45" spans="3:22" s="131" customFormat="1" ht="16.5" customHeight="1" x14ac:dyDescent="0.2">
      <c r="C45" s="176" t="str">
        <f>HYPERLINK("#" &amp; SheetnameKursstaffel01 &amp; "!D6", SheetnameKursstaffel01)</f>
        <v>Kursstaffel_01</v>
      </c>
      <c r="D45" s="177" t="str">
        <f ca="1">IFERROR(IF(INDIRECT(C45 &amp; "!D$6") &lt;&gt; 0, INDIRECT(C45 &amp; "!D$6"),""),"")</f>
        <v/>
      </c>
      <c r="E45" s="191">
        <f t="shared" ref="E45:E59" ca="1" si="35">IFERROR(IF(INDIRECT($C45 &amp; "!Kursdauer_Staffel") &lt;&gt; 0, INDIRECT($C45 &amp; "!Kursdauer_Staffel"),0),0)</f>
        <v>0</v>
      </c>
      <c r="F45" s="95">
        <f t="shared" ref="F45:F59" ca="1" si="36">IFERROR(IF(INDIRECT($C45 &amp; "!V105") &lt;&gt; 0, INDIRECT($C45 &amp; "!V105"),0),0)</f>
        <v>0</v>
      </c>
      <c r="G45" s="95">
        <f t="shared" ref="G45:G59" ca="1" si="37">IFERROR(IF(INDIRECT($C45 &amp; "!W105") &lt;&gt; 0, INDIRECT($C45 &amp; "!W105"),0),0)</f>
        <v>0</v>
      </c>
      <c r="H45" s="95">
        <f t="shared" ref="H45:H59" ca="1" si="38">IFERROR(IF(INDIRECT($C45 &amp; "!X105") &lt;&gt; 0, INDIRECT($C45 &amp; "!X105"),0),0)</f>
        <v>0</v>
      </c>
      <c r="I45" s="95">
        <f ca="1">SUM($F45:$H45)</f>
        <v>0</v>
      </c>
      <c r="J45" s="95">
        <f t="shared" ref="J45:J59" ca="1" si="39">IFERROR(IF(INDIRECT($C45 &amp; "!P101") &lt;&gt; 0, INDIRECT($C45 &amp; "!P101"),0),0)</f>
        <v>0</v>
      </c>
      <c r="K45" s="95">
        <f ca="1">IF($I45&gt;0,$J45/$I45,0)</f>
        <v>0</v>
      </c>
      <c r="L45" s="95">
        <f ca="1">IFERROR(IF(AND(INDIRECT($C45 &amp; "!P36") &lt;&gt; 0,OR(SUM(INDIRECT($C45 &amp; "!D101:O101"))&gt;0,AND(SUM(INDIRECT($C45 &amp; "!D101:O101"))=0,(COUNTIF(INDIRECT($C45 &amp; "!D103:O103"),"ja")+COUNTIF(INDIRECT($C45 &amp; "!D103:O103"),"oui"))&gt;0))), INDIRECT($C45 &amp; "!P36"),0),0)</f>
        <v>0</v>
      </c>
      <c r="M45" s="95">
        <f ca="1">IFERROR(IF(AND(INDIRECT($C45 &amp; "!P38") &lt;&gt; 0,OR(SUM(INDIRECT($C45 &amp; "!D101:O101"))&gt;0,AND(SUM(INDIRECT($C45 &amp; "!D101:O101"))=0,(COUNTIF(INDIRECT($C45 &amp; "!D103:O103"),"ja")+COUNTIF(INDIRECT($C45 &amp; "!D103:O103"),"oui"))&gt;0))), INDIRECT($C45 &amp; "!P38"),0),0)</f>
        <v>0</v>
      </c>
      <c r="N45" s="95">
        <f t="shared" ref="N45:N59" ca="1" si="40">O45-L45-M45</f>
        <v>0</v>
      </c>
      <c r="O45" s="95">
        <f t="shared" ref="O45:O59" ca="1" si="41">IFERROR(IF(INDIRECT($C45 &amp; "!P125") &lt;&gt; 0, INDIRECT($C45 &amp; "!P125"),0),0)</f>
        <v>0</v>
      </c>
      <c r="P45" s="95">
        <f t="shared" ref="P45:P59" ca="1" si="42">IFERROR(IF(INDIRECT($C45 &amp; "!P127") &lt;&gt; 0, INDIRECT($C45 &amp; "!P127"),0),0)</f>
        <v>0</v>
      </c>
      <c r="Q45" s="95">
        <f t="shared" ref="Q45:Q59" ca="1" si="43">IFERROR(IF(INDIRECT($C45 &amp; "!P121") &lt;&gt; 0, INDIRECT($C45 &amp; "!P121"),0),0)</f>
        <v>0</v>
      </c>
      <c r="R45" s="95">
        <f t="shared" ref="R45:R59" ca="1" si="44">IF($J45&gt;0,$Q45/$J45,0)</f>
        <v>0</v>
      </c>
      <c r="S45" s="155">
        <f t="shared" ref="S45:S59" ca="1" si="45">IFERROR(IF(INDIRECT($C45 &amp; "!H158") &lt;&gt; 0, INDIRECT($C45 &amp; "!H158"),0),0)</f>
        <v>0</v>
      </c>
      <c r="T45" s="149"/>
      <c r="V45" s="205"/>
    </row>
    <row r="46" spans="3:22" s="131" customFormat="1" ht="16.5" customHeight="1" x14ac:dyDescent="0.2">
      <c r="C46" s="178" t="str">
        <f>HYPERLINK("#" &amp; SheetnameKursstaffel02 &amp; "!D6", SheetnameKursstaffel02)</f>
        <v>Kursstaffel_02</v>
      </c>
      <c r="D46" s="179" t="str">
        <f t="shared" ref="D46:D59" ca="1" si="46">IFERROR(IF(INDIRECT(C46 &amp; "!D$6") &lt;&gt; 0, INDIRECT(C46 &amp; "!D$6"),""),"")</f>
        <v/>
      </c>
      <c r="E46" s="192">
        <f t="shared" ca="1" si="35"/>
        <v>0</v>
      </c>
      <c r="F46" s="83">
        <f t="shared" ca="1" si="36"/>
        <v>0</v>
      </c>
      <c r="G46" s="83">
        <f t="shared" ca="1" si="37"/>
        <v>0</v>
      </c>
      <c r="H46" s="83">
        <f t="shared" ca="1" si="38"/>
        <v>0</v>
      </c>
      <c r="I46" s="83">
        <f t="shared" ref="I46:I59" ca="1" si="47">SUM($F46:$H46)</f>
        <v>0</v>
      </c>
      <c r="J46" s="83">
        <f t="shared" ca="1" si="39"/>
        <v>0</v>
      </c>
      <c r="K46" s="83">
        <f t="shared" ref="K46:K59" ca="1" si="48">IF($I46&gt;0,$J46/$I46,0)</f>
        <v>0</v>
      </c>
      <c r="L46" s="83">
        <f t="shared" ref="L46:L59" ca="1" si="49">IFERROR(IF(AND(INDIRECT($C46 &amp; "!P36") &lt;&gt; 0,OR(SUM(INDIRECT($C46 &amp; "!D101:O101"))&gt;0,AND(SUM(INDIRECT($C46 &amp; "!D101:O101"))=0,(COUNTIF(INDIRECT($C46 &amp; "!D103:O103"),"ja")+COUNTIF(INDIRECT($C46 &amp; "!D103:O103"),"oui"))&gt;0))), INDIRECT($C46 &amp; "!P36"),0),0)</f>
        <v>0</v>
      </c>
      <c r="M46" s="83">
        <f t="shared" ref="M46:M59" ca="1" si="50">IFERROR(IF(AND(INDIRECT($C46 &amp; "!P38") &lt;&gt; 0,OR(SUM(INDIRECT($C46 &amp; "!D101:O101"))&gt;0,AND(SUM(INDIRECT($C46 &amp; "!D101:O101"))=0,(COUNTIF(INDIRECT($C46 &amp; "!D103:O103"),"ja")+COUNTIF(INDIRECT($C46 &amp; "!D103:O103"),"oui"))&gt;0))), INDIRECT($C46 &amp; "!P38"),0),0)</f>
        <v>0</v>
      </c>
      <c r="N46" s="83">
        <f t="shared" ca="1" si="40"/>
        <v>0</v>
      </c>
      <c r="O46" s="83">
        <f t="shared" ca="1" si="41"/>
        <v>0</v>
      </c>
      <c r="P46" s="83">
        <f t="shared" ca="1" si="42"/>
        <v>0</v>
      </c>
      <c r="Q46" s="83">
        <f t="shared" ca="1" si="43"/>
        <v>0</v>
      </c>
      <c r="R46" s="83">
        <f t="shared" ca="1" si="44"/>
        <v>0</v>
      </c>
      <c r="S46" s="156">
        <f t="shared" ca="1" si="45"/>
        <v>0</v>
      </c>
      <c r="T46" s="149"/>
      <c r="V46" s="205"/>
    </row>
    <row r="47" spans="3:22" s="131" customFormat="1" ht="16.5" customHeight="1" x14ac:dyDescent="0.2">
      <c r="C47" s="178" t="str">
        <f>HYPERLINK("#" &amp; SheetnameKursstaffel03 &amp; "!D6", SheetnameKursstaffel03)</f>
        <v>Kursstaffel_03</v>
      </c>
      <c r="D47" s="179" t="str">
        <f t="shared" ca="1" si="46"/>
        <v/>
      </c>
      <c r="E47" s="192">
        <f t="shared" ca="1" si="35"/>
        <v>0</v>
      </c>
      <c r="F47" s="83">
        <f t="shared" ca="1" si="36"/>
        <v>0</v>
      </c>
      <c r="G47" s="83">
        <f t="shared" ca="1" si="37"/>
        <v>0</v>
      </c>
      <c r="H47" s="83">
        <f t="shared" ca="1" si="38"/>
        <v>0</v>
      </c>
      <c r="I47" s="83">
        <f t="shared" ca="1" si="47"/>
        <v>0</v>
      </c>
      <c r="J47" s="83">
        <f t="shared" ca="1" si="39"/>
        <v>0</v>
      </c>
      <c r="K47" s="83">
        <f t="shared" ca="1" si="48"/>
        <v>0</v>
      </c>
      <c r="L47" s="83">
        <f t="shared" ca="1" si="49"/>
        <v>0</v>
      </c>
      <c r="M47" s="83">
        <f t="shared" ca="1" si="50"/>
        <v>0</v>
      </c>
      <c r="N47" s="83">
        <f t="shared" ca="1" si="40"/>
        <v>0</v>
      </c>
      <c r="O47" s="83">
        <f t="shared" ca="1" si="41"/>
        <v>0</v>
      </c>
      <c r="P47" s="83">
        <f t="shared" ca="1" si="42"/>
        <v>0</v>
      </c>
      <c r="Q47" s="83">
        <f t="shared" ca="1" si="43"/>
        <v>0</v>
      </c>
      <c r="R47" s="83">
        <f t="shared" ca="1" si="44"/>
        <v>0</v>
      </c>
      <c r="S47" s="156">
        <f t="shared" ca="1" si="45"/>
        <v>0</v>
      </c>
      <c r="T47" s="149"/>
      <c r="V47" s="205"/>
    </row>
    <row r="48" spans="3:22" s="131" customFormat="1" ht="16.5" customHeight="1" x14ac:dyDescent="0.2">
      <c r="C48" s="178" t="str">
        <f>HYPERLINK("#" &amp; SheetnameKursstaffel04 &amp; "!D6", SheetnameKursstaffel04)</f>
        <v>Kursstaffel_04</v>
      </c>
      <c r="D48" s="179" t="str">
        <f t="shared" ca="1" si="46"/>
        <v/>
      </c>
      <c r="E48" s="192">
        <f t="shared" ca="1" si="35"/>
        <v>0</v>
      </c>
      <c r="F48" s="83">
        <f t="shared" ca="1" si="36"/>
        <v>0</v>
      </c>
      <c r="G48" s="83">
        <f t="shared" ca="1" si="37"/>
        <v>0</v>
      </c>
      <c r="H48" s="83">
        <f t="shared" ca="1" si="38"/>
        <v>0</v>
      </c>
      <c r="I48" s="83">
        <f t="shared" ca="1" si="47"/>
        <v>0</v>
      </c>
      <c r="J48" s="83">
        <f t="shared" ca="1" si="39"/>
        <v>0</v>
      </c>
      <c r="K48" s="83">
        <f t="shared" ca="1" si="48"/>
        <v>0</v>
      </c>
      <c r="L48" s="83">
        <f t="shared" ca="1" si="49"/>
        <v>0</v>
      </c>
      <c r="M48" s="83">
        <f t="shared" ca="1" si="50"/>
        <v>0</v>
      </c>
      <c r="N48" s="83">
        <f t="shared" ca="1" si="40"/>
        <v>0</v>
      </c>
      <c r="O48" s="83">
        <f t="shared" ca="1" si="41"/>
        <v>0</v>
      </c>
      <c r="P48" s="83">
        <f t="shared" ca="1" si="42"/>
        <v>0</v>
      </c>
      <c r="Q48" s="83">
        <f t="shared" ca="1" si="43"/>
        <v>0</v>
      </c>
      <c r="R48" s="83">
        <f t="shared" ca="1" si="44"/>
        <v>0</v>
      </c>
      <c r="S48" s="156">
        <f t="shared" ca="1" si="45"/>
        <v>0</v>
      </c>
      <c r="T48" s="149"/>
      <c r="V48" s="205"/>
    </row>
    <row r="49" spans="3:22" s="131" customFormat="1" ht="16.5" customHeight="1" x14ac:dyDescent="0.2">
      <c r="C49" s="178" t="str">
        <f>HYPERLINK("#" &amp; SheetnameKursstaffel05 &amp; "!D6", SheetnameKursstaffel05)</f>
        <v>Kursstaffel_05</v>
      </c>
      <c r="D49" s="179" t="str">
        <f t="shared" ca="1" si="46"/>
        <v/>
      </c>
      <c r="E49" s="192">
        <f t="shared" ca="1" si="35"/>
        <v>0</v>
      </c>
      <c r="F49" s="83">
        <f t="shared" ca="1" si="36"/>
        <v>0</v>
      </c>
      <c r="G49" s="83">
        <f t="shared" ca="1" si="37"/>
        <v>0</v>
      </c>
      <c r="H49" s="83">
        <f t="shared" ca="1" si="38"/>
        <v>0</v>
      </c>
      <c r="I49" s="83">
        <f t="shared" ca="1" si="47"/>
        <v>0</v>
      </c>
      <c r="J49" s="83">
        <f t="shared" ca="1" si="39"/>
        <v>0</v>
      </c>
      <c r="K49" s="83">
        <f t="shared" ca="1" si="48"/>
        <v>0</v>
      </c>
      <c r="L49" s="83">
        <f t="shared" ca="1" si="49"/>
        <v>0</v>
      </c>
      <c r="M49" s="83">
        <f t="shared" ca="1" si="50"/>
        <v>0</v>
      </c>
      <c r="N49" s="83">
        <f t="shared" ca="1" si="40"/>
        <v>0</v>
      </c>
      <c r="O49" s="83">
        <f t="shared" ca="1" si="41"/>
        <v>0</v>
      </c>
      <c r="P49" s="83">
        <f t="shared" ca="1" si="42"/>
        <v>0</v>
      </c>
      <c r="Q49" s="83">
        <f t="shared" ca="1" si="43"/>
        <v>0</v>
      </c>
      <c r="R49" s="83">
        <f t="shared" ca="1" si="44"/>
        <v>0</v>
      </c>
      <c r="S49" s="156">
        <f t="shared" ca="1" si="45"/>
        <v>0</v>
      </c>
      <c r="T49" s="149"/>
      <c r="V49" s="205"/>
    </row>
    <row r="50" spans="3:22" s="131" customFormat="1" ht="16.5" customHeight="1" x14ac:dyDescent="0.2">
      <c r="C50" s="178" t="str">
        <f>HYPERLINK("#" &amp; SheetnameKursstaffel06 &amp; "!D6", SheetnameKursstaffel06)</f>
        <v>Kursstaffel_06</v>
      </c>
      <c r="D50" s="179" t="str">
        <f t="shared" ca="1" si="46"/>
        <v/>
      </c>
      <c r="E50" s="192">
        <f t="shared" ca="1" si="35"/>
        <v>0</v>
      </c>
      <c r="F50" s="83">
        <f t="shared" ca="1" si="36"/>
        <v>0</v>
      </c>
      <c r="G50" s="83">
        <f t="shared" ca="1" si="37"/>
        <v>0</v>
      </c>
      <c r="H50" s="83">
        <f t="shared" ca="1" si="38"/>
        <v>0</v>
      </c>
      <c r="I50" s="83">
        <f t="shared" ca="1" si="47"/>
        <v>0</v>
      </c>
      <c r="J50" s="83">
        <f t="shared" ca="1" si="39"/>
        <v>0</v>
      </c>
      <c r="K50" s="83">
        <f t="shared" ca="1" si="48"/>
        <v>0</v>
      </c>
      <c r="L50" s="83">
        <f t="shared" ca="1" si="49"/>
        <v>0</v>
      </c>
      <c r="M50" s="83">
        <f t="shared" ca="1" si="50"/>
        <v>0</v>
      </c>
      <c r="N50" s="83">
        <f t="shared" ca="1" si="40"/>
        <v>0</v>
      </c>
      <c r="O50" s="83">
        <f t="shared" ca="1" si="41"/>
        <v>0</v>
      </c>
      <c r="P50" s="83">
        <f t="shared" ca="1" si="42"/>
        <v>0</v>
      </c>
      <c r="Q50" s="83">
        <f t="shared" ca="1" si="43"/>
        <v>0</v>
      </c>
      <c r="R50" s="83">
        <f t="shared" ca="1" si="44"/>
        <v>0</v>
      </c>
      <c r="S50" s="156">
        <f t="shared" ca="1" si="45"/>
        <v>0</v>
      </c>
      <c r="T50" s="149"/>
      <c r="V50" s="205"/>
    </row>
    <row r="51" spans="3:22" s="131" customFormat="1" ht="16.5" customHeight="1" x14ac:dyDescent="0.2">
      <c r="C51" s="178" t="str">
        <f>HYPERLINK("#" &amp; SheetnameKursstaffel07 &amp; "!D6", SheetnameKursstaffel07)</f>
        <v>Kursstaffel_07</v>
      </c>
      <c r="D51" s="179" t="str">
        <f t="shared" ca="1" si="46"/>
        <v/>
      </c>
      <c r="E51" s="192">
        <f t="shared" ca="1" si="35"/>
        <v>0</v>
      </c>
      <c r="F51" s="83">
        <f t="shared" ca="1" si="36"/>
        <v>0</v>
      </c>
      <c r="G51" s="83">
        <f t="shared" ca="1" si="37"/>
        <v>0</v>
      </c>
      <c r="H51" s="83">
        <f t="shared" ca="1" si="38"/>
        <v>0</v>
      </c>
      <c r="I51" s="83">
        <f t="shared" ca="1" si="47"/>
        <v>0</v>
      </c>
      <c r="J51" s="83">
        <f t="shared" ca="1" si="39"/>
        <v>0</v>
      </c>
      <c r="K51" s="83">
        <f t="shared" ca="1" si="48"/>
        <v>0</v>
      </c>
      <c r="L51" s="83">
        <f t="shared" ca="1" si="49"/>
        <v>0</v>
      </c>
      <c r="M51" s="83">
        <f t="shared" ca="1" si="50"/>
        <v>0</v>
      </c>
      <c r="N51" s="83">
        <f t="shared" ca="1" si="40"/>
        <v>0</v>
      </c>
      <c r="O51" s="83">
        <f t="shared" ca="1" si="41"/>
        <v>0</v>
      </c>
      <c r="P51" s="83">
        <f t="shared" ca="1" si="42"/>
        <v>0</v>
      </c>
      <c r="Q51" s="83">
        <f t="shared" ca="1" si="43"/>
        <v>0</v>
      </c>
      <c r="R51" s="83">
        <f t="shared" ca="1" si="44"/>
        <v>0</v>
      </c>
      <c r="S51" s="156">
        <f t="shared" ca="1" si="45"/>
        <v>0</v>
      </c>
      <c r="T51" s="149"/>
      <c r="V51" s="205"/>
    </row>
    <row r="52" spans="3:22" s="131" customFormat="1" ht="16.5" customHeight="1" x14ac:dyDescent="0.2">
      <c r="C52" s="178" t="str">
        <f>HYPERLINK("#" &amp; SheetnameKursstaffel08 &amp; "!D6", SheetnameKursstaffel08)</f>
        <v>Kursstaffel_08</v>
      </c>
      <c r="D52" s="179" t="str">
        <f t="shared" ca="1" si="46"/>
        <v/>
      </c>
      <c r="E52" s="192">
        <f t="shared" ca="1" si="35"/>
        <v>0</v>
      </c>
      <c r="F52" s="83">
        <f t="shared" ca="1" si="36"/>
        <v>0</v>
      </c>
      <c r="G52" s="83">
        <f t="shared" ca="1" si="37"/>
        <v>0</v>
      </c>
      <c r="H52" s="83">
        <f t="shared" ca="1" si="38"/>
        <v>0</v>
      </c>
      <c r="I52" s="83">
        <f t="shared" ca="1" si="47"/>
        <v>0</v>
      </c>
      <c r="J52" s="83">
        <f t="shared" ca="1" si="39"/>
        <v>0</v>
      </c>
      <c r="K52" s="83">
        <f t="shared" ca="1" si="48"/>
        <v>0</v>
      </c>
      <c r="L52" s="83">
        <f t="shared" ca="1" si="49"/>
        <v>0</v>
      </c>
      <c r="M52" s="83">
        <f t="shared" ca="1" si="50"/>
        <v>0</v>
      </c>
      <c r="N52" s="83">
        <f t="shared" ca="1" si="40"/>
        <v>0</v>
      </c>
      <c r="O52" s="83">
        <f t="shared" ca="1" si="41"/>
        <v>0</v>
      </c>
      <c r="P52" s="83">
        <f t="shared" ca="1" si="42"/>
        <v>0</v>
      </c>
      <c r="Q52" s="83">
        <f t="shared" ca="1" si="43"/>
        <v>0</v>
      </c>
      <c r="R52" s="83">
        <f t="shared" ca="1" si="44"/>
        <v>0</v>
      </c>
      <c r="S52" s="156">
        <f t="shared" ca="1" si="45"/>
        <v>0</v>
      </c>
      <c r="T52" s="149"/>
      <c r="V52" s="205"/>
    </row>
    <row r="53" spans="3:22" s="131" customFormat="1" ht="16.5" customHeight="1" x14ac:dyDescent="0.2">
      <c r="C53" s="178" t="str">
        <f>HYPERLINK("#" &amp; SheetnameKursstaffel09 &amp; "!D6", SheetnameKursstaffel09)</f>
        <v>Kursstaffel_09</v>
      </c>
      <c r="D53" s="179" t="str">
        <f t="shared" ca="1" si="46"/>
        <v/>
      </c>
      <c r="E53" s="192">
        <f t="shared" ca="1" si="35"/>
        <v>0</v>
      </c>
      <c r="F53" s="83">
        <f t="shared" ca="1" si="36"/>
        <v>0</v>
      </c>
      <c r="G53" s="83">
        <f t="shared" ca="1" si="37"/>
        <v>0</v>
      </c>
      <c r="H53" s="83">
        <f t="shared" ca="1" si="38"/>
        <v>0</v>
      </c>
      <c r="I53" s="83">
        <f t="shared" ca="1" si="47"/>
        <v>0</v>
      </c>
      <c r="J53" s="83">
        <f t="shared" ca="1" si="39"/>
        <v>0</v>
      </c>
      <c r="K53" s="83">
        <f t="shared" ca="1" si="48"/>
        <v>0</v>
      </c>
      <c r="L53" s="83">
        <f t="shared" ca="1" si="49"/>
        <v>0</v>
      </c>
      <c r="M53" s="83">
        <f t="shared" ca="1" si="50"/>
        <v>0</v>
      </c>
      <c r="N53" s="83">
        <f t="shared" ca="1" si="40"/>
        <v>0</v>
      </c>
      <c r="O53" s="83">
        <f t="shared" ca="1" si="41"/>
        <v>0</v>
      </c>
      <c r="P53" s="83">
        <f t="shared" ca="1" si="42"/>
        <v>0</v>
      </c>
      <c r="Q53" s="83">
        <f t="shared" ca="1" si="43"/>
        <v>0</v>
      </c>
      <c r="R53" s="83">
        <f t="shared" ca="1" si="44"/>
        <v>0</v>
      </c>
      <c r="S53" s="156">
        <f t="shared" ca="1" si="45"/>
        <v>0</v>
      </c>
      <c r="T53" s="149"/>
      <c r="V53" s="205"/>
    </row>
    <row r="54" spans="3:22" s="131" customFormat="1" ht="16.5" customHeight="1" x14ac:dyDescent="0.2">
      <c r="C54" s="178" t="str">
        <f>HYPERLINK("#" &amp; SheetnameKursstaffel10 &amp; "!D6", SheetnameKursstaffel10)</f>
        <v>Kursstaffel_10</v>
      </c>
      <c r="D54" s="179" t="str">
        <f t="shared" ca="1" si="46"/>
        <v/>
      </c>
      <c r="E54" s="192">
        <f t="shared" ca="1" si="35"/>
        <v>0</v>
      </c>
      <c r="F54" s="83">
        <f t="shared" ca="1" si="36"/>
        <v>0</v>
      </c>
      <c r="G54" s="83">
        <f t="shared" ca="1" si="37"/>
        <v>0</v>
      </c>
      <c r="H54" s="83">
        <f t="shared" ca="1" si="38"/>
        <v>0</v>
      </c>
      <c r="I54" s="83">
        <f t="shared" ca="1" si="47"/>
        <v>0</v>
      </c>
      <c r="J54" s="83">
        <f t="shared" ca="1" si="39"/>
        <v>0</v>
      </c>
      <c r="K54" s="83">
        <f t="shared" ca="1" si="48"/>
        <v>0</v>
      </c>
      <c r="L54" s="83">
        <f t="shared" ca="1" si="49"/>
        <v>0</v>
      </c>
      <c r="M54" s="83">
        <f t="shared" ca="1" si="50"/>
        <v>0</v>
      </c>
      <c r="N54" s="83">
        <f t="shared" ca="1" si="40"/>
        <v>0</v>
      </c>
      <c r="O54" s="83">
        <f t="shared" ca="1" si="41"/>
        <v>0</v>
      </c>
      <c r="P54" s="83">
        <f t="shared" ca="1" si="42"/>
        <v>0</v>
      </c>
      <c r="Q54" s="83">
        <f t="shared" ca="1" si="43"/>
        <v>0</v>
      </c>
      <c r="R54" s="83">
        <f t="shared" ca="1" si="44"/>
        <v>0</v>
      </c>
      <c r="S54" s="156">
        <f t="shared" ca="1" si="45"/>
        <v>0</v>
      </c>
      <c r="T54" s="149"/>
      <c r="V54" s="205"/>
    </row>
    <row r="55" spans="3:22" s="131" customFormat="1" ht="16.5" customHeight="1" x14ac:dyDescent="0.2">
      <c r="C55" s="178" t="str">
        <f>HYPERLINK("#" &amp; SheetnameKursstaffel11 &amp; "!D6", SheetnameKursstaffel11)</f>
        <v>Kursstaffel_11</v>
      </c>
      <c r="D55" s="179" t="str">
        <f t="shared" ca="1" si="46"/>
        <v/>
      </c>
      <c r="E55" s="192">
        <f t="shared" ca="1" si="35"/>
        <v>0</v>
      </c>
      <c r="F55" s="83">
        <f t="shared" ca="1" si="36"/>
        <v>0</v>
      </c>
      <c r="G55" s="83">
        <f t="shared" ca="1" si="37"/>
        <v>0</v>
      </c>
      <c r="H55" s="83">
        <f t="shared" ca="1" si="38"/>
        <v>0</v>
      </c>
      <c r="I55" s="83">
        <f t="shared" ca="1" si="47"/>
        <v>0</v>
      </c>
      <c r="J55" s="83">
        <f t="shared" ca="1" si="39"/>
        <v>0</v>
      </c>
      <c r="K55" s="83">
        <f t="shared" ca="1" si="48"/>
        <v>0</v>
      </c>
      <c r="L55" s="83">
        <f t="shared" ca="1" si="49"/>
        <v>0</v>
      </c>
      <c r="M55" s="83">
        <f t="shared" ca="1" si="50"/>
        <v>0</v>
      </c>
      <c r="N55" s="83">
        <f t="shared" ca="1" si="40"/>
        <v>0</v>
      </c>
      <c r="O55" s="83">
        <f t="shared" ca="1" si="41"/>
        <v>0</v>
      </c>
      <c r="P55" s="83">
        <f t="shared" ca="1" si="42"/>
        <v>0</v>
      </c>
      <c r="Q55" s="83">
        <f t="shared" ca="1" si="43"/>
        <v>0</v>
      </c>
      <c r="R55" s="83">
        <f t="shared" ca="1" si="44"/>
        <v>0</v>
      </c>
      <c r="S55" s="156">
        <f t="shared" ca="1" si="45"/>
        <v>0</v>
      </c>
      <c r="T55" s="149"/>
      <c r="V55" s="205"/>
    </row>
    <row r="56" spans="3:22" s="131" customFormat="1" ht="16.5" customHeight="1" x14ac:dyDescent="0.2">
      <c r="C56" s="178" t="str">
        <f>HYPERLINK("#" &amp; SheetnameKursstaffel12 &amp; "!D6", SheetnameKursstaffel12)</f>
        <v>Kursstaffel_12</v>
      </c>
      <c r="D56" s="179" t="str">
        <f t="shared" ca="1" si="46"/>
        <v/>
      </c>
      <c r="E56" s="192">
        <f t="shared" ca="1" si="35"/>
        <v>0</v>
      </c>
      <c r="F56" s="83">
        <f t="shared" ca="1" si="36"/>
        <v>0</v>
      </c>
      <c r="G56" s="83">
        <f t="shared" ca="1" si="37"/>
        <v>0</v>
      </c>
      <c r="H56" s="83">
        <f t="shared" ca="1" si="38"/>
        <v>0</v>
      </c>
      <c r="I56" s="83">
        <f t="shared" ca="1" si="47"/>
        <v>0</v>
      </c>
      <c r="J56" s="83">
        <f t="shared" ca="1" si="39"/>
        <v>0</v>
      </c>
      <c r="K56" s="83">
        <f t="shared" ca="1" si="48"/>
        <v>0</v>
      </c>
      <c r="L56" s="83">
        <f t="shared" ca="1" si="49"/>
        <v>0</v>
      </c>
      <c r="M56" s="83">
        <f t="shared" ca="1" si="50"/>
        <v>0</v>
      </c>
      <c r="N56" s="83">
        <f t="shared" ca="1" si="40"/>
        <v>0</v>
      </c>
      <c r="O56" s="83">
        <f t="shared" ca="1" si="41"/>
        <v>0</v>
      </c>
      <c r="P56" s="83">
        <f t="shared" ca="1" si="42"/>
        <v>0</v>
      </c>
      <c r="Q56" s="83">
        <f t="shared" ca="1" si="43"/>
        <v>0</v>
      </c>
      <c r="R56" s="83">
        <f t="shared" ca="1" si="44"/>
        <v>0</v>
      </c>
      <c r="S56" s="156">
        <f t="shared" ca="1" si="45"/>
        <v>0</v>
      </c>
      <c r="T56" s="149"/>
      <c r="V56" s="205"/>
    </row>
    <row r="57" spans="3:22" s="131" customFormat="1" ht="16.5" customHeight="1" x14ac:dyDescent="0.2">
      <c r="C57" s="178" t="str">
        <f>HYPERLINK("#" &amp; SheetnameKursstaffel13&amp; "!D6", SheetnameKursstaffel13)</f>
        <v>Kursstaffel_13</v>
      </c>
      <c r="D57" s="179" t="str">
        <f t="shared" ca="1" si="46"/>
        <v/>
      </c>
      <c r="E57" s="192">
        <f t="shared" ca="1" si="35"/>
        <v>0</v>
      </c>
      <c r="F57" s="83">
        <f t="shared" ca="1" si="36"/>
        <v>0</v>
      </c>
      <c r="G57" s="83">
        <f t="shared" ca="1" si="37"/>
        <v>0</v>
      </c>
      <c r="H57" s="83">
        <f t="shared" ca="1" si="38"/>
        <v>0</v>
      </c>
      <c r="I57" s="83">
        <f t="shared" ca="1" si="47"/>
        <v>0</v>
      </c>
      <c r="J57" s="83">
        <f t="shared" ca="1" si="39"/>
        <v>0</v>
      </c>
      <c r="K57" s="83">
        <f t="shared" ca="1" si="48"/>
        <v>0</v>
      </c>
      <c r="L57" s="83">
        <f t="shared" ca="1" si="49"/>
        <v>0</v>
      </c>
      <c r="M57" s="83">
        <f t="shared" ca="1" si="50"/>
        <v>0</v>
      </c>
      <c r="N57" s="83">
        <f t="shared" ca="1" si="40"/>
        <v>0</v>
      </c>
      <c r="O57" s="83">
        <f t="shared" ca="1" si="41"/>
        <v>0</v>
      </c>
      <c r="P57" s="83">
        <f t="shared" ca="1" si="42"/>
        <v>0</v>
      </c>
      <c r="Q57" s="83">
        <f t="shared" ca="1" si="43"/>
        <v>0</v>
      </c>
      <c r="R57" s="83">
        <f t="shared" ca="1" si="44"/>
        <v>0</v>
      </c>
      <c r="S57" s="156">
        <f t="shared" ca="1" si="45"/>
        <v>0</v>
      </c>
      <c r="T57" s="149"/>
      <c r="V57" s="205"/>
    </row>
    <row r="58" spans="3:22" s="131" customFormat="1" ht="16.5" customHeight="1" x14ac:dyDescent="0.2">
      <c r="C58" s="178" t="str">
        <f>HYPERLINK("#" &amp; SheetnameKursstaffel14 &amp; "!D6", SheetnameKursstaffel14)</f>
        <v>Kursstaffel_14</v>
      </c>
      <c r="D58" s="179" t="str">
        <f t="shared" ca="1" si="46"/>
        <v/>
      </c>
      <c r="E58" s="192">
        <f t="shared" ca="1" si="35"/>
        <v>0</v>
      </c>
      <c r="F58" s="83">
        <f t="shared" ca="1" si="36"/>
        <v>0</v>
      </c>
      <c r="G58" s="83">
        <f t="shared" ca="1" si="37"/>
        <v>0</v>
      </c>
      <c r="H58" s="83">
        <f t="shared" ca="1" si="38"/>
        <v>0</v>
      </c>
      <c r="I58" s="83">
        <f t="shared" ca="1" si="47"/>
        <v>0</v>
      </c>
      <c r="J58" s="83">
        <f t="shared" ca="1" si="39"/>
        <v>0</v>
      </c>
      <c r="K58" s="83">
        <f t="shared" ca="1" si="48"/>
        <v>0</v>
      </c>
      <c r="L58" s="83">
        <f t="shared" ca="1" si="49"/>
        <v>0</v>
      </c>
      <c r="M58" s="83">
        <f t="shared" ca="1" si="50"/>
        <v>0</v>
      </c>
      <c r="N58" s="83">
        <f t="shared" ca="1" si="40"/>
        <v>0</v>
      </c>
      <c r="O58" s="83">
        <f t="shared" ca="1" si="41"/>
        <v>0</v>
      </c>
      <c r="P58" s="83">
        <f t="shared" ca="1" si="42"/>
        <v>0</v>
      </c>
      <c r="Q58" s="83">
        <f t="shared" ca="1" si="43"/>
        <v>0</v>
      </c>
      <c r="R58" s="83">
        <f t="shared" ca="1" si="44"/>
        <v>0</v>
      </c>
      <c r="S58" s="156">
        <f t="shared" ca="1" si="45"/>
        <v>0</v>
      </c>
      <c r="T58" s="149"/>
      <c r="V58" s="205"/>
    </row>
    <row r="59" spans="3:22" s="131" customFormat="1" ht="16.5" customHeight="1" x14ac:dyDescent="0.2">
      <c r="C59" s="180" t="str">
        <f>HYPERLINK("#" &amp; SheetnameKursstaffel15 &amp; "!D6", SheetnameKursstaffel15)</f>
        <v>Kursstaffel_15</v>
      </c>
      <c r="D59" s="181" t="str">
        <f t="shared" ca="1" si="46"/>
        <v/>
      </c>
      <c r="E59" s="193">
        <f t="shared" ca="1" si="35"/>
        <v>0</v>
      </c>
      <c r="F59" s="93">
        <f t="shared" ca="1" si="36"/>
        <v>0</v>
      </c>
      <c r="G59" s="93">
        <f t="shared" ca="1" si="37"/>
        <v>0</v>
      </c>
      <c r="H59" s="93">
        <f t="shared" ca="1" si="38"/>
        <v>0</v>
      </c>
      <c r="I59" s="93">
        <f t="shared" ca="1" si="47"/>
        <v>0</v>
      </c>
      <c r="J59" s="93">
        <f t="shared" ca="1" si="39"/>
        <v>0</v>
      </c>
      <c r="K59" s="93">
        <f t="shared" ca="1" si="48"/>
        <v>0</v>
      </c>
      <c r="L59" s="93">
        <f t="shared" ca="1" si="49"/>
        <v>0</v>
      </c>
      <c r="M59" s="93">
        <f t="shared" ca="1" si="50"/>
        <v>0</v>
      </c>
      <c r="N59" s="93">
        <f t="shared" ca="1" si="40"/>
        <v>0</v>
      </c>
      <c r="O59" s="93">
        <f t="shared" ca="1" si="41"/>
        <v>0</v>
      </c>
      <c r="P59" s="93">
        <f t="shared" ca="1" si="42"/>
        <v>0</v>
      </c>
      <c r="Q59" s="93">
        <f t="shared" ca="1" si="43"/>
        <v>0</v>
      </c>
      <c r="R59" s="93">
        <f t="shared" ca="1" si="44"/>
        <v>0</v>
      </c>
      <c r="S59" s="157">
        <f t="shared" ca="1" si="45"/>
        <v>0</v>
      </c>
      <c r="T59" s="149"/>
      <c r="V59" s="205"/>
    </row>
    <row r="60" spans="3:22" s="138" customFormat="1" ht="15.75" thickBot="1" x14ac:dyDescent="0.25">
      <c r="C60" s="182"/>
      <c r="D60" s="183"/>
      <c r="E60" s="183"/>
      <c r="F60" s="94">
        <f t="shared" ref="F60:Q60" ca="1" si="51">SUM(F45:F59)</f>
        <v>0</v>
      </c>
      <c r="G60" s="94">
        <f t="shared" ca="1" si="51"/>
        <v>0</v>
      </c>
      <c r="H60" s="94">
        <f t="shared" ca="1" si="51"/>
        <v>0</v>
      </c>
      <c r="I60" s="94">
        <f t="shared" ca="1" si="51"/>
        <v>0</v>
      </c>
      <c r="J60" s="94">
        <f t="shared" ca="1" si="51"/>
        <v>0</v>
      </c>
      <c r="K60" s="94">
        <f ca="1">IF(I60&gt;0,J60/I60,0)</f>
        <v>0</v>
      </c>
      <c r="L60" s="94">
        <f ca="1">SUM(L45:L59)</f>
        <v>0</v>
      </c>
      <c r="M60" s="94">
        <f ca="1">SUM(M45:M59)</f>
        <v>0</v>
      </c>
      <c r="N60" s="94">
        <f ca="1">SUM(N45:N59)</f>
        <v>0</v>
      </c>
      <c r="O60" s="94">
        <f t="shared" ca="1" si="51"/>
        <v>0</v>
      </c>
      <c r="P60" s="94">
        <f t="shared" ca="1" si="51"/>
        <v>0</v>
      </c>
      <c r="Q60" s="94">
        <f t="shared" ca="1" si="51"/>
        <v>0</v>
      </c>
      <c r="R60" s="94">
        <f ca="1">IF(J60&gt;0,Q60/J60,0)</f>
        <v>0</v>
      </c>
      <c r="S60" s="158">
        <f ca="1">IF(O60&gt;0,Q60/O60,0)</f>
        <v>0</v>
      </c>
      <c r="T60" s="150"/>
      <c r="V60" s="211"/>
    </row>
    <row r="61" spans="3:22" ht="13.5" thickTop="1" x14ac:dyDescent="0.2"/>
  </sheetData>
  <sheetProtection algorithmName="SHA-512" hashValue="4GXEIiDsounZRPNlOqK2XXRj4MNl5AZmb51p/uHkDaCnC/XQw6NOMZ3XVs6uzzwxH1zzZg5czHBIlCIRgyxJhQ==" saltValue="ETPgrqXJUtn0mlasOvW35A==" spinCount="100000" sheet="1" objects="1" scenarios="1"/>
  <mergeCells count="3">
    <mergeCell ref="T12:U12"/>
    <mergeCell ref="C13:D13"/>
    <mergeCell ref="C44:D44"/>
  </mergeCells>
  <phoneticPr fontId="19" type="noConversion"/>
  <conditionalFormatting sqref="E2:O2">
    <cfRule type="expression" dxfId="662" priority="3">
      <formula>($V$29-$U$29)&gt;4</formula>
    </cfRule>
  </conditionalFormatting>
  <conditionalFormatting sqref="F4">
    <cfRule type="expression" dxfId="661" priority="2">
      <formula>$F$4=9999</formula>
    </cfRule>
  </conditionalFormatting>
  <conditionalFormatting sqref="F34">
    <cfRule type="expression" dxfId="660" priority="1">
      <formula>$F$34=9999</formula>
    </cfRule>
  </conditionalFormatting>
  <pageMargins left="0.31496062992125984" right="0.31496062992125984" top="0.78740157480314965" bottom="0.78740157480314965" header="0.31496062992125984" footer="0.31496062992125984"/>
  <pageSetup paperSize="9" scale="46" orientation="landscape" horizontalDpi="90" verticalDpi="90" r:id="rId1"/>
  <headerFooter>
    <oddHeader>&amp;L&amp;11Kursbudget&amp;C&amp;11&amp;A&amp;R&amp;F</oddHeader>
    <oddFooter>&amp;C&amp;11&amp;D &amp;T&amp;R&amp;11&amp;P/&amp;N</oddFooter>
  </headerFooter>
  <ignoredErrors>
    <ignoredError sqref="K29 K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B613-06BE-4F1E-B89C-057F2B7E264D}">
  <sheetPr codeName="Tabelle5">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0" t="str">
        <f>HYPERLINK("#Information!A1", Übersetzungen!C16)</f>
        <v>Vous trouverez des indications sur la manière de remplir le formulaire et sur le changement de langue dans la feuille de calcul « Informations »</v>
      </c>
      <c r="C3" s="350"/>
      <c r="D3" s="350"/>
      <c r="E3" s="350"/>
      <c r="F3" s="350"/>
      <c r="G3" s="350"/>
      <c r="H3" s="350"/>
      <c r="I3" s="3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t="13.5" hidden="1" thickBot="1" x14ac:dyDescent="0.25">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Uziv+bECDoDoC9CBnF+H7pPVugEsD30ZxUCMKA5Bd4MVYjBiQFJbdKU8bbxCREW+PU2XOLLkBKB8uvxtihOjw==" saltValue="4kOKM77skvlqbXjVW9MvWQ==" spinCount="100000" sheet="1" selectLockedCells="1" autoFilter="0"/>
  <mergeCells count="2">
    <mergeCell ref="D6:P6"/>
    <mergeCell ref="B3:I3"/>
  </mergeCells>
  <conditionalFormatting sqref="A36:O36">
    <cfRule type="expression" dxfId="659" priority="11" stopIfTrue="1">
      <formula>OR($D$10="nein",$D$10="",$D$10=0,$D$10="non")</formula>
    </cfRule>
  </conditionalFormatting>
  <conditionalFormatting sqref="A38:O38">
    <cfRule type="expression" dxfId="658" priority="12" stopIfTrue="1">
      <formula>OR($D$12="nein",$D$12="",$D$12=0,$D$12="non")</formula>
    </cfRule>
  </conditionalFormatting>
  <conditionalFormatting sqref="B56 B58 B60 B62 B64">
    <cfRule type="expression" dxfId="657" priority="15">
      <formula>$P$22&gt;0</formula>
    </cfRule>
    <cfRule type="expression" dxfId="656" priority="9">
      <formula>LEN($B56)&gt;0</formula>
    </cfRule>
  </conditionalFormatting>
  <conditionalFormatting sqref="B103">
    <cfRule type="expression" dxfId="655" priority="61">
      <formula>OR(D10="ja",D12="ja",D10="oui",D12="oui")</formula>
    </cfRule>
  </conditionalFormatting>
  <conditionalFormatting sqref="B99:Q99">
    <cfRule type="expression" dxfId="654" priority="64">
      <formula>OR(Durchführung="nein",Durchführung="non")</formula>
    </cfRule>
  </conditionalFormatting>
  <conditionalFormatting sqref="C56 C58 C60 C62 C64">
    <cfRule type="expression" dxfId="653" priority="70" stopIfTrue="1">
      <formula>$P$22=0</formula>
    </cfRule>
  </conditionalFormatting>
  <conditionalFormatting sqref="D38 D36 D24 D26 D30 D32 D40 D42 D44 D46 D48 D50 D52 D54 D56 D58 D60 D62 D64 D75 D101">
    <cfRule type="expression" dxfId="652" priority="16">
      <formula>$D$22&gt;0</formula>
    </cfRule>
  </conditionalFormatting>
  <conditionalFormatting sqref="D109 O109">
    <cfRule type="expression" dxfId="651" priority="55">
      <formula>AND(D109&gt;0,D111&gt;0)</formula>
    </cfRule>
  </conditionalFormatting>
  <conditionalFormatting sqref="D24:O24">
    <cfRule type="expression" dxfId="650" priority="3">
      <formula>AND(D$22="",D$24&lt;&gt;"")</formula>
    </cfRule>
  </conditionalFormatting>
  <conditionalFormatting sqref="D32:O32">
    <cfRule type="expression" dxfId="649" priority="2">
      <formula>OR(AND(D$32 = $V$30, $V$32 &gt; 4),AND(D$32 = $W$30, $W$32 &gt; 4),AND(D$32 = $X$30, $X$32 &gt; 4))</formula>
    </cfRule>
  </conditionalFormatting>
  <conditionalFormatting sqref="D34:O34">
    <cfRule type="expression" dxfId="648" priority="66" stopIfTrue="1">
      <formula>D$33&gt;=147</formula>
    </cfRule>
    <cfRule type="expression" dxfId="647" priority="69" stopIfTrue="1">
      <formula>AND(D33&gt;0,D33&lt;&gt;40)</formula>
    </cfRule>
    <cfRule type="expression" dxfId="646" priority="65" stopIfTrue="1">
      <formula>OR(D33=47,AND(D33&gt;0,D33&lt;&gt;40,Durchführung="nein",Durchführung="non"))</formula>
    </cfRule>
  </conditionalFormatting>
  <conditionalFormatting sqref="D56:O56">
    <cfRule type="expression" dxfId="645" priority="1">
      <formula>AND(D$56&lt;&gt; "", $B$56="")</formula>
    </cfRule>
  </conditionalFormatting>
  <conditionalFormatting sqref="D58:O58">
    <cfRule type="expression" dxfId="644" priority="4">
      <formula>AND(D$58&lt;&gt; "", $B$58="")</formula>
    </cfRule>
  </conditionalFormatting>
  <conditionalFormatting sqref="D60:O60">
    <cfRule type="expression" dxfId="643" priority="5">
      <formula>AND(D$60&lt;&gt; "", $B$60="")</formula>
    </cfRule>
  </conditionalFormatting>
  <conditionalFormatting sqref="D62:O62">
    <cfRule type="expression" dxfId="64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41" priority="10">
      <formula>D6&lt;&gt;""</formula>
    </cfRule>
  </conditionalFormatting>
  <conditionalFormatting sqref="D64:O64">
    <cfRule type="expression" dxfId="640" priority="7">
      <formula>AND(D$64&lt;&gt; "", $B$64="")</formula>
    </cfRule>
  </conditionalFormatting>
  <conditionalFormatting sqref="D77:O77">
    <cfRule type="expression" dxfId="639" priority="57">
      <formula>AND(D77&gt;0,D79&gt;0)</formula>
    </cfRule>
  </conditionalFormatting>
  <conditionalFormatting sqref="D79:O79">
    <cfRule type="expression" dxfId="638" priority="53">
      <formula>COUNTIF($D79:$O79,"&gt;0")&gt;2</formula>
    </cfRule>
    <cfRule type="expression" dxfId="637" priority="60">
      <formula>AND(D77&gt;0,D79&gt;0)</formula>
    </cfRule>
  </conditionalFormatting>
  <conditionalFormatting sqref="D103:O103">
    <cfRule type="expression" dxfId="636" priority="8">
      <formula>LEN(D$103)&gt;0</formula>
    </cfRule>
    <cfRule type="expression" dxfId="635" priority="13">
      <formula>AND(D$22&gt;0,OR($D$10="ja",$D$12="ja",$D$10="oui",$D$12="oui"))</formula>
    </cfRule>
    <cfRule type="expression" dxfId="634" priority="14">
      <formula>OR(AND($D$10&lt;&gt;"ja",$D$12&lt;&gt;"ja"),AND($D$10&lt;&gt;"oui",$D$12&lt;&gt;"oui"))</formula>
    </cfRule>
  </conditionalFormatting>
  <conditionalFormatting sqref="D110:O110">
    <cfRule type="cellIs" dxfId="633" priority="63" operator="greaterThan">
      <formula>0</formula>
    </cfRule>
  </conditionalFormatting>
  <conditionalFormatting sqref="D111:O111">
    <cfRule type="expression" dxfId="632" priority="56">
      <formula>AND(D109&gt;0,D111&gt;0)</formula>
    </cfRule>
    <cfRule type="expression" dxfId="631" priority="35">
      <formula>COUNTIF($D111:$O111,"&gt;0")&gt;2</formula>
    </cfRule>
  </conditionalFormatting>
  <conditionalFormatting sqref="D95:P95 D127:O127">
    <cfRule type="cellIs" dxfId="630" priority="62" operator="greaterThan">
      <formula>0</formula>
    </cfRule>
  </conditionalFormatting>
  <conditionalFormatting sqref="D170:P171">
    <cfRule type="cellIs" dxfId="629" priority="72" operator="lessThan">
      <formula>0</formula>
    </cfRule>
  </conditionalFormatting>
  <conditionalFormatting sqref="D172:P172">
    <cfRule type="cellIs" dxfId="628" priority="73" operator="greaterThan">
      <formula>0.4</formula>
    </cfRule>
    <cfRule type="cellIs" dxfId="627" priority="74" operator="greaterThan">
      <formula>40</formula>
    </cfRule>
  </conditionalFormatting>
  <conditionalFormatting sqref="E38 E36 E24 E26 E30 E32 E40 E42 E44 E46 E48 E50 E52 E54 E56 E58 E60 E62 E64 E75 E101">
    <cfRule type="expression" dxfId="626" priority="17">
      <formula>$E$22&gt;0</formula>
    </cfRule>
  </conditionalFormatting>
  <conditionalFormatting sqref="F38 F36 F24 F26 F30 F32 F40 F42 F44 F46 F48 F50 F52 F54 F56 F58 F60 F62 F64 F75 F101">
    <cfRule type="expression" dxfId="625" priority="20">
      <formula>$F$22&gt;0</formula>
    </cfRule>
  </conditionalFormatting>
  <conditionalFormatting sqref="G38 G36 G24 G26 G30 G32 G40 G42 G44 G46 G48 G50 G52 G54 G56 G58 G60 G62 G64 G75 G101">
    <cfRule type="expression" dxfId="624" priority="21">
      <formula>$G$22&gt;0</formula>
    </cfRule>
  </conditionalFormatting>
  <conditionalFormatting sqref="H38 H36 H24 H26 H30 H32 H40 H42 H44 H46 H48 H50 H52 H54 H56 H58 H60 H62 H64 H75 H101">
    <cfRule type="expression" dxfId="623" priority="22">
      <formula>$H$22&gt;0</formula>
    </cfRule>
  </conditionalFormatting>
  <conditionalFormatting sqref="I38 I36 I24 I26 I30 I32 I40 I42 I44 I46 I48 I50 I52 I54 I56 I58 I60 I62 I64 I75 I101">
    <cfRule type="expression" dxfId="622" priority="24">
      <formula>$I$22&gt;0</formula>
    </cfRule>
  </conditionalFormatting>
  <conditionalFormatting sqref="J38 J36 J24 J26 J30 J32 J40 J42 J44 J46 J48 J50 J52 J54 J56 J58 J60 J62 J64 J75 J101">
    <cfRule type="expression" dxfId="621" priority="25">
      <formula>$J$22&gt;0</formula>
    </cfRule>
  </conditionalFormatting>
  <conditionalFormatting sqref="K38 K36 K24 K26 K30 K32 K40 K42 K44 K46 K48 K50 K52 K54 K56 K58 K60 K62 K64 K75 K101">
    <cfRule type="expression" dxfId="620" priority="28">
      <formula>$K$22&gt;0</formula>
    </cfRule>
  </conditionalFormatting>
  <conditionalFormatting sqref="L38 L36 L24 L26 L30 L32 L40 L42 L44 L46 L48 L50 L52 L54 L56 L58 L60 L62 L64 L75 L101">
    <cfRule type="expression" dxfId="619" priority="30">
      <formula>$L$22&gt;0</formula>
    </cfRule>
  </conditionalFormatting>
  <conditionalFormatting sqref="M38 M36 M24 M26 M30 M32 M40 M42 M44 M46 M48 M50 M52 M54 M56 M58 M60 M62 M64 M75 M101">
    <cfRule type="expression" dxfId="618" priority="32">
      <formula>$M$22&gt;0</formula>
    </cfRule>
  </conditionalFormatting>
  <conditionalFormatting sqref="N38 N36 N24 N26 N30 N32 N40 N42 N44 N46 N48 N50 N52 N54 N56 N58 N60 N62 N64 N75 N101">
    <cfRule type="expression" dxfId="617" priority="33">
      <formula>$N$22&gt;0</formula>
    </cfRule>
  </conditionalFormatting>
  <conditionalFormatting sqref="O38 O36 O24 O26 O30 O32 O40 O42 O44 O46 O48 O50 O52 O54 O56 O58 O60 O62 O64 O75 O101">
    <cfRule type="expression" dxfId="616" priority="34">
      <formula>$O$22&gt;0</formula>
    </cfRule>
  </conditionalFormatting>
  <dataValidations xWindow="538" yWindow="531" count="19">
    <dataValidation operator="greaterThanOrEqual" allowBlank="1" showInputMessage="1" showErrorMessage="1" sqref="C164:C166 P163 D164:D165 E164:P166" xr:uid="{584A08D8-86F5-457E-B442-63CADA1FB3BC}"/>
    <dataValidation type="whole" operator="greaterThanOrEqual" allowBlank="1" showInputMessage="1" showErrorMessage="1" sqref="E27:O27 E102:O102 E104:O104" xr:uid="{1908D5A2-B953-4809-A9B2-BC597C0C9A57}">
      <formula1>10</formula1>
    </dataValidation>
    <dataValidation type="whole" operator="greaterThanOrEqual" allowBlank="1" showInputMessage="1" showErrorMessage="1" sqref="D27 D102 D104" xr:uid="{4A7F00F1-CAC7-46BB-8407-BE40C62700F7}">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C2E98DA-F975-4EB7-A2B1-64E3927CD32E}">
      <formula1>0</formula1>
      <formula2>999999</formula2>
    </dataValidation>
    <dataValidation type="date" allowBlank="1" showInputMessage="1" showErrorMessage="1" error="Bitte ein gültiges Datum eingeben_x000a__x000a_(f) Bitte ein gültiges Datum eingeben" sqref="D22:O22" xr:uid="{EC261A24-EDBE-4167-B36B-DA45F452DF5D}">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5888CF43-1594-4280-909B-FBD64B2BBAAD}">
      <formula1>D22</formula1>
    </dataValidation>
    <dataValidation type="whole" operator="greaterThanOrEqual" allowBlank="1" showInputMessage="1" showErrorMessage="1" error="Die Anzahl der Teilnehmer muss mindestens 10 sein._x000a__x000a_(f) Die Anzahl der Teilnehmer muss mindestens 10 sein." sqref="D26:O26" xr:uid="{8EC85150-1BEF-4FEF-A54A-52718E61326D}">
      <formula1>10</formula1>
    </dataValidation>
    <dataValidation type="decimal" operator="greaterThan" allowBlank="1" showInputMessage="1" showErrorMessage="1" error="Bitte eine gültige Zahl grösser als 0 eingeben._x000a__x000a_(f) Bitte eine gültige Zahl grösser als 0 eingeben." sqref="D30:O30" xr:uid="{2C8D2821-B882-4C99-A803-63E5303A378E}">
      <formula1>0</formula1>
    </dataValidation>
    <dataValidation type="list" allowBlank="1" showInputMessage="1" showErrorMessage="1" errorTitle="Durchführung" error="Der Wert muss einem Eintrag der Liste entsprechen._x000a_(f) Der Wert muss einem Eintrag der Liste entsprechen." sqref="D20:O20" xr:uid="{A39F836E-DE3A-4985-8EC0-6860707B2D8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8017935-1D36-497C-B674-D75516BA6BDA}">
      <formula1>Kursdauer</formula1>
    </dataValidation>
    <dataValidation type="list" allowBlank="1" showInputMessage="1" showErrorMessage="1" errorTitle="Neuentwicklung" error="Der Wert muss einem Eintrag der Liste entsprechen._x000a_(f) Der Wert muss einem Eintrag der Liste entsprechen." sqref="D10" xr:uid="{3825FF9E-74C4-4F72-88D4-D1E1E64C1323}">
      <formula1>JaNein</formula1>
    </dataValidation>
    <dataValidation type="list" allowBlank="1" showInputMessage="1" showErrorMessage="1" errorTitle="Transfer" error="Der Wert muss einem Eintrag der Liste entsprechen._x000a_(f) Der Wert muss einem Eintrag der Liste entsprechen." sqref="D12" xr:uid="{957E4138-CEE6-4BB2-B875-614C2E2020D8}">
      <formula1>JaNein</formula1>
    </dataValidation>
    <dataValidation type="list" allowBlank="1" showInputMessage="1" showErrorMessage="1" errorTitle="Durchführung" error="Der Wert muss einem Eintrag der Liste entsprechen._x000a_(f) Der Wert muss einem Eintrag der Liste entsprechen." sqref="D14" xr:uid="{A7D46846-6629-4204-82E3-B82B2C96096C}">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A1014A2-F7CE-4BC5-A02A-6394A51FF618}">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09B0AFFE-46B5-4064-8605-2AE87130573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5F68C21-1655-4EDA-81E7-7C7A29011B50}">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B62899C-F5E6-4CCD-9799-FF9812220146}">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52F74CCE-20CE-4ADA-9CDC-BDE976551C4A}">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D7FC0EC3-E259-46BE-BE5E-4660B1A2E1E9}">
      <formula1>0</formula1>
    </dataValidation>
  </dataValidations>
  <hyperlinks>
    <hyperlink ref="C2" location="Abrechnung!A1" display="Abrechnung" xr:uid="{1B889F82-381E-4F99-A34F-59C936AEE935}"/>
    <hyperlink ref="B3" location="Information!A1" display="Information!A1" xr:uid="{8A9EF860-1EC8-431B-BA38-6987D7E6ACE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xWindow="538" yWindow="531" count="2">
        <x14:dataValidation type="list" allowBlank="1" showInputMessage="1" showErrorMessage="1" xr:uid="{7ABDBBB6-303F-486D-86DF-E9252E819321}">
          <x14:formula1>
            <xm:f>Auswahlfelder!$O$2:$O$3</xm:f>
          </x14:formula1>
          <xm:sqref>D11 D13</xm:sqref>
        </x14:dataValidation>
        <x14:dataValidation type="list" allowBlank="1" showInputMessage="1" showErrorMessage="1" xr:uid="{8F381254-258C-49F6-9CC9-E7662487173A}">
          <x14:formula1>
            <xm:f>Auswahlfelder!$M$2:$M$7</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C3F4-2DD9-4AF1-A89C-486EB8FE8D8B}">
  <sheetPr>
    <outlinePr applyStyles="1"/>
    <pageSetUpPr fitToPage="1"/>
  </sheetPr>
  <dimension ref="A1:Y173"/>
  <sheetViews>
    <sheetView defaultGridColor="0" colorId="9" zoomScale="85" zoomScaleNormal="85" workbookViewId="0">
      <pane ySplit="33" topLeftCell="A34" activePane="bottomLeft" state="frozen"/>
      <selection pane="bottomLeft" activeCell="D36" sqref="D3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1" t="str">
        <f>HYPERLINK("#Information!A1", Übersetzungen!C16)</f>
        <v>Vous trouverez des indications sur la manière de remplir le formulaire et sur le changement de langue dans la feuille de calcul « Informations »</v>
      </c>
      <c r="C3" s="351"/>
      <c r="D3" s="351"/>
      <c r="E3" s="351"/>
      <c r="F3" s="351"/>
      <c r="G3" s="351"/>
      <c r="H3" s="351"/>
      <c r="I3" s="351"/>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EByNnGToL3TQq7G2742fFdHgbA5n7oiRsKnw0lWe5muluUWTc2c+91GFWM0py0Ty22LMTWystptsItewNRfEA==" saltValue="3rkrV976XYtIcA1KQQoamg==" spinCount="100000" sheet="1" selectLockedCells="1" autoFilter="0"/>
  <mergeCells count="2">
    <mergeCell ref="D6:P6"/>
    <mergeCell ref="B3:I3"/>
  </mergeCells>
  <conditionalFormatting sqref="A36:O36">
    <cfRule type="expression" dxfId="615" priority="11" stopIfTrue="1">
      <formula>OR($D$10="nein",$D$10="",$D$10=0,$D$10="non")</formula>
    </cfRule>
  </conditionalFormatting>
  <conditionalFormatting sqref="A38:O38">
    <cfRule type="expression" dxfId="614" priority="12" stopIfTrue="1">
      <formula>OR($D$12="nein",$D$12="",$D$12=0,$D$12="non")</formula>
    </cfRule>
  </conditionalFormatting>
  <conditionalFormatting sqref="B56 B58 B60 B62 B64">
    <cfRule type="expression" dxfId="613" priority="15">
      <formula>$P$22&gt;0</formula>
    </cfRule>
    <cfRule type="expression" dxfId="612" priority="9">
      <formula>LEN($B56)&gt;0</formula>
    </cfRule>
  </conditionalFormatting>
  <conditionalFormatting sqref="B103">
    <cfRule type="expression" dxfId="611" priority="34">
      <formula>OR(D10="ja",D12="ja",D10="oui",D12="oui")</formula>
    </cfRule>
  </conditionalFormatting>
  <conditionalFormatting sqref="B99:Q99">
    <cfRule type="expression" dxfId="610" priority="37">
      <formula>OR(Durchführung="nein",Durchführung="non")</formula>
    </cfRule>
  </conditionalFormatting>
  <conditionalFormatting sqref="C56 C58 C60 C62 C64">
    <cfRule type="expression" dxfId="609" priority="41" stopIfTrue="1">
      <formula>$P$22=0</formula>
    </cfRule>
  </conditionalFormatting>
  <conditionalFormatting sqref="D38 D36 D24 D26 D30 D32 D40 D42 D44 D46 D48 D50 D52 D54 D56 D58 D60 D62 D64 D75 D101">
    <cfRule type="expression" dxfId="608" priority="16">
      <formula>$D$22&gt;0</formula>
    </cfRule>
  </conditionalFormatting>
  <conditionalFormatting sqref="D109 O109">
    <cfRule type="expression" dxfId="607" priority="30">
      <formula>AND(D109&gt;0,D111&gt;0)</formula>
    </cfRule>
  </conditionalFormatting>
  <conditionalFormatting sqref="D24:O24">
    <cfRule type="expression" dxfId="606" priority="3">
      <formula>AND(D$22="",D$24&lt;&gt;"")</formula>
    </cfRule>
  </conditionalFormatting>
  <conditionalFormatting sqref="D32:O32">
    <cfRule type="expression" dxfId="605" priority="2">
      <formula>OR(AND(D$32 = $V$30, $V$32 &gt; 4),AND(D$32 = $W$30, $W$32 &gt; 4),AND(D$32 = $X$30, $X$32 &gt; 4))</formula>
    </cfRule>
  </conditionalFormatting>
  <conditionalFormatting sqref="D34:O34">
    <cfRule type="expression" dxfId="604" priority="39" stopIfTrue="1">
      <formula>D$33&gt;=147</formula>
    </cfRule>
    <cfRule type="expression" dxfId="603" priority="40" stopIfTrue="1">
      <formula>AND(D33&gt;0,D33&lt;&gt;40)</formula>
    </cfRule>
    <cfRule type="expression" dxfId="602" priority="38" stopIfTrue="1">
      <formula>OR(D33=47,AND(D33&gt;0,D33&lt;&gt;40,Durchführung="nein",Durchführung="non"))</formula>
    </cfRule>
  </conditionalFormatting>
  <conditionalFormatting sqref="D56:O56">
    <cfRule type="expression" dxfId="601" priority="1">
      <formula>AND(D$56&lt;&gt; "", $B$56="")</formula>
    </cfRule>
  </conditionalFormatting>
  <conditionalFormatting sqref="D58:O58">
    <cfRule type="expression" dxfId="600" priority="4">
      <formula>AND(D$58&lt;&gt; "", $B$58="")</formula>
    </cfRule>
  </conditionalFormatting>
  <conditionalFormatting sqref="D60:O60">
    <cfRule type="expression" dxfId="599" priority="5">
      <formula>AND(D$60&lt;&gt; "", $B$60="")</formula>
    </cfRule>
  </conditionalFormatting>
  <conditionalFormatting sqref="D62:O62">
    <cfRule type="expression" dxfId="59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97" priority="10">
      <formula>D6&lt;&gt;""</formula>
    </cfRule>
  </conditionalFormatting>
  <conditionalFormatting sqref="D64:O64">
    <cfRule type="expression" dxfId="596" priority="7">
      <formula>AND(D$64&lt;&gt; "", $B$64="")</formula>
    </cfRule>
  </conditionalFormatting>
  <conditionalFormatting sqref="D77:O77">
    <cfRule type="expression" dxfId="595" priority="32">
      <formula>AND(D77&gt;0,D79&gt;0)</formula>
    </cfRule>
  </conditionalFormatting>
  <conditionalFormatting sqref="D79:O79">
    <cfRule type="expression" dxfId="594" priority="29">
      <formula>COUNTIF($D79:$O79,"&gt;0")&gt;2</formula>
    </cfRule>
    <cfRule type="expression" dxfId="593" priority="33">
      <formula>AND(D77&gt;0,D79&gt;0)</formula>
    </cfRule>
  </conditionalFormatting>
  <conditionalFormatting sqref="D103:O103">
    <cfRule type="expression" dxfId="592" priority="8">
      <formula>LEN(D$103)&gt;0</formula>
    </cfRule>
    <cfRule type="expression" dxfId="591" priority="13">
      <formula>AND(D$22&gt;0,OR($D$10="ja",$D$12="ja",$D$10="oui",$D$12="oui"))</formula>
    </cfRule>
    <cfRule type="expression" dxfId="590" priority="14">
      <formula>OR(AND($D$10&lt;&gt;"ja",$D$12&lt;&gt;"ja"),AND($D$10&lt;&gt;"oui",$D$12&lt;&gt;"oui"))</formula>
    </cfRule>
  </conditionalFormatting>
  <conditionalFormatting sqref="D110:O110">
    <cfRule type="cellIs" dxfId="589" priority="36" operator="greaterThan">
      <formula>0</formula>
    </cfRule>
  </conditionalFormatting>
  <conditionalFormatting sqref="D111:O111">
    <cfRule type="expression" dxfId="588" priority="31">
      <formula>AND(D109&gt;0,D111&gt;0)</formula>
    </cfRule>
    <cfRule type="expression" dxfId="587" priority="28">
      <formula>COUNTIF($D111:$O111,"&gt;0")&gt;2</formula>
    </cfRule>
  </conditionalFormatting>
  <conditionalFormatting sqref="D95:P95 D127:O127">
    <cfRule type="cellIs" dxfId="586" priority="35" operator="greaterThan">
      <formula>0</formula>
    </cfRule>
  </conditionalFormatting>
  <conditionalFormatting sqref="D170:P171">
    <cfRule type="cellIs" dxfId="585" priority="42" operator="lessThan">
      <formula>0</formula>
    </cfRule>
  </conditionalFormatting>
  <conditionalFormatting sqref="D172:P172">
    <cfRule type="cellIs" dxfId="584" priority="43" operator="greaterThan">
      <formula>0.4</formula>
    </cfRule>
    <cfRule type="cellIs" dxfId="583" priority="44" operator="greaterThan">
      <formula>40</formula>
    </cfRule>
  </conditionalFormatting>
  <conditionalFormatting sqref="E38 E36 E24 E26 E30 E32 E40 E42 E44 E46 E48 E50 E52 E54 E56 E58 E60 E62 E64 E75 E101">
    <cfRule type="expression" dxfId="582" priority="17">
      <formula>$E$22&gt;0</formula>
    </cfRule>
  </conditionalFormatting>
  <conditionalFormatting sqref="F38 F36 F24 F26 F30 F32 F40 F42 F44 F46 F48 F50 F52 F54 F56 F58 F60 F62 F64 F75 F101">
    <cfRule type="expression" dxfId="581" priority="18">
      <formula>$F$22&gt;0</formula>
    </cfRule>
  </conditionalFormatting>
  <conditionalFormatting sqref="G38 G36 G24 G26 G30 G32 G40 G42 G44 G46 G48 G50 G52 G54 G56 G58 G60 G62 G64 G75 G101">
    <cfRule type="expression" dxfId="580" priority="19">
      <formula>$G$22&gt;0</formula>
    </cfRule>
  </conditionalFormatting>
  <conditionalFormatting sqref="H38 H36 H24 H26 H30 H32 H40 H42 H44 H46 H48 H50 H52 H54 H56 H58 H60 H62 H64 H75 H101">
    <cfRule type="expression" dxfId="579" priority="20">
      <formula>$H$22&gt;0</formula>
    </cfRule>
  </conditionalFormatting>
  <conditionalFormatting sqref="I38 I36 I24 I26 I30 I32 I40 I42 I44 I46 I48 I50 I52 I54 I56 I58 I60 I62 I64 I75 I101">
    <cfRule type="expression" dxfId="578" priority="21">
      <formula>$I$22&gt;0</formula>
    </cfRule>
  </conditionalFormatting>
  <conditionalFormatting sqref="J38 J36 J24 J26 J30 J32 J40 J42 J44 J46 J48 J50 J52 J54 J56 J58 J60 J62 J64 J75 J101">
    <cfRule type="expression" dxfId="577" priority="22">
      <formula>$J$22&gt;0</formula>
    </cfRule>
  </conditionalFormatting>
  <conditionalFormatting sqref="K38 K36 K24 K26 K30 K32 K40 K42 K44 K46 K48 K50 K52 K54 K56 K58 K60 K62 K64 K75 K101">
    <cfRule type="expression" dxfId="576" priority="23">
      <formula>$K$22&gt;0</formula>
    </cfRule>
  </conditionalFormatting>
  <conditionalFormatting sqref="L38 L36 L24 L26 L30 L32 L40 L42 L44 L46 L48 L50 L52 L54 L56 L58 L60 L62 L64 L75 L101">
    <cfRule type="expression" dxfId="575" priority="24">
      <formula>$L$22&gt;0</formula>
    </cfRule>
  </conditionalFormatting>
  <conditionalFormatting sqref="M38 M36 M24 M26 M30 M32 M40 M42 M44 M46 M48 M50 M52 M54 M56 M58 M60 M62 M64 M75 M101">
    <cfRule type="expression" dxfId="574" priority="25">
      <formula>$M$22&gt;0</formula>
    </cfRule>
  </conditionalFormatting>
  <conditionalFormatting sqref="N38 N36 N24 N26 N30 N32 N40 N42 N44 N46 N48 N50 N52 N54 N56 N58 N60 N62 N64 N75 N101">
    <cfRule type="expression" dxfId="573" priority="26">
      <formula>$N$22&gt;0</formula>
    </cfRule>
  </conditionalFormatting>
  <conditionalFormatting sqref="O38 O36 O24 O26 O30 O32 O40 O42 O44 O46 O48 O50 O52 O54 O56 O58 O60 O62 O64 O75 O101">
    <cfRule type="expression" dxfId="57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294F9F62-FE18-4CBD-9684-3709037A66F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1A6C296-6D62-4D3A-BB87-33843F9E95CC}">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EAFA280-91FA-4F18-8596-70896948F90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79ABD65D-6CA8-4FB5-987C-1BFF8A5497C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EED754FE-1AFF-4FBB-9564-A1BAFF1D6189}">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91EE3AB-6328-43C0-8812-A3F60126D693}">
      <formula1>Sprachen</formula1>
    </dataValidation>
    <dataValidation type="list" allowBlank="1" showInputMessage="1" showErrorMessage="1" errorTitle="Durchführung" error="Der Wert muss einem Eintrag der Liste entsprechen._x000a_(f) Der Wert muss einem Eintrag der Liste entsprechen." sqref="D14" xr:uid="{E109A837-57C5-4D80-B8C9-B841F760BCF4}">
      <formula1>JaNein</formula1>
    </dataValidation>
    <dataValidation type="list" allowBlank="1" showInputMessage="1" showErrorMessage="1" errorTitle="Transfer" error="Der Wert muss einem Eintrag der Liste entsprechen._x000a_(f) Der Wert muss einem Eintrag der Liste entsprechen." sqref="D12" xr:uid="{6EAF8FEE-A0F9-445D-94AF-EDBBC586952C}">
      <formula1>JaNein</formula1>
    </dataValidation>
    <dataValidation type="list" allowBlank="1" showInputMessage="1" showErrorMessage="1" errorTitle="Neuentwicklung" error="Der Wert muss einem Eintrag der Liste entsprechen._x000a_(f) Der Wert muss einem Eintrag der Liste entsprechen." sqref="D10" xr:uid="{BBCDE500-5022-48CA-9F56-B1A381BCF278}">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ABB8423-09A1-435B-8830-D8F6291AFBE2}">
      <formula1>Kursdauer</formula1>
    </dataValidation>
    <dataValidation type="list" allowBlank="1" showInputMessage="1" showErrorMessage="1" errorTitle="Durchführung" error="Der Wert muss einem Eintrag der Liste entsprechen._x000a_(f) Der Wert muss einem Eintrag der Liste entsprechen." sqref="D20:O20" xr:uid="{AAEAD0CC-CCD9-4323-BF83-3175E7F99211}">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67E2BD8B-9642-4521-A64B-4231381B4A2D}">
      <formula1>0</formula1>
    </dataValidation>
    <dataValidation type="whole" operator="greaterThanOrEqual" allowBlank="1" showInputMessage="1" showErrorMessage="1" error="Die Anzahl der Teilnehmer muss mindestens 10 sein._x000a__x000a_(f) Die Anzahl der Teilnehmer muss mindestens 10 sein." sqref="D26:O26" xr:uid="{7CCBDF35-82FB-4A21-99B6-30BB8B82EDB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986A5B5A-621C-46C4-B2B4-F3E1C51677A3}">
      <formula1>D22</formula1>
    </dataValidation>
    <dataValidation type="date" allowBlank="1" showInputMessage="1" showErrorMessage="1" error="Bitte ein gültiges Datum eingeben_x000a__x000a_(f) Bitte ein gültiges Datum eingeben" sqref="D22:O22" xr:uid="{2E13166D-6B8C-4425-82E8-8432B0824F88}">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31A26ECE-1931-4F72-B4ED-5B5FC0417195}">
      <formula1>0</formula1>
      <formula2>999999</formula2>
    </dataValidation>
    <dataValidation type="whole" operator="greaterThanOrEqual" allowBlank="1" showInputMessage="1" showErrorMessage="1" sqref="D27 D102 D104" xr:uid="{F22F9B10-C136-40B9-B7D0-91915B83C233}">
      <formula1>8</formula1>
    </dataValidation>
    <dataValidation type="whole" operator="greaterThanOrEqual" allowBlank="1" showInputMessage="1" showErrorMessage="1" sqref="E27:O27 E102:O102 E104:O104" xr:uid="{E5EA836E-EB99-439D-9D90-7E24A0779B18}">
      <formula1>10</formula1>
    </dataValidation>
    <dataValidation operator="greaterThanOrEqual" allowBlank="1" showInputMessage="1" showErrorMessage="1" sqref="C164:C166 P163 D164:D165 E164:P166" xr:uid="{8BEA30A9-30C1-4704-9EA6-05FCEE3B7D6B}"/>
  </dataValidations>
  <hyperlinks>
    <hyperlink ref="C2" location="Abrechnung!A1" display="Abrechnung" xr:uid="{2DE0383D-8636-4EFE-84CB-E223296F6DE0}"/>
    <hyperlink ref="B3" location="Information!A1" display="Information!A1" xr:uid="{6A04EDF2-49B3-4D9F-A6D4-BF74DA1D86A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44D54F-5265-4892-8C8A-EC65185E650F}">
          <x14:formula1>
            <xm:f>Auswahlfelder!$M$2:$M$7</xm:f>
          </x14:formula1>
          <xm:sqref>D9</xm:sqref>
        </x14:dataValidation>
        <x14:dataValidation type="list" allowBlank="1" showInputMessage="1" showErrorMessage="1" xr:uid="{3074433C-C5CC-47D0-B9FF-0470F1BE8ABC}">
          <x14:formula1>
            <xm:f>Auswahlfelder!$O$2:$O$3</xm:f>
          </x14:formula1>
          <xm:sqref>D11 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9F96-45A0-4279-8F60-128D357A2336}">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4/PLdj91tcSIXnt+O9qtPR1ufh0HC0alUgT8b5lve36Y8otxHxwGP3hfwowNL78ftUZbSoix8aJvdFN+FaUA==" saltValue="aEsvvcA6ktZYW62TOhDbQA==" spinCount="100000" sheet="1" selectLockedCells="1" autoFilter="0"/>
  <mergeCells count="2">
    <mergeCell ref="D6:P6"/>
    <mergeCell ref="B3:H3"/>
  </mergeCells>
  <conditionalFormatting sqref="A36:O36">
    <cfRule type="expression" dxfId="571" priority="11" stopIfTrue="1">
      <formula>OR($D$10="nein",$D$10="",$D$10=0,$D$10="non")</formula>
    </cfRule>
  </conditionalFormatting>
  <conditionalFormatting sqref="A38:O38">
    <cfRule type="expression" dxfId="570" priority="12" stopIfTrue="1">
      <formula>OR($D$12="nein",$D$12="",$D$12=0,$D$12="non")</formula>
    </cfRule>
  </conditionalFormatting>
  <conditionalFormatting sqref="B56 B58 B60 B62 B64">
    <cfRule type="expression" dxfId="569" priority="15">
      <formula>$P$22&gt;0</formula>
    </cfRule>
    <cfRule type="expression" dxfId="568" priority="9">
      <formula>LEN($B56)&gt;0</formula>
    </cfRule>
  </conditionalFormatting>
  <conditionalFormatting sqref="B103">
    <cfRule type="expression" dxfId="567" priority="34">
      <formula>OR(D10="ja",D12="ja",D10="oui",D12="oui")</formula>
    </cfRule>
  </conditionalFormatting>
  <conditionalFormatting sqref="B99:Q99">
    <cfRule type="expression" dxfId="566" priority="37">
      <formula>OR(Durchführung="nein",Durchführung="non")</formula>
    </cfRule>
  </conditionalFormatting>
  <conditionalFormatting sqref="C56 C58 C60 C62 C64">
    <cfRule type="expression" dxfId="565" priority="41" stopIfTrue="1">
      <formula>$P$22=0</formula>
    </cfRule>
  </conditionalFormatting>
  <conditionalFormatting sqref="D38 D36 D24 D26 D30 D32 D40 D42 D44 D46 D48 D50 D52 D54 D56 D58 D60 D62 D64 D75 D101">
    <cfRule type="expression" dxfId="564" priority="16">
      <formula>$D$22&gt;0</formula>
    </cfRule>
  </conditionalFormatting>
  <conditionalFormatting sqref="D109 O109">
    <cfRule type="expression" dxfId="563" priority="30">
      <formula>AND(D109&gt;0,D111&gt;0)</formula>
    </cfRule>
  </conditionalFormatting>
  <conditionalFormatting sqref="D24:O24">
    <cfRule type="expression" dxfId="562" priority="3">
      <formula>AND(D$22="",D$24&lt;&gt;"")</formula>
    </cfRule>
  </conditionalFormatting>
  <conditionalFormatting sqref="D32:O32">
    <cfRule type="expression" dxfId="561" priority="2">
      <formula>OR(AND(D$32 = $V$30, $V$32 &gt; 4),AND(D$32 = $W$30, $W$32 &gt; 4),AND(D$32 = $X$30, $X$32 &gt; 4))</formula>
    </cfRule>
  </conditionalFormatting>
  <conditionalFormatting sqref="D34:O34">
    <cfRule type="expression" dxfId="560" priority="39" stopIfTrue="1">
      <formula>D$33&gt;=147</formula>
    </cfRule>
    <cfRule type="expression" dxfId="559" priority="40" stopIfTrue="1">
      <formula>AND(D33&gt;0,D33&lt;&gt;40)</formula>
    </cfRule>
    <cfRule type="expression" dxfId="558" priority="38" stopIfTrue="1">
      <formula>OR(D33=47,AND(D33&gt;0,D33&lt;&gt;40,Durchführung="nein",Durchführung="non"))</formula>
    </cfRule>
  </conditionalFormatting>
  <conditionalFormatting sqref="D56:O56">
    <cfRule type="expression" dxfId="557" priority="1">
      <formula>AND(D$56&lt;&gt; "", $B$56="")</formula>
    </cfRule>
  </conditionalFormatting>
  <conditionalFormatting sqref="D58:O58">
    <cfRule type="expression" dxfId="556" priority="4">
      <formula>AND(D$58&lt;&gt; "", $B$58="")</formula>
    </cfRule>
  </conditionalFormatting>
  <conditionalFormatting sqref="D60:O60">
    <cfRule type="expression" dxfId="555" priority="5">
      <formula>AND(D$60&lt;&gt; "", $B$60="")</formula>
    </cfRule>
  </conditionalFormatting>
  <conditionalFormatting sqref="D62:O62">
    <cfRule type="expression" dxfId="55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53" priority="10">
      <formula>D6&lt;&gt;""</formula>
    </cfRule>
  </conditionalFormatting>
  <conditionalFormatting sqref="D64:O64">
    <cfRule type="expression" dxfId="552" priority="7">
      <formula>AND(D$64&lt;&gt; "", $B$64="")</formula>
    </cfRule>
  </conditionalFormatting>
  <conditionalFormatting sqref="D77:O77">
    <cfRule type="expression" dxfId="551" priority="32">
      <formula>AND(D77&gt;0,D79&gt;0)</formula>
    </cfRule>
  </conditionalFormatting>
  <conditionalFormatting sqref="D79:O79">
    <cfRule type="expression" dxfId="550" priority="29">
      <formula>COUNTIF($D79:$O79,"&gt;0")&gt;2</formula>
    </cfRule>
    <cfRule type="expression" dxfId="549" priority="33">
      <formula>AND(D77&gt;0,D79&gt;0)</formula>
    </cfRule>
  </conditionalFormatting>
  <conditionalFormatting sqref="D103:O103">
    <cfRule type="expression" dxfId="548" priority="8">
      <formula>LEN(D$103)&gt;0</formula>
    </cfRule>
    <cfRule type="expression" dxfId="547" priority="13">
      <formula>AND(D$22&gt;0,OR($D$10="ja",$D$12="ja",$D$10="oui",$D$12="oui"))</formula>
    </cfRule>
    <cfRule type="expression" dxfId="546" priority="14">
      <formula>OR(AND($D$10&lt;&gt;"ja",$D$12&lt;&gt;"ja"),AND($D$10&lt;&gt;"oui",$D$12&lt;&gt;"oui"))</formula>
    </cfRule>
  </conditionalFormatting>
  <conditionalFormatting sqref="D110:O110">
    <cfRule type="cellIs" dxfId="545" priority="36" operator="greaterThan">
      <formula>0</formula>
    </cfRule>
  </conditionalFormatting>
  <conditionalFormatting sqref="D111:O111">
    <cfRule type="expression" dxfId="544" priority="31">
      <formula>AND(D109&gt;0,D111&gt;0)</formula>
    </cfRule>
    <cfRule type="expression" dxfId="543" priority="28">
      <formula>COUNTIF($D111:$O111,"&gt;0")&gt;2</formula>
    </cfRule>
  </conditionalFormatting>
  <conditionalFormatting sqref="D95:P95 D127:O127">
    <cfRule type="cellIs" dxfId="542" priority="35" operator="greaterThan">
      <formula>0</formula>
    </cfRule>
  </conditionalFormatting>
  <conditionalFormatting sqref="D170:P171">
    <cfRule type="cellIs" dxfId="541" priority="42" operator="lessThan">
      <formula>0</formula>
    </cfRule>
  </conditionalFormatting>
  <conditionalFormatting sqref="D172:P172">
    <cfRule type="cellIs" dxfId="540" priority="43" operator="greaterThan">
      <formula>0.4</formula>
    </cfRule>
    <cfRule type="cellIs" dxfId="539" priority="44" operator="greaterThan">
      <formula>40</formula>
    </cfRule>
  </conditionalFormatting>
  <conditionalFormatting sqref="E38 E36 E24 E26 E30 E32 E40 E42 E44 E46 E48 E50 E52 E54 E56 E58 E60 E62 E64 E75 E101">
    <cfRule type="expression" dxfId="538" priority="17">
      <formula>$E$22&gt;0</formula>
    </cfRule>
  </conditionalFormatting>
  <conditionalFormatting sqref="F38 F36 F24 F26 F30 F32 F40 F42 F44 F46 F48 F50 F52 F54 F56 F58 F60 F62 F64 F75 F101">
    <cfRule type="expression" dxfId="537" priority="18">
      <formula>$F$22&gt;0</formula>
    </cfRule>
  </conditionalFormatting>
  <conditionalFormatting sqref="G38 G36 G24 G26 G30 G32 G40 G42 G44 G46 G48 G50 G52 G54 G56 G58 G60 G62 G64 G75 G101">
    <cfRule type="expression" dxfId="536" priority="19">
      <formula>$G$22&gt;0</formula>
    </cfRule>
  </conditionalFormatting>
  <conditionalFormatting sqref="H38 H36 H24 H26 H30 H32 H40 H42 H44 H46 H48 H50 H52 H54 H56 H58 H60 H62 H64 H75 H101">
    <cfRule type="expression" dxfId="535" priority="20">
      <formula>$H$22&gt;0</formula>
    </cfRule>
  </conditionalFormatting>
  <conditionalFormatting sqref="I38 I36 I24 I26 I30 I32 I40 I42 I44 I46 I48 I50 I52 I54 I56 I58 I60 I62 I64 I75 I101">
    <cfRule type="expression" dxfId="534" priority="21">
      <formula>$I$22&gt;0</formula>
    </cfRule>
  </conditionalFormatting>
  <conditionalFormatting sqref="J38 J36 J24 J26 J30 J32 J40 J42 J44 J46 J48 J50 J52 J54 J56 J58 J60 J62 J64 J75 J101">
    <cfRule type="expression" dxfId="533" priority="22">
      <formula>$J$22&gt;0</formula>
    </cfRule>
  </conditionalFormatting>
  <conditionalFormatting sqref="K38 K36 K24 K26 K30 K32 K40 K42 K44 K46 K48 K50 K52 K54 K56 K58 K60 K62 K64 K75 K101">
    <cfRule type="expression" dxfId="532" priority="23">
      <formula>$K$22&gt;0</formula>
    </cfRule>
  </conditionalFormatting>
  <conditionalFormatting sqref="L38 L36 L24 L26 L30 L32 L40 L42 L44 L46 L48 L50 L52 L54 L56 L58 L60 L62 L64 L75 L101">
    <cfRule type="expression" dxfId="531" priority="24">
      <formula>$L$22&gt;0</formula>
    </cfRule>
  </conditionalFormatting>
  <conditionalFormatting sqref="M38 M36 M24 M26 M30 M32 M40 M42 M44 M46 M48 M50 M52 M54 M56 M58 M60 M62 M64 M75 M101">
    <cfRule type="expression" dxfId="530" priority="25">
      <formula>$M$22&gt;0</formula>
    </cfRule>
  </conditionalFormatting>
  <conditionalFormatting sqref="N38 N36 N24 N26 N30 N32 N40 N42 N44 N46 N48 N50 N52 N54 N56 N58 N60 N62 N64 N75 N101">
    <cfRule type="expression" dxfId="529" priority="26">
      <formula>$N$22&gt;0</formula>
    </cfRule>
  </conditionalFormatting>
  <conditionalFormatting sqref="O38 O36 O24 O26 O30 O32 O40 O42 O44 O46 O48 O50 O52 O54 O56 O58 O60 O62 O64 O75 O101">
    <cfRule type="expression" dxfId="52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C29BD00E-4ECF-40C5-88FE-3277ACCD0FC7}">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AAF9AC48-780B-4821-A4CA-6CF2D119AAC6}">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838A0ACA-0D90-486D-A844-0D24EE94907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19C45DBA-468C-4C70-A524-1A5410219AF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08F5475-067B-4783-B58F-A428FD49A9C0}">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BC8A268D-06E3-4167-9CD0-E935F49EC806}">
      <formula1>Sprachen</formula1>
    </dataValidation>
    <dataValidation type="list" allowBlank="1" showInputMessage="1" showErrorMessage="1" errorTitle="Durchführung" error="Der Wert muss einem Eintrag der Liste entsprechen._x000a_(f) Der Wert muss einem Eintrag der Liste entsprechen." sqref="D14" xr:uid="{1663EE4B-5353-4D72-BCA3-D28D5F9E472D}">
      <formula1>JaNein</formula1>
    </dataValidation>
    <dataValidation type="list" allowBlank="1" showInputMessage="1" showErrorMessage="1" errorTitle="Transfer" error="Der Wert muss einem Eintrag der Liste entsprechen._x000a_(f) Der Wert muss einem Eintrag der Liste entsprechen." sqref="D12" xr:uid="{0E0E23F4-00A6-4900-8F7F-A846A424B9C6}">
      <formula1>JaNein</formula1>
    </dataValidation>
    <dataValidation type="list" allowBlank="1" showInputMessage="1" showErrorMessage="1" errorTitle="Neuentwicklung" error="Der Wert muss einem Eintrag der Liste entsprechen._x000a_(f) Der Wert muss einem Eintrag der Liste entsprechen." sqref="D10" xr:uid="{D62D0C4A-CB7A-4BA8-AC9D-2363CBE19828}">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E809EE0-F8BF-4FC7-9810-83FCBF3B0997}">
      <formula1>Kursdauer</formula1>
    </dataValidation>
    <dataValidation type="list" allowBlank="1" showInputMessage="1" showErrorMessage="1" errorTitle="Durchführung" error="Der Wert muss einem Eintrag der Liste entsprechen._x000a_(f) Der Wert muss einem Eintrag der Liste entsprechen." sqref="D20:O20" xr:uid="{B029EA8F-D7D9-44A9-9A25-0AEE109E0342}">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1F01812B-1F08-4664-A1A3-84F2F5C96B2D}">
      <formula1>0</formula1>
    </dataValidation>
    <dataValidation type="whole" operator="greaterThanOrEqual" allowBlank="1" showInputMessage="1" showErrorMessage="1" error="Die Anzahl der Teilnehmer muss mindestens 10 sein._x000a__x000a_(f) Die Anzahl der Teilnehmer muss mindestens 10 sein." sqref="D26:O26" xr:uid="{9067544D-5080-4665-BC66-25E513D1AD92}">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C6B29A84-6167-414D-8959-C1A2C284D73D}">
      <formula1>D22</formula1>
    </dataValidation>
    <dataValidation type="date" allowBlank="1" showInputMessage="1" showErrorMessage="1" error="Bitte ein gültiges Datum eingeben_x000a__x000a_(f) Bitte ein gültiges Datum eingeben" sqref="D22:O22" xr:uid="{50D16EBA-20B5-4B8C-A624-BC79FB589293}">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CF792EA1-61EA-4074-A055-4E2C0DD681D1}">
      <formula1>0</formula1>
      <formula2>999999</formula2>
    </dataValidation>
    <dataValidation type="whole" operator="greaterThanOrEqual" allowBlank="1" showInputMessage="1" showErrorMessage="1" sqref="D27 D102 D104" xr:uid="{44DEF8DC-A069-42AA-A08F-E9D560C1DD49}">
      <formula1>8</formula1>
    </dataValidation>
    <dataValidation type="whole" operator="greaterThanOrEqual" allowBlank="1" showInputMessage="1" showErrorMessage="1" sqref="E27:O27 E102:O102 E104:O104" xr:uid="{932201D0-10FE-40FF-A70D-12F224A8642D}">
      <formula1>10</formula1>
    </dataValidation>
    <dataValidation operator="greaterThanOrEqual" allowBlank="1" showInputMessage="1" showErrorMessage="1" sqref="C164:C166 P163 D164:D165 E164:P166" xr:uid="{4C4CD6F7-722D-41E2-B1E4-8F9CDB65FA16}"/>
  </dataValidations>
  <hyperlinks>
    <hyperlink ref="C2" location="Abrechnung!A1" display="Abrechnung" xr:uid="{26ABE37F-1B7D-42EE-834C-5649F77B1805}"/>
    <hyperlink ref="B3" location="Information!A1" display="Information!A1" xr:uid="{7DD87D2A-747D-4C48-B2A6-86FEAAFAF694}"/>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9DAACD-C1DF-4393-9F8D-46CA656D3BA5}">
          <x14:formula1>
            <xm:f>Auswahlfelder!$M$2:$M$7</xm:f>
          </x14:formula1>
          <xm:sqref>D9</xm:sqref>
        </x14:dataValidation>
        <x14:dataValidation type="list" allowBlank="1" showInputMessage="1" showErrorMessage="1" xr:uid="{E7185DE2-DA75-4858-81ED-1BF32B0BAAA7}">
          <x14:formula1>
            <xm:f>Auswahlfelder!$O$2:$O$3</xm:f>
          </x14:formula1>
          <xm:sqref>D11 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84DE-C7C1-4CC1-8DEA-022336D0659F}">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45"/>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45"/>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245"/>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24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NHPJx1kyB7zAh6PbHOsFw2FmlwH7Rlkm22Xt4bTAvMn8SfpjzzhesHs6fhGtYPnzHP9NINirx085DOQMg81dg==" saltValue="XnVojAtdUP+513IQmJKa7w==" spinCount="100000" sheet="1" selectLockedCells="1" autoFilter="0"/>
  <mergeCells count="2">
    <mergeCell ref="D6:P6"/>
    <mergeCell ref="B3:H3"/>
  </mergeCells>
  <conditionalFormatting sqref="A36:O36">
    <cfRule type="expression" dxfId="527" priority="11" stopIfTrue="1">
      <formula>OR($D$10="nein",$D$10="",$D$10=0,$D$10="non")</formula>
    </cfRule>
  </conditionalFormatting>
  <conditionalFormatting sqref="A38:O38">
    <cfRule type="expression" dxfId="526" priority="12" stopIfTrue="1">
      <formula>OR($D$12="nein",$D$12="",$D$12=0,$D$12="non")</formula>
    </cfRule>
  </conditionalFormatting>
  <conditionalFormatting sqref="B56 B58 B60 B62 B64">
    <cfRule type="expression" dxfId="525" priority="15">
      <formula>$P$22&gt;0</formula>
    </cfRule>
    <cfRule type="expression" dxfId="524" priority="9">
      <formula>LEN($B56)&gt;0</formula>
    </cfRule>
  </conditionalFormatting>
  <conditionalFormatting sqref="B103">
    <cfRule type="expression" dxfId="523" priority="34">
      <formula>OR(D10="ja",D12="ja",D10="oui",D12="oui")</formula>
    </cfRule>
  </conditionalFormatting>
  <conditionalFormatting sqref="B99:P99">
    <cfRule type="expression" dxfId="522" priority="37">
      <formula>OR(Durchführung="nein",Durchführung="non")</formula>
    </cfRule>
  </conditionalFormatting>
  <conditionalFormatting sqref="C56 C58 C60 C62 C64">
    <cfRule type="expression" dxfId="521" priority="41" stopIfTrue="1">
      <formula>$P$22=0</formula>
    </cfRule>
  </conditionalFormatting>
  <conditionalFormatting sqref="D38 D36 D24 D26 D30 D32 D40 D42 D44 D46 D48 D50 D52 D54 D56 D58 D60 D62 D64 D75 D101">
    <cfRule type="expression" dxfId="520" priority="16">
      <formula>$D$22&gt;0</formula>
    </cfRule>
  </conditionalFormatting>
  <conditionalFormatting sqref="D109 O109">
    <cfRule type="expression" dxfId="519" priority="30">
      <formula>AND(D109&gt;0,D111&gt;0)</formula>
    </cfRule>
  </conditionalFormatting>
  <conditionalFormatting sqref="D24:O24">
    <cfRule type="expression" dxfId="518" priority="3">
      <formula>AND(D$22="",D$24&lt;&gt;"")</formula>
    </cfRule>
  </conditionalFormatting>
  <conditionalFormatting sqref="D32:O32">
    <cfRule type="expression" dxfId="517" priority="2">
      <formula>OR(AND(D$32 = $V$30, $V$32 &gt; 4),AND(D$32 = $W$30, $W$32 &gt; 4),AND(D$32 = $X$30, $X$32 &gt; 4))</formula>
    </cfRule>
  </conditionalFormatting>
  <conditionalFormatting sqref="D34:O34">
    <cfRule type="expression" dxfId="516" priority="39" stopIfTrue="1">
      <formula>D$33&gt;=147</formula>
    </cfRule>
    <cfRule type="expression" dxfId="515" priority="40" stopIfTrue="1">
      <formula>AND(D33&gt;0,D33&lt;&gt;40)</formula>
    </cfRule>
    <cfRule type="expression" dxfId="514" priority="38" stopIfTrue="1">
      <formula>OR(D33=47,AND(D33&gt;0,D33&lt;&gt;40,Durchführung="nein",Durchführung="non"))</formula>
    </cfRule>
  </conditionalFormatting>
  <conditionalFormatting sqref="D56:O56">
    <cfRule type="expression" dxfId="513" priority="1">
      <formula>AND(D$56&lt;&gt; "", $B$56="")</formula>
    </cfRule>
  </conditionalFormatting>
  <conditionalFormatting sqref="D58:O58">
    <cfRule type="expression" dxfId="512" priority="4">
      <formula>AND(D$58&lt;&gt; "", $B$58="")</formula>
    </cfRule>
  </conditionalFormatting>
  <conditionalFormatting sqref="D60:O60">
    <cfRule type="expression" dxfId="511" priority="5">
      <formula>AND(D$60&lt;&gt; "", $B$60="")</formula>
    </cfRule>
  </conditionalFormatting>
  <conditionalFormatting sqref="D62:O62">
    <cfRule type="expression" dxfId="51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09" priority="10">
      <formula>D6&lt;&gt;""</formula>
    </cfRule>
  </conditionalFormatting>
  <conditionalFormatting sqref="D64:O64">
    <cfRule type="expression" dxfId="508" priority="7">
      <formula>AND(D$64&lt;&gt; "", $B$64="")</formula>
    </cfRule>
  </conditionalFormatting>
  <conditionalFormatting sqref="D77:O77">
    <cfRule type="expression" dxfId="507" priority="32">
      <formula>AND(D77&gt;0,D79&gt;0)</formula>
    </cfRule>
  </conditionalFormatting>
  <conditionalFormatting sqref="D79:O79">
    <cfRule type="expression" dxfId="506" priority="29">
      <formula>COUNTIF($D79:$O79,"&gt;0")&gt;2</formula>
    </cfRule>
    <cfRule type="expression" dxfId="505" priority="33">
      <formula>AND(D77&gt;0,D79&gt;0)</formula>
    </cfRule>
  </conditionalFormatting>
  <conditionalFormatting sqref="D103:O103">
    <cfRule type="expression" dxfId="504" priority="8">
      <formula>LEN(D$103)&gt;0</formula>
    </cfRule>
    <cfRule type="expression" dxfId="503" priority="13">
      <formula>AND(D$22&gt;0,OR($D$10="ja",$D$12="ja",$D$10="oui",$D$12="oui"))</formula>
    </cfRule>
    <cfRule type="expression" dxfId="502" priority="14">
      <formula>OR(AND($D$10&lt;&gt;"ja",$D$12&lt;&gt;"ja"),AND($D$10&lt;&gt;"oui",$D$12&lt;&gt;"oui"))</formula>
    </cfRule>
  </conditionalFormatting>
  <conditionalFormatting sqref="D110:O110">
    <cfRule type="cellIs" dxfId="501" priority="36" operator="greaterThan">
      <formula>0</formula>
    </cfRule>
  </conditionalFormatting>
  <conditionalFormatting sqref="D111:O111">
    <cfRule type="expression" dxfId="500" priority="31">
      <formula>AND(D109&gt;0,D111&gt;0)</formula>
    </cfRule>
    <cfRule type="expression" dxfId="499" priority="28">
      <formula>COUNTIF($D111:$O111,"&gt;0")&gt;2</formula>
    </cfRule>
  </conditionalFormatting>
  <conditionalFormatting sqref="D95:P95 D127:O127">
    <cfRule type="cellIs" dxfId="498" priority="35" operator="greaterThan">
      <formula>0</formula>
    </cfRule>
  </conditionalFormatting>
  <conditionalFormatting sqref="D170:P171">
    <cfRule type="cellIs" dxfId="497" priority="42" operator="lessThan">
      <formula>0</formula>
    </cfRule>
  </conditionalFormatting>
  <conditionalFormatting sqref="D172:P172">
    <cfRule type="cellIs" dxfId="496" priority="43" operator="greaterThan">
      <formula>0.4</formula>
    </cfRule>
    <cfRule type="cellIs" dxfId="495" priority="44" operator="greaterThan">
      <formula>40</formula>
    </cfRule>
  </conditionalFormatting>
  <conditionalFormatting sqref="E38 E36 E24 E26 E30 E32 E40 E42 E44 E46 E48 E50 E52 E54 E56 E58 E60 E62 E64 E75 E101">
    <cfRule type="expression" dxfId="494" priority="17">
      <formula>$E$22&gt;0</formula>
    </cfRule>
  </conditionalFormatting>
  <conditionalFormatting sqref="F38 F36 F24 F26 F30 F32 F40 F42 F44 F46 F48 F50 F52 F54 F56 F58 F60 F62 F64 F75 F101">
    <cfRule type="expression" dxfId="493" priority="18">
      <formula>$F$22&gt;0</formula>
    </cfRule>
  </conditionalFormatting>
  <conditionalFormatting sqref="G38 G36 G24 G26 G30 G32 G40 G42 G44 G46 G48 G50 G52 G54 G56 G58 G60 G62 G64 G75 G101">
    <cfRule type="expression" dxfId="492" priority="19">
      <formula>$G$22&gt;0</formula>
    </cfRule>
  </conditionalFormatting>
  <conditionalFormatting sqref="H38 H36 H24 H26 H30 H32 H40 H42 H44 H46 H48 H50 H52 H54 H56 H58 H60 H62 H64 H75 H101">
    <cfRule type="expression" dxfId="491" priority="20">
      <formula>$H$22&gt;0</formula>
    </cfRule>
  </conditionalFormatting>
  <conditionalFormatting sqref="I38 I36 I24 I26 I30 I32 I40 I42 I44 I46 I48 I50 I52 I54 I56 I58 I60 I62 I64 I75 I101">
    <cfRule type="expression" dxfId="490" priority="21">
      <formula>$I$22&gt;0</formula>
    </cfRule>
  </conditionalFormatting>
  <conditionalFormatting sqref="J38 J36 J24 J26 J30 J32 J40 J42 J44 J46 J48 J50 J52 J54 J56 J58 J60 J62 J64 J75 J101">
    <cfRule type="expression" dxfId="489" priority="22">
      <formula>$J$22&gt;0</formula>
    </cfRule>
  </conditionalFormatting>
  <conditionalFormatting sqref="K38 K36 K24 K26 K30 K32 K40 K42 K44 K46 K48 K50 K52 K54 K56 K58 K60 K62 K64 K75 K101">
    <cfRule type="expression" dxfId="488" priority="23">
      <formula>$K$22&gt;0</formula>
    </cfRule>
  </conditionalFormatting>
  <conditionalFormatting sqref="L38 L36 L24 L26 L30 L32 L40 L42 L44 L46 L48 L50 L52 L54 L56 L58 L60 L62 L64 L75 L101">
    <cfRule type="expression" dxfId="487" priority="24">
      <formula>$L$22&gt;0</formula>
    </cfRule>
  </conditionalFormatting>
  <conditionalFormatting sqref="M38 M36 M24 M26 M30 M32 M40 M42 M44 M46 M48 M50 M52 M54 M56 M58 M60 M62 M64 M75 M101">
    <cfRule type="expression" dxfId="486" priority="25">
      <formula>$M$22&gt;0</formula>
    </cfRule>
  </conditionalFormatting>
  <conditionalFormatting sqref="N38 N36 N24 N26 N30 N32 N40 N42 N44 N46 N48 N50 N52 N54 N56 N58 N60 N62 N64 N75 N101">
    <cfRule type="expression" dxfId="485" priority="26">
      <formula>$N$22&gt;0</formula>
    </cfRule>
  </conditionalFormatting>
  <conditionalFormatting sqref="O38 O36 O24 O26 O30 O32 O40 O42 O44 O46 O48 O50 O52 O54 O56 O58 O60 O62 O64 O75 O101">
    <cfRule type="expression" dxfId="48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9178C758-3BAB-4AD6-B165-52666C66322F}">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79E05D9D-81B3-4CC0-BBF8-61F8E703129C}">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3F4C083-DD36-4340-BC83-78EF082B5E15}">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33DAC6D-3346-46FD-BEA9-66FC6F7B7CAF}">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BEC3ADE8-BDEF-40A6-844C-A63B16F0AA04}">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9E47870-2A0D-44C8-88A8-4ED7A952A842}">
      <formula1>Sprachen</formula1>
    </dataValidation>
    <dataValidation type="list" allowBlank="1" showInputMessage="1" showErrorMessage="1" errorTitle="Durchführung" error="Der Wert muss einem Eintrag der Liste entsprechen._x000a_(f) Der Wert muss einem Eintrag der Liste entsprechen." sqref="D14" xr:uid="{5A859804-C8B7-405B-9C57-D9B84E98EF52}">
      <formula1>JaNein</formula1>
    </dataValidation>
    <dataValidation type="list" allowBlank="1" showInputMessage="1" showErrorMessage="1" errorTitle="Transfer" error="Der Wert muss einem Eintrag der Liste entsprechen._x000a_(f) Der Wert muss einem Eintrag der Liste entsprechen." sqref="D12" xr:uid="{F7B1A051-3DF1-45FD-8CD4-7E107DA933AF}">
      <formula1>JaNein</formula1>
    </dataValidation>
    <dataValidation type="list" allowBlank="1" showInputMessage="1" showErrorMessage="1" errorTitle="Neuentwicklung" error="Der Wert muss einem Eintrag der Liste entsprechen._x000a_(f) Der Wert muss einem Eintrag der Liste entsprechen." sqref="D10" xr:uid="{F451A341-17FA-4428-A906-C47465F03500}">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C5F0772-1B83-443A-8B81-DB00D53B6743}">
      <formula1>Kursdauer</formula1>
    </dataValidation>
    <dataValidation type="list" allowBlank="1" showInputMessage="1" showErrorMessage="1" errorTitle="Durchführung" error="Der Wert muss einem Eintrag der Liste entsprechen._x000a_(f) Der Wert muss einem Eintrag der Liste entsprechen." sqref="D20:O20" xr:uid="{FCD2125C-072C-489D-B9A3-F45CF397A367}">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4DD5EB52-9723-4484-A3A4-CA68CB20141B}">
      <formula1>0</formula1>
    </dataValidation>
    <dataValidation type="whole" operator="greaterThanOrEqual" allowBlank="1" showInputMessage="1" showErrorMessage="1" error="Die Anzahl der Teilnehmer muss mindestens 10 sein._x000a__x000a_(f) Die Anzahl der Teilnehmer muss mindestens 10 sein." sqref="D26:O26" xr:uid="{4D287B08-DDB2-40DE-84E3-94607A7D74C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1499F0E5-ABD4-4310-9442-9D8C6C00D135}">
      <formula1>D22</formula1>
    </dataValidation>
    <dataValidation type="date" allowBlank="1" showInputMessage="1" showErrorMessage="1" error="Bitte ein gültiges Datum eingeben_x000a__x000a_(f) Bitte ein gültiges Datum eingeben" sqref="D22:O22" xr:uid="{AE6FC3E3-461E-4EED-B7B2-F09AB05D0B85}">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31CCF116-B4FB-4D72-BF5F-A7ABADD774EA}">
      <formula1>0</formula1>
      <formula2>999999</formula2>
    </dataValidation>
    <dataValidation type="whole" operator="greaterThanOrEqual" allowBlank="1" showInputMessage="1" showErrorMessage="1" sqref="D27 D102 D104" xr:uid="{A88BA6DE-D6A0-4014-8CC7-54986D3D3CF6}">
      <formula1>8</formula1>
    </dataValidation>
    <dataValidation type="whole" operator="greaterThanOrEqual" allowBlank="1" showInputMessage="1" showErrorMessage="1" sqref="E27:O27 E102:O102 E104:O104" xr:uid="{A9DC8DF9-7C07-49D5-A37C-A0428FD43476}">
      <formula1>10</formula1>
    </dataValidation>
    <dataValidation operator="greaterThanOrEqual" allowBlank="1" showInputMessage="1" showErrorMessage="1" sqref="C164:C166 P163 D164:D165 E164:P166" xr:uid="{2569AE3C-CB94-4421-B7CB-547649301227}"/>
  </dataValidations>
  <hyperlinks>
    <hyperlink ref="C2" location="Abrechnung!A1" display="Abrechnung" xr:uid="{6B8DFA20-0FC0-42F8-BA9A-DF643D9E07C6}"/>
    <hyperlink ref="B3" location="Information!A1" display="Information!A1" xr:uid="{87DD7E4A-89AD-4F31-B558-E52D72846A10}"/>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611B093-43E2-4C6F-A6FF-E4E9BD9851C9}">
          <x14:formula1>
            <xm:f>Auswahlfelder!$M$2:$M$7</xm:f>
          </x14:formula1>
          <xm:sqref>D9</xm:sqref>
        </x14:dataValidation>
        <x14:dataValidation type="list" allowBlank="1" showInputMessage="1" showErrorMessage="1" xr:uid="{790C4D61-7FE4-4C03-B525-84C43F2AD76C}">
          <x14:formula1>
            <xm:f>Auswahlfelder!$O$2:$O$3</xm:f>
          </x14:formula1>
          <xm:sqref>D11 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7B86-F0AA-4F55-9F19-43A83F3807D9}">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c r="Q51" s="245"/>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37+jROghjddgLqMHX9//ExBGrG+ayMoZ+DcM3Tfd1yVrZHOJcq7tzRMYl4/xEem/0cFE1q6UBDw9U9QadGlQvA==" saltValue="ln3Hqv8qphHtoKtNjQbeAA==" spinCount="100000" sheet="1" selectLockedCells="1" autoFilter="0"/>
  <mergeCells count="2">
    <mergeCell ref="D6:P6"/>
    <mergeCell ref="B3:H3"/>
  </mergeCells>
  <conditionalFormatting sqref="A36:O36">
    <cfRule type="expression" dxfId="483" priority="11" stopIfTrue="1">
      <formula>OR($D$10="nein",$D$10="",$D$10=0,$D$10="non")</formula>
    </cfRule>
  </conditionalFormatting>
  <conditionalFormatting sqref="A38:O38">
    <cfRule type="expression" dxfId="482" priority="12" stopIfTrue="1">
      <formula>OR($D$12="nein",$D$12="",$D$12=0,$D$12="non")</formula>
    </cfRule>
  </conditionalFormatting>
  <conditionalFormatting sqref="B56 B58 B60 B62 B64">
    <cfRule type="expression" dxfId="481" priority="15">
      <formula>$P$22&gt;0</formula>
    </cfRule>
    <cfRule type="expression" dxfId="480" priority="9">
      <formula>LEN($B56)&gt;0</formula>
    </cfRule>
  </conditionalFormatting>
  <conditionalFormatting sqref="B103">
    <cfRule type="expression" dxfId="479" priority="34">
      <formula>OR(D10="ja",D12="ja",D10="oui",D12="oui")</formula>
    </cfRule>
  </conditionalFormatting>
  <conditionalFormatting sqref="B99:Q99">
    <cfRule type="expression" dxfId="478" priority="37">
      <formula>OR(Durchführung="nein",Durchführung="non")</formula>
    </cfRule>
  </conditionalFormatting>
  <conditionalFormatting sqref="C56 C58 C60 C62 C64">
    <cfRule type="expression" dxfId="477" priority="41" stopIfTrue="1">
      <formula>$P$22=0</formula>
    </cfRule>
  </conditionalFormatting>
  <conditionalFormatting sqref="D38 D36 D24 D26 D30 D32 D40 D42 D44 D46 D48 D50 D52 D54 D56 D58 D60 D62 D64 D75 D101">
    <cfRule type="expression" dxfId="476" priority="16">
      <formula>$D$22&gt;0</formula>
    </cfRule>
  </conditionalFormatting>
  <conditionalFormatting sqref="D109 O109">
    <cfRule type="expression" dxfId="475" priority="30">
      <formula>AND(D109&gt;0,D111&gt;0)</formula>
    </cfRule>
  </conditionalFormatting>
  <conditionalFormatting sqref="D24:O24">
    <cfRule type="expression" dxfId="474" priority="3">
      <formula>AND(D$22="",D$24&lt;&gt;"")</formula>
    </cfRule>
  </conditionalFormatting>
  <conditionalFormatting sqref="D32:O32">
    <cfRule type="expression" dxfId="473" priority="2">
      <formula>OR(AND(D$32 = $V$30, $V$32 &gt; 4),AND(D$32 = $W$30, $W$32 &gt; 4),AND(D$32 = $X$30, $X$32 &gt; 4))</formula>
    </cfRule>
  </conditionalFormatting>
  <conditionalFormatting sqref="D34:O34">
    <cfRule type="expression" dxfId="472" priority="39" stopIfTrue="1">
      <formula>D$33&gt;=147</formula>
    </cfRule>
    <cfRule type="expression" dxfId="471" priority="40" stopIfTrue="1">
      <formula>AND(D33&gt;0,D33&lt;&gt;40)</formula>
    </cfRule>
    <cfRule type="expression" dxfId="470" priority="38" stopIfTrue="1">
      <formula>OR(D33=47,AND(D33&gt;0,D33&lt;&gt;40,Durchführung="nein",Durchführung="non"))</formula>
    </cfRule>
  </conditionalFormatting>
  <conditionalFormatting sqref="D56:O56">
    <cfRule type="expression" dxfId="469" priority="1">
      <formula>AND(D$56&lt;&gt; "", $B$56="")</formula>
    </cfRule>
  </conditionalFormatting>
  <conditionalFormatting sqref="D58:O58">
    <cfRule type="expression" dxfId="468" priority="4">
      <formula>AND(D$58&lt;&gt; "", $B$58="")</formula>
    </cfRule>
  </conditionalFormatting>
  <conditionalFormatting sqref="D60:O60">
    <cfRule type="expression" dxfId="467" priority="5">
      <formula>AND(D$60&lt;&gt; "", $B$60="")</formula>
    </cfRule>
  </conditionalFormatting>
  <conditionalFormatting sqref="D62:O62">
    <cfRule type="expression" dxfId="46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65" priority="10">
      <formula>D6&lt;&gt;""</formula>
    </cfRule>
  </conditionalFormatting>
  <conditionalFormatting sqref="D64:O64">
    <cfRule type="expression" dxfId="464" priority="7">
      <formula>AND(D$64&lt;&gt; "", $B$64="")</formula>
    </cfRule>
  </conditionalFormatting>
  <conditionalFormatting sqref="D77:O77">
    <cfRule type="expression" dxfId="463" priority="32">
      <formula>AND(D77&gt;0,D79&gt;0)</formula>
    </cfRule>
  </conditionalFormatting>
  <conditionalFormatting sqref="D79:O79">
    <cfRule type="expression" dxfId="462" priority="29">
      <formula>COUNTIF($D79:$O79,"&gt;0")&gt;2</formula>
    </cfRule>
    <cfRule type="expression" dxfId="461" priority="33">
      <formula>AND(D77&gt;0,D79&gt;0)</formula>
    </cfRule>
  </conditionalFormatting>
  <conditionalFormatting sqref="D103:O103">
    <cfRule type="expression" dxfId="460" priority="8">
      <formula>LEN(D$103)&gt;0</formula>
    </cfRule>
    <cfRule type="expression" dxfId="459" priority="13">
      <formula>AND(D$22&gt;0,OR($D$10="ja",$D$12="ja",$D$10="oui",$D$12="oui"))</formula>
    </cfRule>
    <cfRule type="expression" dxfId="458" priority="14">
      <formula>OR(AND($D$10&lt;&gt;"ja",$D$12&lt;&gt;"ja"),AND($D$10&lt;&gt;"oui",$D$12&lt;&gt;"oui"))</formula>
    </cfRule>
  </conditionalFormatting>
  <conditionalFormatting sqref="D110:O110">
    <cfRule type="cellIs" dxfId="457" priority="36" operator="greaterThan">
      <formula>0</formula>
    </cfRule>
  </conditionalFormatting>
  <conditionalFormatting sqref="D111:O111">
    <cfRule type="expression" dxfId="456" priority="31">
      <formula>AND(D109&gt;0,D111&gt;0)</formula>
    </cfRule>
    <cfRule type="expression" dxfId="455" priority="28">
      <formula>COUNTIF($D111:$O111,"&gt;0")&gt;2</formula>
    </cfRule>
  </conditionalFormatting>
  <conditionalFormatting sqref="D95:P95 D127:O127">
    <cfRule type="cellIs" dxfId="454" priority="35" operator="greaterThan">
      <formula>0</formula>
    </cfRule>
  </conditionalFormatting>
  <conditionalFormatting sqref="D170:P171">
    <cfRule type="cellIs" dxfId="453" priority="42" operator="lessThan">
      <formula>0</formula>
    </cfRule>
  </conditionalFormatting>
  <conditionalFormatting sqref="D172:P172">
    <cfRule type="cellIs" dxfId="452" priority="43" operator="greaterThan">
      <formula>0.4</formula>
    </cfRule>
    <cfRule type="cellIs" dxfId="451" priority="44" operator="greaterThan">
      <formula>40</formula>
    </cfRule>
  </conditionalFormatting>
  <conditionalFormatting sqref="E38 E36 E24 E26 E30 E32 E40 E42 E44 E46 E48 E50 E52 E54 E56 E58 E60 E62 E64 E75 E101">
    <cfRule type="expression" dxfId="450" priority="17">
      <formula>$E$22&gt;0</formula>
    </cfRule>
  </conditionalFormatting>
  <conditionalFormatting sqref="F38 F36 F24 F26 F30 F32 F40 F42 F44 F46 F48 F50 F52 F54 F56 F58 F60 F62 F64 F75 F101">
    <cfRule type="expression" dxfId="449" priority="18">
      <formula>$F$22&gt;0</formula>
    </cfRule>
  </conditionalFormatting>
  <conditionalFormatting sqref="G38 G36 G24 G26 G30 G32 G40 G42 G44 G46 G48 G50 G52 G54 G56 G58 G60 G62 G64 G75 G101">
    <cfRule type="expression" dxfId="448" priority="19">
      <formula>$G$22&gt;0</formula>
    </cfRule>
  </conditionalFormatting>
  <conditionalFormatting sqref="H38 H36 H24 H26 H30 H32 H40 H42 H44 H46 H48 H50 H52 H54 H56 H58 H60 H62 H64 H75 H101">
    <cfRule type="expression" dxfId="447" priority="20">
      <formula>$H$22&gt;0</formula>
    </cfRule>
  </conditionalFormatting>
  <conditionalFormatting sqref="I38 I36 I24 I26 I30 I32 I40 I42 I44 I46 I48 I50 I52 I54 I56 I58 I60 I62 I64 I75 I101">
    <cfRule type="expression" dxfId="446" priority="21">
      <formula>$I$22&gt;0</formula>
    </cfRule>
  </conditionalFormatting>
  <conditionalFormatting sqref="J38 J36 J24 J26 J30 J32 J40 J42 J44 J46 J48 J50 J52 J54 J56 J58 J60 J62 J64 J75 J101">
    <cfRule type="expression" dxfId="445" priority="22">
      <formula>$J$22&gt;0</formula>
    </cfRule>
  </conditionalFormatting>
  <conditionalFormatting sqref="K38 K36 K24 K26 K30 K32 K40 K42 K44 K46 K48 K50 K52 K54 K56 K58 K60 K62 K64 K75 K101">
    <cfRule type="expression" dxfId="444" priority="23">
      <formula>$K$22&gt;0</formula>
    </cfRule>
  </conditionalFormatting>
  <conditionalFormatting sqref="L38 L36 L24 L26 L30 L32 L40 L42 L44 L46 L48 L50 L52 L54 L56 L58 L60 L62 L64 L75 L101">
    <cfRule type="expression" dxfId="443" priority="24">
      <formula>$L$22&gt;0</formula>
    </cfRule>
  </conditionalFormatting>
  <conditionalFormatting sqref="M38 M36 M24 M26 M30 M32 M40 M42 M44 M46 M48 M50 M52 M54 M56 M58 M60 M62 M64 M75 M101">
    <cfRule type="expression" dxfId="442" priority="25">
      <formula>$M$22&gt;0</formula>
    </cfRule>
  </conditionalFormatting>
  <conditionalFormatting sqref="N38 N36 N24 N26 N30 N32 N40 N42 N44 N46 N48 N50 N52 N54 N56 N58 N60 N62 N64 N75 N101">
    <cfRule type="expression" dxfId="441" priority="26">
      <formula>$N$22&gt;0</formula>
    </cfRule>
  </conditionalFormatting>
  <conditionalFormatting sqref="O38 O36 O24 O26 O30 O32 O40 O42 O44 O46 O48 O50 O52 O54 O56 O58 O60 O62 O64 O75 O101">
    <cfRule type="expression" dxfId="440"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9215FE5A-F453-47EA-91C6-E862F1DF013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8BD61890-ACBD-4009-A554-256D132920B9}">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DF27D5F-F938-4A8E-BB88-8C8A42AA2B63}">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AB90A17-2606-4403-A91A-F87E5CF744CC}">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9816015-283A-41D7-AAFB-5BDEDBB6FE8F}">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CE96D9CF-D890-4329-8769-B033BE769849}">
      <formula1>Sprachen</formula1>
    </dataValidation>
    <dataValidation type="list" allowBlank="1" showInputMessage="1" showErrorMessage="1" errorTitle="Durchführung" error="Der Wert muss einem Eintrag der Liste entsprechen._x000a_(f) Der Wert muss einem Eintrag der Liste entsprechen." sqref="D14" xr:uid="{A9CF61B7-B379-42EB-9BBA-18DF495DB780}">
      <formula1>JaNein</formula1>
    </dataValidation>
    <dataValidation type="list" allowBlank="1" showInputMessage="1" showErrorMessage="1" errorTitle="Transfer" error="Der Wert muss einem Eintrag der Liste entsprechen._x000a_(f) Der Wert muss einem Eintrag der Liste entsprechen." sqref="D12" xr:uid="{B71498D1-A484-4068-8BB3-FC06C54E1830}">
      <formula1>JaNein</formula1>
    </dataValidation>
    <dataValidation type="list" allowBlank="1" showInputMessage="1" showErrorMessage="1" errorTitle="Neuentwicklung" error="Der Wert muss einem Eintrag der Liste entsprechen._x000a_(f) Der Wert muss einem Eintrag der Liste entsprechen." sqref="D10" xr:uid="{D686A297-CCE2-4BC3-9B19-8269BDD5A11C}">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E9CB95E5-C458-4D7F-8626-21381DB05C0D}">
      <formula1>Kursdauer</formula1>
    </dataValidation>
    <dataValidation type="list" allowBlank="1" showInputMessage="1" showErrorMessage="1" errorTitle="Durchführung" error="Der Wert muss einem Eintrag der Liste entsprechen._x000a_(f) Der Wert muss einem Eintrag der Liste entsprechen." sqref="D20:O20" xr:uid="{BCCF6EC4-2241-49EA-AFD7-60E912AF10EC}">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0C122E0B-3ABA-4B2A-B157-4BF7F42ABDD2}">
      <formula1>0</formula1>
    </dataValidation>
    <dataValidation type="whole" operator="greaterThanOrEqual" allowBlank="1" showInputMessage="1" showErrorMessage="1" error="Die Anzahl der Teilnehmer muss mindestens 10 sein._x000a__x000a_(f) Die Anzahl der Teilnehmer muss mindestens 10 sein." sqref="D26:O26" xr:uid="{E6656714-DD7E-4445-B9A0-6666FF9CCA76}">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4599CAF8-0A46-4907-B6EE-E928371FD6C8}">
      <formula1>D22</formula1>
    </dataValidation>
    <dataValidation type="date" allowBlank="1" showInputMessage="1" showErrorMessage="1" error="Bitte ein gültiges Datum eingeben_x000a__x000a_(f) Bitte ein gültiges Datum eingeben" sqref="D22:O22" xr:uid="{5489252A-78BD-43A8-A893-CE8CF289B64E}">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7296C014-5C67-47EB-9DC1-EEA357D3DF23}">
      <formula1>0</formula1>
      <formula2>999999</formula2>
    </dataValidation>
    <dataValidation type="whole" operator="greaterThanOrEqual" allowBlank="1" showInputMessage="1" showErrorMessage="1" sqref="D27 D102 D104" xr:uid="{A8002D6C-30CD-4D7A-AB43-87DD2973F138}">
      <formula1>8</formula1>
    </dataValidation>
    <dataValidation type="whole" operator="greaterThanOrEqual" allowBlank="1" showInputMessage="1" showErrorMessage="1" sqref="E27:O27 E102:O102 E104:O104" xr:uid="{02395F9D-24DF-4D91-ABCF-6EC37936A63A}">
      <formula1>10</formula1>
    </dataValidation>
    <dataValidation operator="greaterThanOrEqual" allowBlank="1" showInputMessage="1" showErrorMessage="1" sqref="C164:C166 P163 D164:D165 E164:P166" xr:uid="{E9D54959-6370-4348-B551-55C98BECAA27}"/>
  </dataValidations>
  <hyperlinks>
    <hyperlink ref="C2" location="Abrechnung!A1" display="Abrechnung" xr:uid="{A628B0F6-D94E-4D14-B440-1F8EBF12D195}"/>
    <hyperlink ref="B3" location="Information!A1" display="Information!A1" xr:uid="{40ED2E33-3054-4BBB-AFFF-65CD74C93B14}"/>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6FC358E-235D-4622-B177-87BFC5EDA253}">
          <x14:formula1>
            <xm:f>Auswahlfelder!$M$2:$M$7</xm:f>
          </x14:formula1>
          <xm:sqref>D9</xm:sqref>
        </x14:dataValidation>
        <x14:dataValidation type="list" allowBlank="1" showInputMessage="1" showErrorMessage="1" xr:uid="{F00B8B14-7C6A-4E53-AEF9-994E0DB66653}">
          <x14:formula1>
            <xm:f>Auswahlfelder!$O$2:$O$3</xm:f>
          </x14:formula1>
          <xm:sqref>D11 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FF96-D96E-41A6-A649-48D2A91F57BD}">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1" t="str">
        <f>HYPERLINK("#Information!A1", Übersetzungen!C16)</f>
        <v>Vous trouverez des indications sur la manière de remplir le formulaire et sur le changement de langue dans la feuille de calcul « Informations »</v>
      </c>
      <c r="C3" s="351"/>
      <c r="D3" s="351"/>
      <c r="E3" s="351"/>
      <c r="F3" s="351"/>
      <c r="G3" s="50"/>
      <c r="H3" s="50"/>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sheet="1" selectLockedCells="1" autoFilter="0"/>
  <mergeCells count="2">
    <mergeCell ref="B3:F3"/>
    <mergeCell ref="D6:P6"/>
  </mergeCells>
  <conditionalFormatting sqref="A36:O36">
    <cfRule type="expression" dxfId="439" priority="11" stopIfTrue="1">
      <formula>OR($D$10="nein",$D$10="",$D$10=0,$D$10="non")</formula>
    </cfRule>
  </conditionalFormatting>
  <conditionalFormatting sqref="A38:O38">
    <cfRule type="expression" dxfId="438" priority="12" stopIfTrue="1">
      <formula>OR($D$12="nein",$D$12="",$D$12=0,$D$12="non")</formula>
    </cfRule>
  </conditionalFormatting>
  <conditionalFormatting sqref="B56 B58 B60 B62 B64">
    <cfRule type="expression" dxfId="437" priority="15">
      <formula>$P$22&gt;0</formula>
    </cfRule>
    <cfRule type="expression" dxfId="436" priority="9">
      <formula>LEN($B56)&gt;0</formula>
    </cfRule>
  </conditionalFormatting>
  <conditionalFormatting sqref="B103">
    <cfRule type="expression" dxfId="435" priority="34">
      <formula>OR(D10="ja",D12="ja",D10="oui",D12="oui")</formula>
    </cfRule>
  </conditionalFormatting>
  <conditionalFormatting sqref="B99:Q99">
    <cfRule type="expression" dxfId="434" priority="37">
      <formula>OR(Durchführung="nein",Durchführung="non")</formula>
    </cfRule>
  </conditionalFormatting>
  <conditionalFormatting sqref="C56 C58 C60 C62 C64">
    <cfRule type="expression" dxfId="433" priority="41" stopIfTrue="1">
      <formula>$P$22=0</formula>
    </cfRule>
  </conditionalFormatting>
  <conditionalFormatting sqref="D38 D36 D24 D26 D30 D32 D40 D42 D44 D46 D48 D50 D52 D54 D56 D58 D60 D62 D64 D75 D101">
    <cfRule type="expression" dxfId="432" priority="16">
      <formula>$D$22&gt;0</formula>
    </cfRule>
  </conditionalFormatting>
  <conditionalFormatting sqref="D109 O109">
    <cfRule type="expression" dxfId="431" priority="30">
      <formula>AND(D109&gt;0,D111&gt;0)</formula>
    </cfRule>
  </conditionalFormatting>
  <conditionalFormatting sqref="D24:O24">
    <cfRule type="expression" dxfId="430" priority="3">
      <formula>AND(D$22="",D$24&lt;&gt;"")</formula>
    </cfRule>
  </conditionalFormatting>
  <conditionalFormatting sqref="D32:O32">
    <cfRule type="expression" dxfId="429" priority="2">
      <formula>OR(AND(D$32 = $V$30, $V$32 &gt; 4),AND(D$32 = $W$30, $W$32 &gt; 4),AND(D$32 = $X$30, $X$32 &gt; 4))</formula>
    </cfRule>
  </conditionalFormatting>
  <conditionalFormatting sqref="D34:O34">
    <cfRule type="expression" dxfId="428" priority="39" stopIfTrue="1">
      <formula>D$33&gt;=147</formula>
    </cfRule>
    <cfRule type="expression" dxfId="427" priority="40" stopIfTrue="1">
      <formula>AND(D33&gt;0,D33&lt;&gt;40)</formula>
    </cfRule>
    <cfRule type="expression" dxfId="426" priority="38" stopIfTrue="1">
      <formula>OR(D33=47,AND(D33&gt;0,D33&lt;&gt;40,Durchführung="nein",Durchführung="non"))</formula>
    </cfRule>
  </conditionalFormatting>
  <conditionalFormatting sqref="D56:O56">
    <cfRule type="expression" dxfId="425" priority="1">
      <formula>AND(D$56&lt;&gt; "", $B$56="")</formula>
    </cfRule>
  </conditionalFormatting>
  <conditionalFormatting sqref="D58:O58">
    <cfRule type="expression" dxfId="424" priority="4">
      <formula>AND(D$58&lt;&gt; "", $B$58="")</formula>
    </cfRule>
  </conditionalFormatting>
  <conditionalFormatting sqref="D60:O60">
    <cfRule type="expression" dxfId="423" priority="5">
      <formula>AND(D$60&lt;&gt; "", $B$60="")</formula>
    </cfRule>
  </conditionalFormatting>
  <conditionalFormatting sqref="D62:O62">
    <cfRule type="expression" dxfId="42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21" priority="10">
      <formula>D6&lt;&gt;""</formula>
    </cfRule>
  </conditionalFormatting>
  <conditionalFormatting sqref="D64:O64">
    <cfRule type="expression" dxfId="420" priority="7">
      <formula>AND(D$64&lt;&gt; "", $B$64="")</formula>
    </cfRule>
  </conditionalFormatting>
  <conditionalFormatting sqref="D77:O77">
    <cfRule type="expression" dxfId="419" priority="32">
      <formula>AND(D77&gt;0,D79&gt;0)</formula>
    </cfRule>
  </conditionalFormatting>
  <conditionalFormatting sqref="D79:O79">
    <cfRule type="expression" dxfId="418" priority="29">
      <formula>COUNTIF($D79:$O79,"&gt;0")&gt;2</formula>
    </cfRule>
    <cfRule type="expression" dxfId="417" priority="33">
      <formula>AND(D77&gt;0,D79&gt;0)</formula>
    </cfRule>
  </conditionalFormatting>
  <conditionalFormatting sqref="D103:O103">
    <cfRule type="expression" dxfId="416" priority="8">
      <formula>LEN(D$103)&gt;0</formula>
    </cfRule>
    <cfRule type="expression" dxfId="415" priority="13">
      <formula>AND(D$22&gt;0,OR($D$10="ja",$D$12="ja",$D$10="oui",$D$12="oui"))</formula>
    </cfRule>
    <cfRule type="expression" dxfId="414" priority="14">
      <formula>OR(AND($D$10&lt;&gt;"ja",$D$12&lt;&gt;"ja"),AND($D$10&lt;&gt;"oui",$D$12&lt;&gt;"oui"))</formula>
    </cfRule>
  </conditionalFormatting>
  <conditionalFormatting sqref="D110:O110">
    <cfRule type="cellIs" dxfId="413" priority="36" operator="greaterThan">
      <formula>0</formula>
    </cfRule>
  </conditionalFormatting>
  <conditionalFormatting sqref="D111:O111">
    <cfRule type="expression" dxfId="412" priority="31">
      <formula>AND(D109&gt;0,D111&gt;0)</formula>
    </cfRule>
    <cfRule type="expression" dxfId="411" priority="28">
      <formula>COUNTIF($D111:$O111,"&gt;0")&gt;2</formula>
    </cfRule>
  </conditionalFormatting>
  <conditionalFormatting sqref="D95:P95 D127:O127">
    <cfRule type="cellIs" dxfId="410" priority="35" operator="greaterThan">
      <formula>0</formula>
    </cfRule>
  </conditionalFormatting>
  <conditionalFormatting sqref="D170:P171">
    <cfRule type="cellIs" dxfId="409" priority="42" operator="lessThan">
      <formula>0</formula>
    </cfRule>
  </conditionalFormatting>
  <conditionalFormatting sqref="D172:P172">
    <cfRule type="cellIs" dxfId="408" priority="43" operator="greaterThan">
      <formula>0.4</formula>
    </cfRule>
    <cfRule type="cellIs" dxfId="407" priority="44" operator="greaterThan">
      <formula>40</formula>
    </cfRule>
  </conditionalFormatting>
  <conditionalFormatting sqref="E38 E36 E24 E26 E30 E32 E40 E42 E44 E46 E48 E50 E52 E54 E56 E58 E60 E62 E64 E75 E101">
    <cfRule type="expression" dxfId="406" priority="17">
      <formula>$E$22&gt;0</formula>
    </cfRule>
  </conditionalFormatting>
  <conditionalFormatting sqref="F38 F36 F24 F26 F30 F32 F40 F42 F44 F46 F48 F50 F52 F54 F56 F58 F60 F62 F64 F75 F101">
    <cfRule type="expression" dxfId="405" priority="18">
      <formula>$F$22&gt;0</formula>
    </cfRule>
  </conditionalFormatting>
  <conditionalFormatting sqref="G38 G36 G24 G26 G30 G32 G40 G42 G44 G46 G48 G50 G52 G54 G56 G58 G60 G62 G64 G75 G101">
    <cfRule type="expression" dxfId="404" priority="19">
      <formula>$G$22&gt;0</formula>
    </cfRule>
  </conditionalFormatting>
  <conditionalFormatting sqref="H38 H36 H24 H26 H30 H32 H40 H42 H44 H46 H48 H50 H52 H54 H56 H58 H60 H62 H64 H75 H101">
    <cfRule type="expression" dxfId="403" priority="20">
      <formula>$H$22&gt;0</formula>
    </cfRule>
  </conditionalFormatting>
  <conditionalFormatting sqref="I38 I36 I24 I26 I30 I32 I40 I42 I44 I46 I48 I50 I52 I54 I56 I58 I60 I62 I64 I75 I101">
    <cfRule type="expression" dxfId="402" priority="21">
      <formula>$I$22&gt;0</formula>
    </cfRule>
  </conditionalFormatting>
  <conditionalFormatting sqref="J38 J36 J24 J26 J30 J32 J40 J42 J44 J46 J48 J50 J52 J54 J56 J58 J60 J62 J64 J75 J101">
    <cfRule type="expression" dxfId="401" priority="22">
      <formula>$J$22&gt;0</formula>
    </cfRule>
  </conditionalFormatting>
  <conditionalFormatting sqref="K38 K36 K24 K26 K30 K32 K40 K42 K44 K46 K48 K50 K52 K54 K56 K58 K60 K62 K64 K75 K101">
    <cfRule type="expression" dxfId="400" priority="23">
      <formula>$K$22&gt;0</formula>
    </cfRule>
  </conditionalFormatting>
  <conditionalFormatting sqref="L38 L36 L24 L26 L30 L32 L40 L42 L44 L46 L48 L50 L52 L54 L56 L58 L60 L62 L64 L75 L101">
    <cfRule type="expression" dxfId="399" priority="24">
      <formula>$L$22&gt;0</formula>
    </cfRule>
  </conditionalFormatting>
  <conditionalFormatting sqref="M38 M36 M24 M26 M30 M32 M40 M42 M44 M46 M48 M50 M52 M54 M56 M58 M60 M62 M64 M75 M101">
    <cfRule type="expression" dxfId="398" priority="25">
      <formula>$M$22&gt;0</formula>
    </cfRule>
  </conditionalFormatting>
  <conditionalFormatting sqref="N38 N36 N24 N26 N30 N32 N40 N42 N44 N46 N48 N50 N52 N54 N56 N58 N60 N62 N64 N75 N101">
    <cfRule type="expression" dxfId="397" priority="26">
      <formula>$N$22&gt;0</formula>
    </cfRule>
  </conditionalFormatting>
  <conditionalFormatting sqref="O38 O36 O24 O26 O30 O32 O40 O42 O44 O46 O48 O50 O52 O54 O56 O58 O60 O62 O64 O75 O101">
    <cfRule type="expression" dxfId="396"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1A126AF2-D9BA-4746-B9F0-C47F2C43C44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C0B46A5A-9C81-4B5F-BFB6-CE6146149B7F}">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9986950C-02F6-45E9-9452-E6B473660296}">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0EF8635F-9231-4DE9-AAD4-E64E4DADBED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36C4EE6E-1FA0-4F8B-BE8A-0CEC2E54F28E}">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B0ACA628-8D38-43B7-8C0D-2BDEDE971B5F}">
      <formula1>Sprachen</formula1>
    </dataValidation>
    <dataValidation type="list" allowBlank="1" showInputMessage="1" showErrorMessage="1" errorTitle="Durchführung" error="Der Wert muss einem Eintrag der Liste entsprechen._x000a_(f) Der Wert muss einem Eintrag der Liste entsprechen." sqref="D14" xr:uid="{8CCBB656-E6B2-4EB2-BAF0-95CC0A73BC53}">
      <formula1>JaNein</formula1>
    </dataValidation>
    <dataValidation type="list" allowBlank="1" showInputMessage="1" showErrorMessage="1" errorTitle="Transfer" error="Der Wert muss einem Eintrag der Liste entsprechen._x000a_(f) Der Wert muss einem Eintrag der Liste entsprechen." sqref="D12" xr:uid="{F6379C78-57CE-42A7-8CC6-3F089A7EE40D}">
      <formula1>JaNein</formula1>
    </dataValidation>
    <dataValidation type="list" allowBlank="1" showInputMessage="1" showErrorMessage="1" errorTitle="Neuentwicklung" error="Der Wert muss einem Eintrag der Liste entsprechen._x000a_(f) Der Wert muss einem Eintrag der Liste entsprechen." sqref="D10" xr:uid="{AAA46499-9895-4EF8-8CFA-6A5AD47E2FE1}">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05B9591C-527E-4FA2-A70F-9B265EF4A7C6}">
      <formula1>Kursdauer</formula1>
    </dataValidation>
    <dataValidation type="list" allowBlank="1" showInputMessage="1" showErrorMessage="1" errorTitle="Durchführung" error="Der Wert muss einem Eintrag der Liste entsprechen._x000a_(f) Der Wert muss einem Eintrag der Liste entsprechen." sqref="D20:O20" xr:uid="{CB2AB919-016F-400F-9374-A4C491E9E0A9}">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47CFF937-4C2D-4467-9E8C-63FD388C2B48}">
      <formula1>0</formula1>
    </dataValidation>
    <dataValidation type="whole" operator="greaterThanOrEqual" allowBlank="1" showInputMessage="1" showErrorMessage="1" error="Die Anzahl der Teilnehmer muss mindestens 10 sein._x000a__x000a_(f) Die Anzahl der Teilnehmer muss mindestens 10 sein." sqref="D26:O26" xr:uid="{726BF0BB-6829-4F78-94BA-8A1D0CF2A59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87E62557-8E6A-42A4-9636-7A17FCE91454}">
      <formula1>D22</formula1>
    </dataValidation>
    <dataValidation type="date" allowBlank="1" showInputMessage="1" showErrorMessage="1" error="Bitte ein gültiges Datum eingeben_x000a__x000a_(f) Bitte ein gültiges Datum eingeben" sqref="D22:O22" xr:uid="{C5D26382-C492-4584-924D-C5CCF4102E00}">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02F9C3E5-E439-421F-A5D1-CC032120F422}">
      <formula1>0</formula1>
      <formula2>999999</formula2>
    </dataValidation>
    <dataValidation type="whole" operator="greaterThanOrEqual" allowBlank="1" showInputMessage="1" showErrorMessage="1" sqref="D27 D102 D104" xr:uid="{EC796D85-0CCD-44A8-AE2F-217688E30B45}">
      <formula1>8</formula1>
    </dataValidation>
    <dataValidation type="whole" operator="greaterThanOrEqual" allowBlank="1" showInputMessage="1" showErrorMessage="1" sqref="E27:O27 E102:O102 E104:O104" xr:uid="{7BEB62E2-DDF2-4A1A-B76C-ED50ED3E4A65}">
      <formula1>10</formula1>
    </dataValidation>
    <dataValidation operator="greaterThanOrEqual" allowBlank="1" showInputMessage="1" showErrorMessage="1" sqref="C164:C166 P163 D164:D165 E164:P166" xr:uid="{FCCCA76C-4527-45D1-9F03-1A3F44C99701}"/>
  </dataValidations>
  <hyperlinks>
    <hyperlink ref="C2" location="Abrechnung!A1" display="Abrechnung" xr:uid="{6A032546-BD67-472D-A5F5-50EC70206BFB}"/>
    <hyperlink ref="B3" location="Information!A1" display="Information!A1" xr:uid="{ABC97F42-005A-44AE-B7FD-FAEC57DE9EA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A429DBA-1CA4-4E7B-85D8-AB79DD973AB5}">
          <x14:formula1>
            <xm:f>Auswahlfelder!$M$2:$M$7</xm:f>
          </x14:formula1>
          <xm:sqref>D9</xm:sqref>
        </x14:dataValidation>
        <x14:dataValidation type="list" allowBlank="1" showInputMessage="1" showErrorMessage="1" xr:uid="{C6A9F49B-D133-4A70-B29F-B3EBEC67536D}">
          <x14:formula1>
            <xm:f>Auswahlfelder!$O$2:$O$3</xm:f>
          </x14:formula1>
          <xm:sqref>D11 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4DFA-CF1B-4FE0-AB1A-59992547B9D4}">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3"/>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3"/>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sPSWADHNQOK8WKLNYAe2P5D01ba5xCScr8KVu/HZAuoqn03wfS0A0pnLkLDz7lpnykIR083tbmHTD/GxHcJH/A==" saltValue="dVRcwlxo04cA1/cvsXXMbw==" spinCount="100000" sheet="1" selectLockedCells="1" autoFilter="0"/>
  <mergeCells count="2">
    <mergeCell ref="D6:P6"/>
    <mergeCell ref="B3:H3"/>
  </mergeCells>
  <conditionalFormatting sqref="A36:O36">
    <cfRule type="expression" dxfId="395" priority="11" stopIfTrue="1">
      <formula>OR($D$10="nein",$D$10="",$D$10=0,$D$10="non")</formula>
    </cfRule>
  </conditionalFormatting>
  <conditionalFormatting sqref="A38:O38">
    <cfRule type="expression" dxfId="394" priority="12" stopIfTrue="1">
      <formula>OR($D$12="nein",$D$12="",$D$12=0,$D$12="non")</formula>
    </cfRule>
  </conditionalFormatting>
  <conditionalFormatting sqref="B56 B58 B60 B62 B64">
    <cfRule type="expression" dxfId="393" priority="15">
      <formula>$P$22&gt;0</formula>
    </cfRule>
    <cfRule type="expression" dxfId="392" priority="9">
      <formula>LEN($B56)&gt;0</formula>
    </cfRule>
  </conditionalFormatting>
  <conditionalFormatting sqref="B103">
    <cfRule type="expression" dxfId="391" priority="34">
      <formula>OR(D10="ja",D12="ja",D10="oui",D12="oui")</formula>
    </cfRule>
  </conditionalFormatting>
  <conditionalFormatting sqref="B99:Q99">
    <cfRule type="expression" dxfId="390" priority="37">
      <formula>OR(Durchführung="nein",Durchführung="non")</formula>
    </cfRule>
  </conditionalFormatting>
  <conditionalFormatting sqref="C56 C58 C60 C62 C64">
    <cfRule type="expression" dxfId="389" priority="41" stopIfTrue="1">
      <formula>$P$22=0</formula>
    </cfRule>
  </conditionalFormatting>
  <conditionalFormatting sqref="D38 D36 D24 D26 D30 D32 D40 D42 D44 D46 D48 D50 D52 D54 D56 D58 D60 D62 D64 D75 D101">
    <cfRule type="expression" dxfId="388" priority="16">
      <formula>$D$22&gt;0</formula>
    </cfRule>
  </conditionalFormatting>
  <conditionalFormatting sqref="D109 O109">
    <cfRule type="expression" dxfId="387" priority="30">
      <formula>AND(D109&gt;0,D111&gt;0)</formula>
    </cfRule>
  </conditionalFormatting>
  <conditionalFormatting sqref="D24:O24">
    <cfRule type="expression" dxfId="386" priority="3">
      <formula>AND(D$22="",D$24&lt;&gt;"")</formula>
    </cfRule>
  </conditionalFormatting>
  <conditionalFormatting sqref="D32:O32">
    <cfRule type="expression" dxfId="385" priority="2">
      <formula>OR(AND(D$32 = $V$30, $V$32 &gt; 4),AND(D$32 = $W$30, $W$32 &gt; 4),AND(D$32 = $X$30, $X$32 &gt; 4))</formula>
    </cfRule>
  </conditionalFormatting>
  <conditionalFormatting sqref="D34:O34">
    <cfRule type="expression" dxfId="384" priority="39" stopIfTrue="1">
      <formula>D$33&gt;=147</formula>
    </cfRule>
    <cfRule type="expression" dxfId="383" priority="40" stopIfTrue="1">
      <formula>AND(D33&gt;0,D33&lt;&gt;40)</formula>
    </cfRule>
    <cfRule type="expression" dxfId="382" priority="38" stopIfTrue="1">
      <formula>OR(D33=47,AND(D33&gt;0,D33&lt;&gt;40,Durchführung="nein",Durchführung="non"))</formula>
    </cfRule>
  </conditionalFormatting>
  <conditionalFormatting sqref="D56:O56">
    <cfRule type="expression" dxfId="381" priority="1">
      <formula>AND(D$56&lt;&gt; "", $B$56="")</formula>
    </cfRule>
  </conditionalFormatting>
  <conditionalFormatting sqref="D58:O58">
    <cfRule type="expression" dxfId="380" priority="4">
      <formula>AND(D$58&lt;&gt; "", $B$58="")</formula>
    </cfRule>
  </conditionalFormatting>
  <conditionalFormatting sqref="D60:O60">
    <cfRule type="expression" dxfId="379" priority="5">
      <formula>AND(D$60&lt;&gt; "", $B$60="")</formula>
    </cfRule>
  </conditionalFormatting>
  <conditionalFormatting sqref="D62:O62">
    <cfRule type="expression" dxfId="37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77" priority="10">
      <formula>D6&lt;&gt;""</formula>
    </cfRule>
  </conditionalFormatting>
  <conditionalFormatting sqref="D64:O64">
    <cfRule type="expression" dxfId="376" priority="7">
      <formula>AND(D$64&lt;&gt; "", $B$64="")</formula>
    </cfRule>
  </conditionalFormatting>
  <conditionalFormatting sqref="D77:O77">
    <cfRule type="expression" dxfId="375" priority="32">
      <formula>AND(D77&gt;0,D79&gt;0)</formula>
    </cfRule>
  </conditionalFormatting>
  <conditionalFormatting sqref="D79:O79">
    <cfRule type="expression" dxfId="374" priority="29">
      <formula>COUNTIF($D79:$O79,"&gt;0")&gt;2</formula>
    </cfRule>
    <cfRule type="expression" dxfId="373" priority="33">
      <formula>AND(D77&gt;0,D79&gt;0)</formula>
    </cfRule>
  </conditionalFormatting>
  <conditionalFormatting sqref="D103:O103">
    <cfRule type="expression" dxfId="372" priority="8">
      <formula>LEN(D$103)&gt;0</formula>
    </cfRule>
    <cfRule type="expression" dxfId="371" priority="13">
      <formula>AND(D$22&gt;0,OR($D$10="ja",$D$12="ja",$D$10="oui",$D$12="oui"))</formula>
    </cfRule>
    <cfRule type="expression" dxfId="370" priority="14">
      <formula>OR(AND($D$10&lt;&gt;"ja",$D$12&lt;&gt;"ja"),AND($D$10&lt;&gt;"oui",$D$12&lt;&gt;"oui"))</formula>
    </cfRule>
  </conditionalFormatting>
  <conditionalFormatting sqref="D110:O110">
    <cfRule type="cellIs" dxfId="369" priority="36" operator="greaterThan">
      <formula>0</formula>
    </cfRule>
  </conditionalFormatting>
  <conditionalFormatting sqref="D111:O111">
    <cfRule type="expression" dxfId="368" priority="31">
      <formula>AND(D109&gt;0,D111&gt;0)</formula>
    </cfRule>
    <cfRule type="expression" dxfId="367" priority="28">
      <formula>COUNTIF($D111:$O111,"&gt;0")&gt;2</formula>
    </cfRule>
  </conditionalFormatting>
  <conditionalFormatting sqref="D95:P95 D127:O127">
    <cfRule type="cellIs" dxfId="366" priority="35" operator="greaterThan">
      <formula>0</formula>
    </cfRule>
  </conditionalFormatting>
  <conditionalFormatting sqref="D170:P171">
    <cfRule type="cellIs" dxfId="365" priority="42" operator="lessThan">
      <formula>0</formula>
    </cfRule>
  </conditionalFormatting>
  <conditionalFormatting sqref="D172:P172">
    <cfRule type="cellIs" dxfId="364" priority="43" operator="greaterThan">
      <formula>0.4</formula>
    </cfRule>
    <cfRule type="cellIs" dxfId="363" priority="44" operator="greaterThan">
      <formula>40</formula>
    </cfRule>
  </conditionalFormatting>
  <conditionalFormatting sqref="E38 E36 E24 E26 E30 E32 E40 E42 E44 E46 E48 E50 E52 E54 E56 E58 E60 E62 E64 E75 E101">
    <cfRule type="expression" dxfId="362" priority="17">
      <formula>$E$22&gt;0</formula>
    </cfRule>
  </conditionalFormatting>
  <conditionalFormatting sqref="F38 F36 F24 F26 F30 F32 F40 F42 F44 F46 F48 F50 F52 F54 F56 F58 F60 F62 F64 F75 F101">
    <cfRule type="expression" dxfId="361" priority="18">
      <formula>$F$22&gt;0</formula>
    </cfRule>
  </conditionalFormatting>
  <conditionalFormatting sqref="G38 G36 G24 G26 G30 G32 G40 G42 G44 G46 G48 G50 G52 G54 G56 G58 G60 G62 G64 G75 G101">
    <cfRule type="expression" dxfId="360" priority="19">
      <formula>$G$22&gt;0</formula>
    </cfRule>
  </conditionalFormatting>
  <conditionalFormatting sqref="H38 H36 H24 H26 H30 H32 H40 H42 H44 H46 H48 H50 H52 H54 H56 H58 H60 H62 H64 H75 H101">
    <cfRule type="expression" dxfId="359" priority="20">
      <formula>$H$22&gt;0</formula>
    </cfRule>
  </conditionalFormatting>
  <conditionalFormatting sqref="I38 I36 I24 I26 I30 I32 I40 I42 I44 I46 I48 I50 I52 I54 I56 I58 I60 I62 I64 I75 I101">
    <cfRule type="expression" dxfId="358" priority="21">
      <formula>$I$22&gt;0</formula>
    </cfRule>
  </conditionalFormatting>
  <conditionalFormatting sqref="J38 J36 J24 J26 J30 J32 J40 J42 J44 J46 J48 J50 J52 J54 J56 J58 J60 J62 J64 J75 J101">
    <cfRule type="expression" dxfId="357" priority="22">
      <formula>$J$22&gt;0</formula>
    </cfRule>
  </conditionalFormatting>
  <conditionalFormatting sqref="K38 K36 K24 K26 K30 K32 K40 K42 K44 K46 K48 K50 K52 K54 K56 K58 K60 K62 K64 K75 K101">
    <cfRule type="expression" dxfId="356" priority="23">
      <formula>$K$22&gt;0</formula>
    </cfRule>
  </conditionalFormatting>
  <conditionalFormatting sqref="L38 L36 L24 L26 L30 L32 L40 L42 L44 L46 L48 L50 L52 L54 L56 L58 L60 L62 L64 L75 L101">
    <cfRule type="expression" dxfId="355" priority="24">
      <formula>$L$22&gt;0</formula>
    </cfRule>
  </conditionalFormatting>
  <conditionalFormatting sqref="M38 M36 M24 M26 M30 M32 M40 M42 M44 M46 M48 M50 M52 M54 M56 M58 M60 M62 M64 M75 M101">
    <cfRule type="expression" dxfId="354" priority="25">
      <formula>$M$22&gt;0</formula>
    </cfRule>
  </conditionalFormatting>
  <conditionalFormatting sqref="N38 N36 N24 N26 N30 N32 N40 N42 N44 N46 N48 N50 N52 N54 N56 N58 N60 N62 N64 N75 N101">
    <cfRule type="expression" dxfId="353" priority="26">
      <formula>$N$22&gt;0</formula>
    </cfRule>
  </conditionalFormatting>
  <conditionalFormatting sqref="O38 O36 O24 O26 O30 O32 O40 O42 O44 O46 O48 O50 O52 O54 O56 O58 O60 O62 O64 O75 O101">
    <cfRule type="expression" dxfId="35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DED31C80-D7DC-493D-BF1B-29DF55FD1DF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21B12CD-463A-4297-8819-B8290A74022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43CFBF20-75B6-4D25-BB26-729BE3BD48D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EFE9E257-650B-419E-A8F4-B84C15DDA2D6}">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EFA66062-72F5-4D6A-B0D7-3C5DB7BAC887}">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A2ACF909-070F-4D15-BED8-571EB146C9CD}">
      <formula1>Sprachen</formula1>
    </dataValidation>
    <dataValidation type="list" allowBlank="1" showInputMessage="1" showErrorMessage="1" errorTitle="Durchführung" error="Der Wert muss einem Eintrag der Liste entsprechen._x000a_(f) Der Wert muss einem Eintrag der Liste entsprechen." sqref="D14" xr:uid="{92367852-92C1-4348-89CA-C2BB8B98C2EE}">
      <formula1>JaNein</formula1>
    </dataValidation>
    <dataValidation type="list" allowBlank="1" showInputMessage="1" showErrorMessage="1" errorTitle="Transfer" error="Der Wert muss einem Eintrag der Liste entsprechen._x000a_(f) Der Wert muss einem Eintrag der Liste entsprechen." sqref="D12" xr:uid="{3036FBDB-8641-47A9-8DBF-8724283DC199}">
      <formula1>JaNein</formula1>
    </dataValidation>
    <dataValidation type="list" allowBlank="1" showInputMessage="1" showErrorMessage="1" errorTitle="Neuentwicklung" error="Der Wert muss einem Eintrag der Liste entsprechen._x000a_(f) Der Wert muss einem Eintrag der Liste entsprechen." sqref="D10" xr:uid="{2B86F880-9A90-44E6-A3C4-75F75524245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A7DE6C2-5CFE-43BB-BC73-499F21F3134D}">
      <formula1>Kursdauer</formula1>
    </dataValidation>
    <dataValidation type="list" allowBlank="1" showInputMessage="1" showErrorMessage="1" errorTitle="Durchführung" error="Der Wert muss einem Eintrag der Liste entsprechen._x000a_(f) Der Wert muss einem Eintrag der Liste entsprechen." sqref="D20:O20" xr:uid="{C716CE93-B380-4530-BA0D-1025209DAB82}">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58D419E-53D9-4415-AFC8-776C7C413F83}">
      <formula1>0</formula1>
    </dataValidation>
    <dataValidation type="whole" operator="greaterThanOrEqual" allowBlank="1" showInputMessage="1" showErrorMessage="1" error="Die Anzahl der Teilnehmer muss mindestens 10 sein._x000a__x000a_(f) Die Anzahl der Teilnehmer muss mindestens 10 sein." sqref="D26:O26" xr:uid="{68267FC7-DF49-450D-9C55-F66087AD2584}">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50DCCEED-8C39-438A-A6A1-CABC4F121581}">
      <formula1>D22</formula1>
    </dataValidation>
    <dataValidation type="date" allowBlank="1" showInputMessage="1" showErrorMessage="1" error="Bitte ein gültiges Datum eingeben_x000a__x000a_(f) Bitte ein gültiges Datum eingeben" sqref="D22:O22" xr:uid="{09DCB76B-0910-473D-8A52-BB9D0FF1CA2D}">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60B0338-316D-49A2-80A4-A18BFCC0B219}">
      <formula1>0</formula1>
      <formula2>999999</formula2>
    </dataValidation>
    <dataValidation type="whole" operator="greaterThanOrEqual" allowBlank="1" showInputMessage="1" showErrorMessage="1" sqref="D27 D102 D104" xr:uid="{7ECB9F4D-3C5D-490A-B2AA-2F5B96DC534F}">
      <formula1>8</formula1>
    </dataValidation>
    <dataValidation type="whole" operator="greaterThanOrEqual" allowBlank="1" showInputMessage="1" showErrorMessage="1" sqref="E27:O27 E102:O102 E104:O104" xr:uid="{59782D71-A04E-4C2F-BD49-AACD5010E9F7}">
      <formula1>10</formula1>
    </dataValidation>
    <dataValidation operator="greaterThanOrEqual" allowBlank="1" showInputMessage="1" showErrorMessage="1" sqref="C164:C166 P163 D164:D165 E164:P166" xr:uid="{BF90DD9D-EF40-44B4-82C4-4570CC731653}"/>
  </dataValidations>
  <hyperlinks>
    <hyperlink ref="C2" location="Abrechnung!A1" display="Abrechnung" xr:uid="{38555C77-E928-4766-BA62-833B66F7AB0D}"/>
    <hyperlink ref="B3" location="Information!A1" display="Information!A1" xr:uid="{555F1980-8198-48F9-B37A-5DDF7AD4AB66}"/>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08A978B-3F2C-4678-84B6-9F9B389BBAFA}">
          <x14:formula1>
            <xm:f>Auswahlfelder!$M$2:$M$7</xm:f>
          </x14:formula1>
          <xm:sqref>D9</xm:sqref>
        </x14:dataValidation>
        <x14:dataValidation type="list" allowBlank="1" showInputMessage="1" showErrorMessage="1" xr:uid="{4FC13ACD-7A50-41C4-BDD1-11CC4F989587}">
          <x14:formula1>
            <xm:f>Auswahlfelder!$O$2:$O$3</xm:f>
          </x14:formula1>
          <xm:sqref>D11 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0CF1-E70E-4912-90A0-1C28647B4281}">
  <sheetPr>
    <outlinePr applyStyles="1"/>
    <pageSetUpPr fitToPage="1"/>
  </sheetPr>
  <dimension ref="A1:Y173"/>
  <sheetViews>
    <sheetView defaultGridColor="0" colorId="9" zoomScale="85" zoomScaleNormal="85" workbookViewId="0">
      <pane ySplit="33" topLeftCell="A34" activePane="bottomLeft" state="frozen"/>
      <selection pane="bottomLeft" activeCell="D36" sqref="D3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Bk0svjqXHVPskc3inocM4eRZ3Vmy6V5LHENTt+CVcOR8Ha7LY05D+Tbh0n8giYt/wykYwySHPKFwwAtpcZjt5Q==" saltValue="rx3encWRN6A1C6rxXjAyDQ==" spinCount="100000" sheet="1" selectLockedCells="1" autoFilter="0"/>
  <mergeCells count="2">
    <mergeCell ref="D6:P6"/>
    <mergeCell ref="B3:H3"/>
  </mergeCells>
  <conditionalFormatting sqref="A36:O36">
    <cfRule type="expression" dxfId="351" priority="11" stopIfTrue="1">
      <formula>OR($D$10="nein",$D$10="",$D$10=0,$D$10="non")</formula>
    </cfRule>
  </conditionalFormatting>
  <conditionalFormatting sqref="A38:O38">
    <cfRule type="expression" dxfId="350" priority="12" stopIfTrue="1">
      <formula>OR($D$12="nein",$D$12="",$D$12=0,$D$12="non")</formula>
    </cfRule>
  </conditionalFormatting>
  <conditionalFormatting sqref="B56 B58 B60 B62 B64">
    <cfRule type="expression" dxfId="349" priority="15">
      <formula>$P$22&gt;0</formula>
    </cfRule>
    <cfRule type="expression" dxfId="348" priority="9">
      <formula>LEN($B56)&gt;0</formula>
    </cfRule>
  </conditionalFormatting>
  <conditionalFormatting sqref="B103">
    <cfRule type="expression" dxfId="347" priority="34">
      <formula>OR(D10="ja",D12="ja",D10="oui",D12="oui")</formula>
    </cfRule>
  </conditionalFormatting>
  <conditionalFormatting sqref="B99:Q99">
    <cfRule type="expression" dxfId="346" priority="37">
      <formula>OR(Durchführung="nein",Durchführung="non")</formula>
    </cfRule>
  </conditionalFormatting>
  <conditionalFormatting sqref="C56 C58 C60 C62 C64">
    <cfRule type="expression" dxfId="345" priority="41" stopIfTrue="1">
      <formula>$P$22=0</formula>
    </cfRule>
  </conditionalFormatting>
  <conditionalFormatting sqref="D38 D36 D24 D26 D30 D32 D40 D42 D44 D46 D48 D50 D52 D54 D56 D58 D60 D62 D64 D75 D101">
    <cfRule type="expression" dxfId="344" priority="16">
      <formula>$D$22&gt;0</formula>
    </cfRule>
  </conditionalFormatting>
  <conditionalFormatting sqref="D109 O109">
    <cfRule type="expression" dxfId="343" priority="30">
      <formula>AND(D109&gt;0,D111&gt;0)</formula>
    </cfRule>
  </conditionalFormatting>
  <conditionalFormatting sqref="D24:O24">
    <cfRule type="expression" dxfId="342" priority="3">
      <formula>AND(D$22="",D$24&lt;&gt;"")</formula>
    </cfRule>
  </conditionalFormatting>
  <conditionalFormatting sqref="D32:O32">
    <cfRule type="expression" dxfId="341" priority="2">
      <formula>OR(AND(D$32 = $V$30, $V$32 &gt; 4),AND(D$32 = $W$30, $W$32 &gt; 4),AND(D$32 = $X$30, $X$32 &gt; 4))</formula>
    </cfRule>
  </conditionalFormatting>
  <conditionalFormatting sqref="D34:O34">
    <cfRule type="expression" dxfId="340" priority="39" stopIfTrue="1">
      <formula>D$33&gt;=147</formula>
    </cfRule>
    <cfRule type="expression" dxfId="339" priority="40" stopIfTrue="1">
      <formula>AND(D33&gt;0,D33&lt;&gt;40)</formula>
    </cfRule>
    <cfRule type="expression" dxfId="338" priority="38" stopIfTrue="1">
      <formula>OR(D33=47,AND(D33&gt;0,D33&lt;&gt;40,Durchführung="nein",Durchführung="non"))</formula>
    </cfRule>
  </conditionalFormatting>
  <conditionalFormatting sqref="D56:O56">
    <cfRule type="expression" dxfId="337" priority="1">
      <formula>AND(D$56&lt;&gt; "", $B$56="")</formula>
    </cfRule>
  </conditionalFormatting>
  <conditionalFormatting sqref="D58:O58">
    <cfRule type="expression" dxfId="336" priority="4">
      <formula>AND(D$58&lt;&gt; "", $B$58="")</formula>
    </cfRule>
  </conditionalFormatting>
  <conditionalFormatting sqref="D60:O60">
    <cfRule type="expression" dxfId="335" priority="5">
      <formula>AND(D$60&lt;&gt; "", $B$60="")</formula>
    </cfRule>
  </conditionalFormatting>
  <conditionalFormatting sqref="D62:O62">
    <cfRule type="expression" dxfId="33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33" priority="10">
      <formula>D6&lt;&gt;""</formula>
    </cfRule>
  </conditionalFormatting>
  <conditionalFormatting sqref="D64:O64">
    <cfRule type="expression" dxfId="332" priority="7">
      <formula>AND(D$64&lt;&gt; "", $B$64="")</formula>
    </cfRule>
  </conditionalFormatting>
  <conditionalFormatting sqref="D77:O77">
    <cfRule type="expression" dxfId="331" priority="32">
      <formula>AND(D77&gt;0,D79&gt;0)</formula>
    </cfRule>
  </conditionalFormatting>
  <conditionalFormatting sqref="D79:O79">
    <cfRule type="expression" dxfId="330" priority="29">
      <formula>COUNTIF($D79:$O79,"&gt;0")&gt;2</formula>
    </cfRule>
    <cfRule type="expression" dxfId="329" priority="33">
      <formula>AND(D77&gt;0,D79&gt;0)</formula>
    </cfRule>
  </conditionalFormatting>
  <conditionalFormatting sqref="D103:O103">
    <cfRule type="expression" dxfId="328" priority="8">
      <formula>LEN(D$103)&gt;0</formula>
    </cfRule>
    <cfRule type="expression" dxfId="327" priority="13">
      <formula>AND(D$22&gt;0,OR($D$10="ja",$D$12="ja",$D$10="oui",$D$12="oui"))</formula>
    </cfRule>
    <cfRule type="expression" dxfId="326" priority="14">
      <formula>OR(AND($D$10&lt;&gt;"ja",$D$12&lt;&gt;"ja"),AND($D$10&lt;&gt;"oui",$D$12&lt;&gt;"oui"))</formula>
    </cfRule>
  </conditionalFormatting>
  <conditionalFormatting sqref="D110:O110">
    <cfRule type="cellIs" dxfId="325" priority="36" operator="greaterThan">
      <formula>0</formula>
    </cfRule>
  </conditionalFormatting>
  <conditionalFormatting sqref="D111:O111">
    <cfRule type="expression" dxfId="324" priority="31">
      <formula>AND(D109&gt;0,D111&gt;0)</formula>
    </cfRule>
    <cfRule type="expression" dxfId="323" priority="28">
      <formula>COUNTIF($D111:$O111,"&gt;0")&gt;2</formula>
    </cfRule>
  </conditionalFormatting>
  <conditionalFormatting sqref="D95:P95 D127:O127">
    <cfRule type="cellIs" dxfId="322" priority="35" operator="greaterThan">
      <formula>0</formula>
    </cfRule>
  </conditionalFormatting>
  <conditionalFormatting sqref="D170:P171">
    <cfRule type="cellIs" dxfId="321" priority="42" operator="lessThan">
      <formula>0</formula>
    </cfRule>
  </conditionalFormatting>
  <conditionalFormatting sqref="D172:P172">
    <cfRule type="cellIs" dxfId="320" priority="43" operator="greaterThan">
      <formula>0.4</formula>
    </cfRule>
    <cfRule type="cellIs" dxfId="319" priority="44" operator="greaterThan">
      <formula>40</formula>
    </cfRule>
  </conditionalFormatting>
  <conditionalFormatting sqref="E38 E36 E24 E26 E30 E32 E40 E42 E44 E46 E48 E50 E52 E54 E56 E58 E60 E62 E64 E75 E101">
    <cfRule type="expression" dxfId="318" priority="17">
      <formula>$E$22&gt;0</formula>
    </cfRule>
  </conditionalFormatting>
  <conditionalFormatting sqref="F38 F36 F24 F26 F30 F32 F40 F42 F44 F46 F48 F50 F52 F54 F56 F58 F60 F62 F64 F75 F101">
    <cfRule type="expression" dxfId="317" priority="18">
      <formula>$F$22&gt;0</formula>
    </cfRule>
  </conditionalFormatting>
  <conditionalFormatting sqref="G38 G36 G24 G26 G30 G32 G40 G42 G44 G46 G48 G50 G52 G54 G56 G58 G60 G62 G64 G75 G101">
    <cfRule type="expression" dxfId="316" priority="19">
      <formula>$G$22&gt;0</formula>
    </cfRule>
  </conditionalFormatting>
  <conditionalFormatting sqref="H38 H36 H24 H26 H30 H32 H40 H42 H44 H46 H48 H50 H52 H54 H56 H58 H60 H62 H64 H75 H101">
    <cfRule type="expression" dxfId="315" priority="20">
      <formula>$H$22&gt;0</formula>
    </cfRule>
  </conditionalFormatting>
  <conditionalFormatting sqref="I38 I36 I24 I26 I30 I32 I40 I42 I44 I46 I48 I50 I52 I54 I56 I58 I60 I62 I64 I75 I101">
    <cfRule type="expression" dxfId="314" priority="21">
      <formula>$I$22&gt;0</formula>
    </cfRule>
  </conditionalFormatting>
  <conditionalFormatting sqref="J38 J36 J24 J26 J30 J32 J40 J42 J44 J46 J48 J50 J52 J54 J56 J58 J60 J62 J64 J75 J101">
    <cfRule type="expression" dxfId="313" priority="22">
      <formula>$J$22&gt;0</formula>
    </cfRule>
  </conditionalFormatting>
  <conditionalFormatting sqref="K38 K36 K24 K26 K30 K32 K40 K42 K44 K46 K48 K50 K52 K54 K56 K58 K60 K62 K64 K75 K101">
    <cfRule type="expression" dxfId="312" priority="23">
      <formula>$K$22&gt;0</formula>
    </cfRule>
  </conditionalFormatting>
  <conditionalFormatting sqref="L38 L36 L24 L26 L30 L32 L40 L42 L44 L46 L48 L50 L52 L54 L56 L58 L60 L62 L64 L75 L101">
    <cfRule type="expression" dxfId="311" priority="24">
      <formula>$L$22&gt;0</formula>
    </cfRule>
  </conditionalFormatting>
  <conditionalFormatting sqref="M38 M36 M24 M26 M30 M32 M40 M42 M44 M46 M48 M50 M52 M54 M56 M58 M60 M62 M64 M75 M101">
    <cfRule type="expression" dxfId="310" priority="25">
      <formula>$M$22&gt;0</formula>
    </cfRule>
  </conditionalFormatting>
  <conditionalFormatting sqref="N38 N36 N24 N26 N30 N32 N40 N42 N44 N46 N48 N50 N52 N54 N56 N58 N60 N62 N64 N75 N101">
    <cfRule type="expression" dxfId="309" priority="26">
      <formula>$N$22&gt;0</formula>
    </cfRule>
  </conditionalFormatting>
  <conditionalFormatting sqref="O38 O36 O24 O26 O30 O32 O40 O42 O44 O46 O48 O50 O52 O54 O56 O58 O60 O62 O64 O75 O101">
    <cfRule type="expression" dxfId="30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8E127D55-5EAA-42D4-9098-014E193BCD5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DB5893A0-790E-4EC1-9D29-4143537A275E}">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6A45996-E84E-4A22-BD32-1611A6AC5864}">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BFE9BC4-C5D5-44B7-B23F-17FB410C5D0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69A5F079-9E5B-426D-BD1F-17723E3EC31A}">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8D88717B-06B6-4158-8F3E-2640CEB64AB1}">
      <formula1>Sprachen</formula1>
    </dataValidation>
    <dataValidation type="list" allowBlank="1" showInputMessage="1" showErrorMessage="1" errorTitle="Durchführung" error="Der Wert muss einem Eintrag der Liste entsprechen._x000a_(f) Der Wert muss einem Eintrag der Liste entsprechen." sqref="D14" xr:uid="{DD76BEB5-AD92-4840-90BB-7359A2087427}">
      <formula1>JaNein</formula1>
    </dataValidation>
    <dataValidation type="list" allowBlank="1" showInputMessage="1" showErrorMessage="1" errorTitle="Transfer" error="Der Wert muss einem Eintrag der Liste entsprechen._x000a_(f) Der Wert muss einem Eintrag der Liste entsprechen." sqref="D12" xr:uid="{F2007707-A4FF-4F5B-829D-37A745FA09F9}">
      <formula1>JaNein</formula1>
    </dataValidation>
    <dataValidation type="list" allowBlank="1" showInputMessage="1" showErrorMessage="1" errorTitle="Neuentwicklung" error="Der Wert muss einem Eintrag der Liste entsprechen._x000a_(f) Der Wert muss einem Eintrag der Liste entsprechen." sqref="D10" xr:uid="{65196C3E-3C30-4E01-9750-8DF85E3672F3}">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A91022E-E297-4984-BD5B-9B30B362E03B}">
      <formula1>Kursdauer</formula1>
    </dataValidation>
    <dataValidation type="list" allowBlank="1" showInputMessage="1" showErrorMessage="1" errorTitle="Durchführung" error="Der Wert muss einem Eintrag der Liste entsprechen._x000a_(f) Der Wert muss einem Eintrag der Liste entsprechen." sqref="D20:O20" xr:uid="{75AD1910-A39E-49CA-B7AB-6FFD273ACC5C}">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3EBEDEA8-1DAA-4F71-8004-42C0269F73AB}">
      <formula1>0</formula1>
    </dataValidation>
    <dataValidation type="whole" operator="greaterThanOrEqual" allowBlank="1" showInputMessage="1" showErrorMessage="1" error="Die Anzahl der Teilnehmer muss mindestens 10 sein._x000a__x000a_(f) Die Anzahl der Teilnehmer muss mindestens 10 sein." sqref="D26:O26" xr:uid="{64A61766-A959-4928-B42E-EDFA6898810F}">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640BB1F2-1B33-4CF7-BD91-C94A234E7C11}">
      <formula1>D22</formula1>
    </dataValidation>
    <dataValidation type="date" allowBlank="1" showInputMessage="1" showErrorMessage="1" error="Bitte ein gültiges Datum eingeben_x000a__x000a_(f) Bitte ein gültiges Datum eingeben" sqref="D22:O22" xr:uid="{73AFFF51-147B-4C77-B49D-E85EB1F03F26}">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E876CC9-2DC7-4D67-9DFE-96E682903630}">
      <formula1>0</formula1>
      <formula2>999999</formula2>
    </dataValidation>
    <dataValidation type="whole" operator="greaterThanOrEqual" allowBlank="1" showInputMessage="1" showErrorMessage="1" sqref="D27 D102 D104" xr:uid="{4DA83543-74F1-4A16-BEC2-92E98A78B2CB}">
      <formula1>8</formula1>
    </dataValidation>
    <dataValidation type="whole" operator="greaterThanOrEqual" allowBlank="1" showInputMessage="1" showErrorMessage="1" sqref="E27:O27 E102:O102 E104:O104" xr:uid="{2C887105-FAF1-4C3D-AE38-52EF6AAA5108}">
      <formula1>10</formula1>
    </dataValidation>
    <dataValidation operator="greaterThanOrEqual" allowBlank="1" showInputMessage="1" showErrorMessage="1" sqref="C164:C166 P163 D164:D165 E164:P166" xr:uid="{031CB4A3-4FE0-4268-A724-BD1A3BAAB49B}"/>
  </dataValidations>
  <hyperlinks>
    <hyperlink ref="C2" location="Abrechnung!A1" display="Abrechnung" xr:uid="{A00270B3-D773-4694-9DC4-405D5DB535A6}"/>
    <hyperlink ref="B3" location="Information!A1" display="Information!A1" xr:uid="{C3446BC8-A371-462D-846B-F530A3DDE1AD}"/>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1588A72-E443-4CB9-8456-83DE2D836ECC}">
          <x14:formula1>
            <xm:f>Auswahlfelder!$M$2:$M$7</xm:f>
          </x14:formula1>
          <xm:sqref>D9</xm:sqref>
        </x14:dataValidation>
        <x14:dataValidation type="list" allowBlank="1" showInputMessage="1" showErrorMessage="1" xr:uid="{02E89E5A-7659-4B7F-99D7-37F44A445F75}">
          <x14:formula1>
            <xm:f>Auswahlfelder!$O$2:$O$3</xm:f>
          </x14:formula1>
          <xm:sqref>D11 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0B98-CEFA-45FC-ACB8-25E431ECE6F0}">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MGf0LGnmTcgm1Jut8JD4oqP5EikJ1gUx+KiNtK0Gjd0k/jS0+MeMTF2kKPYOp/vRLABTorfhr6ZuVoxk4X0e/g==" saltValue="UthrI9DigesOEeyWSDjQEA==" spinCount="100000" sheet="1" selectLockedCells="1" autoFilter="0"/>
  <mergeCells count="2">
    <mergeCell ref="D6:P6"/>
    <mergeCell ref="B3:H3"/>
  </mergeCells>
  <conditionalFormatting sqref="A36:O36">
    <cfRule type="expression" dxfId="307" priority="11" stopIfTrue="1">
      <formula>OR($D$10="nein",$D$10="",$D$10=0,$D$10="non")</formula>
    </cfRule>
  </conditionalFormatting>
  <conditionalFormatting sqref="A38:O38">
    <cfRule type="expression" dxfId="306" priority="12" stopIfTrue="1">
      <formula>OR($D$12="nein",$D$12="",$D$12=0,$D$12="non")</formula>
    </cfRule>
  </conditionalFormatting>
  <conditionalFormatting sqref="B56 B58 B60 B62 B64">
    <cfRule type="expression" dxfId="305" priority="15">
      <formula>$P$22&gt;0</formula>
    </cfRule>
    <cfRule type="expression" dxfId="304" priority="9">
      <formula>LEN($B56)&gt;0</formula>
    </cfRule>
  </conditionalFormatting>
  <conditionalFormatting sqref="B103">
    <cfRule type="expression" dxfId="303" priority="34">
      <formula>OR(D10="ja",D12="ja",D10="oui",D12="oui")</formula>
    </cfRule>
  </conditionalFormatting>
  <conditionalFormatting sqref="B99:Q99">
    <cfRule type="expression" dxfId="302" priority="37">
      <formula>OR(Durchführung="nein",Durchführung="non")</formula>
    </cfRule>
  </conditionalFormatting>
  <conditionalFormatting sqref="C56 C58 C60 C62 C64">
    <cfRule type="expression" dxfId="301" priority="41" stopIfTrue="1">
      <formula>$P$22=0</formula>
    </cfRule>
  </conditionalFormatting>
  <conditionalFormatting sqref="D38 D36 D24 D26 D30 D32 D40 D42 D44 D46 D48 D50 D52 D54 D56 D58 D60 D62 D64 D75 D101">
    <cfRule type="expression" dxfId="300" priority="16">
      <formula>$D$22&gt;0</formula>
    </cfRule>
  </conditionalFormatting>
  <conditionalFormatting sqref="D109 O109">
    <cfRule type="expression" dxfId="299" priority="30">
      <formula>AND(D109&gt;0,D111&gt;0)</formula>
    </cfRule>
  </conditionalFormatting>
  <conditionalFormatting sqref="D24:O24">
    <cfRule type="expression" dxfId="298" priority="3">
      <formula>AND(D$22="",D$24&lt;&gt;"")</formula>
    </cfRule>
  </conditionalFormatting>
  <conditionalFormatting sqref="D32:O32">
    <cfRule type="expression" dxfId="297" priority="2">
      <formula>OR(AND(D$32 = $V$30, $V$32 &gt; 4),AND(D$32 = $W$30, $W$32 &gt; 4),AND(D$32 = $X$30, $X$32 &gt; 4))</formula>
    </cfRule>
  </conditionalFormatting>
  <conditionalFormatting sqref="D34:O34">
    <cfRule type="expression" dxfId="296" priority="39" stopIfTrue="1">
      <formula>D$33&gt;=147</formula>
    </cfRule>
    <cfRule type="expression" dxfId="295" priority="40" stopIfTrue="1">
      <formula>AND(D33&gt;0,D33&lt;&gt;40)</formula>
    </cfRule>
    <cfRule type="expression" dxfId="294" priority="38" stopIfTrue="1">
      <formula>OR(D33=47,AND(D33&gt;0,D33&lt;&gt;40,Durchführung="nein",Durchführung="non"))</formula>
    </cfRule>
  </conditionalFormatting>
  <conditionalFormatting sqref="D56:O56">
    <cfRule type="expression" dxfId="293" priority="1">
      <formula>AND(D$56&lt;&gt; "", $B$56="")</formula>
    </cfRule>
  </conditionalFormatting>
  <conditionalFormatting sqref="D58:O58">
    <cfRule type="expression" dxfId="292" priority="4">
      <formula>AND(D$58&lt;&gt; "", $B$58="")</formula>
    </cfRule>
  </conditionalFormatting>
  <conditionalFormatting sqref="D60:O60">
    <cfRule type="expression" dxfId="291" priority="5">
      <formula>AND(D$60&lt;&gt; "", $B$60="")</formula>
    </cfRule>
  </conditionalFormatting>
  <conditionalFormatting sqref="D62:O62">
    <cfRule type="expression" dxfId="29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89" priority="10">
      <formula>D6&lt;&gt;""</formula>
    </cfRule>
  </conditionalFormatting>
  <conditionalFormatting sqref="D64:O64">
    <cfRule type="expression" dxfId="288" priority="7">
      <formula>AND(D$64&lt;&gt; "", $B$64="")</formula>
    </cfRule>
  </conditionalFormatting>
  <conditionalFormatting sqref="D77:O77">
    <cfRule type="expression" dxfId="287" priority="32">
      <formula>AND(D77&gt;0,D79&gt;0)</formula>
    </cfRule>
  </conditionalFormatting>
  <conditionalFormatting sqref="D79:O79">
    <cfRule type="expression" dxfId="286" priority="29">
      <formula>COUNTIF($D79:$O79,"&gt;0")&gt;2</formula>
    </cfRule>
    <cfRule type="expression" dxfId="285" priority="33">
      <formula>AND(D77&gt;0,D79&gt;0)</formula>
    </cfRule>
  </conditionalFormatting>
  <conditionalFormatting sqref="D103:O103">
    <cfRule type="expression" dxfId="284" priority="8">
      <formula>LEN(D$103)&gt;0</formula>
    </cfRule>
    <cfRule type="expression" dxfId="283" priority="13">
      <formula>AND(D$22&gt;0,OR($D$10="ja",$D$12="ja",$D$10="oui",$D$12="oui"))</formula>
    </cfRule>
    <cfRule type="expression" dxfId="282" priority="14">
      <formula>OR(AND($D$10&lt;&gt;"ja",$D$12&lt;&gt;"ja"),AND($D$10&lt;&gt;"oui",$D$12&lt;&gt;"oui"))</formula>
    </cfRule>
  </conditionalFormatting>
  <conditionalFormatting sqref="D110:O110">
    <cfRule type="cellIs" dxfId="281" priority="36" operator="greaterThan">
      <formula>0</formula>
    </cfRule>
  </conditionalFormatting>
  <conditionalFormatting sqref="D111:O111">
    <cfRule type="expression" dxfId="280" priority="31">
      <formula>AND(D109&gt;0,D111&gt;0)</formula>
    </cfRule>
    <cfRule type="expression" dxfId="279" priority="28">
      <formula>COUNTIF($D111:$O111,"&gt;0")&gt;2</formula>
    </cfRule>
  </conditionalFormatting>
  <conditionalFormatting sqref="D95:P95 D127:O127">
    <cfRule type="cellIs" dxfId="278" priority="35" operator="greaterThan">
      <formula>0</formula>
    </cfRule>
  </conditionalFormatting>
  <conditionalFormatting sqref="D170:P171">
    <cfRule type="cellIs" dxfId="277" priority="42" operator="lessThan">
      <formula>0</formula>
    </cfRule>
  </conditionalFormatting>
  <conditionalFormatting sqref="D172:P172">
    <cfRule type="cellIs" dxfId="276" priority="43" operator="greaterThan">
      <formula>0.4</formula>
    </cfRule>
    <cfRule type="cellIs" dxfId="275" priority="44" operator="greaterThan">
      <formula>40</formula>
    </cfRule>
  </conditionalFormatting>
  <conditionalFormatting sqref="E38 E36 E24 E26 E30 E32 E40 E42 E44 E46 E48 E50 E52 E54 E56 E58 E60 E62 E64 E75 E101">
    <cfRule type="expression" dxfId="274" priority="17">
      <formula>$E$22&gt;0</formula>
    </cfRule>
  </conditionalFormatting>
  <conditionalFormatting sqref="F38 F36 F24 F26 F30 F32 F40 F42 F44 F46 F48 F50 F52 F54 F56 F58 F60 F62 F64 F75 F101">
    <cfRule type="expression" dxfId="273" priority="18">
      <formula>$F$22&gt;0</formula>
    </cfRule>
  </conditionalFormatting>
  <conditionalFormatting sqref="G38 G36 G24 G26 G30 G32 G40 G42 G44 G46 G48 G50 G52 G54 G56 G58 G60 G62 G64 G75 G101">
    <cfRule type="expression" dxfId="272" priority="19">
      <formula>$G$22&gt;0</formula>
    </cfRule>
  </conditionalFormatting>
  <conditionalFormatting sqref="H38 H36 H24 H26 H30 H32 H40 H42 H44 H46 H48 H50 H52 H54 H56 H58 H60 H62 H64 H75 H101">
    <cfRule type="expression" dxfId="271" priority="20">
      <formula>$H$22&gt;0</formula>
    </cfRule>
  </conditionalFormatting>
  <conditionalFormatting sqref="I38 I36 I24 I26 I30 I32 I40 I42 I44 I46 I48 I50 I52 I54 I56 I58 I60 I62 I64 I75 I101">
    <cfRule type="expression" dxfId="270" priority="21">
      <formula>$I$22&gt;0</formula>
    </cfRule>
  </conditionalFormatting>
  <conditionalFormatting sqref="J38 J36 J24 J26 J30 J32 J40 J42 J44 J46 J48 J50 J52 J54 J56 J58 J60 J62 J64 J75 J101">
    <cfRule type="expression" dxfId="269" priority="22">
      <formula>$J$22&gt;0</formula>
    </cfRule>
  </conditionalFormatting>
  <conditionalFormatting sqref="K38 K36 K24 K26 K30 K32 K40 K42 K44 K46 K48 K50 K52 K54 K56 K58 K60 K62 K64 K75 K101">
    <cfRule type="expression" dxfId="268" priority="23">
      <formula>$K$22&gt;0</formula>
    </cfRule>
  </conditionalFormatting>
  <conditionalFormatting sqref="L38 L36 L24 L26 L30 L32 L40 L42 L44 L46 L48 L50 L52 L54 L56 L58 L60 L62 L64 L75 L101">
    <cfRule type="expression" dxfId="267" priority="24">
      <formula>$L$22&gt;0</formula>
    </cfRule>
  </conditionalFormatting>
  <conditionalFormatting sqref="M38 M36 M24 M26 M30 M32 M40 M42 M44 M46 M48 M50 M52 M54 M56 M58 M60 M62 M64 M75 M101">
    <cfRule type="expression" dxfId="266" priority="25">
      <formula>$M$22&gt;0</formula>
    </cfRule>
  </conditionalFormatting>
  <conditionalFormatting sqref="N38 N36 N24 N26 N30 N32 N40 N42 N44 N46 N48 N50 N52 N54 N56 N58 N60 N62 N64 N75 N101">
    <cfRule type="expression" dxfId="265" priority="26">
      <formula>$N$22&gt;0</formula>
    </cfRule>
  </conditionalFormatting>
  <conditionalFormatting sqref="O38 O36 O24 O26 O30 O32 O40 O42 O44 O46 O48 O50 O52 O54 O56 O58 O60 O62 O64 O75 O101">
    <cfRule type="expression" dxfId="26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2E919705-A0ED-45D6-8F39-179C9EC8B71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C3C7F2F-80DB-482A-A842-7D66CCD43547}">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FB62113F-C235-48A9-BED0-17BD92814AE2}">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4DAF0102-1B25-40B5-AC85-760C67E24A53}">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8D26346F-F885-4A3C-BEBA-61D7E1A99B4A}">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D6DE5594-5912-4609-88DC-7EC8F910435B}">
      <formula1>Sprachen</formula1>
    </dataValidation>
    <dataValidation type="list" allowBlank="1" showInputMessage="1" showErrorMessage="1" errorTitle="Durchführung" error="Der Wert muss einem Eintrag der Liste entsprechen._x000a_(f) Der Wert muss einem Eintrag der Liste entsprechen." sqref="D14" xr:uid="{9A775F68-026A-420E-BC46-CF18400E179A}">
      <formula1>JaNein</formula1>
    </dataValidation>
    <dataValidation type="list" allowBlank="1" showInputMessage="1" showErrorMessage="1" errorTitle="Transfer" error="Der Wert muss einem Eintrag der Liste entsprechen._x000a_(f) Der Wert muss einem Eintrag der Liste entsprechen." sqref="D12" xr:uid="{99FFDFE0-5E8F-4801-9A6E-77C10569A6DD}">
      <formula1>JaNein</formula1>
    </dataValidation>
    <dataValidation type="list" allowBlank="1" showInputMessage="1" showErrorMessage="1" errorTitle="Neuentwicklung" error="Der Wert muss einem Eintrag der Liste entsprechen._x000a_(f) Der Wert muss einem Eintrag der Liste entsprechen." sqref="D10" xr:uid="{5ADD02BD-DC67-4F54-A0AC-952E518F1F3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D6BC4FD-5B3A-40EB-A28A-1332BADCD290}">
      <formula1>Kursdauer</formula1>
    </dataValidation>
    <dataValidation type="list" allowBlank="1" showInputMessage="1" showErrorMessage="1" errorTitle="Durchführung" error="Der Wert muss einem Eintrag der Liste entsprechen._x000a_(f) Der Wert muss einem Eintrag der Liste entsprechen." sqref="D20:O20" xr:uid="{55774FD5-5F4E-4526-8124-B61363F04B8E}">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9267F57-9CE0-49D6-AA1D-8A2156A7F96E}">
      <formula1>0</formula1>
    </dataValidation>
    <dataValidation type="whole" operator="greaterThanOrEqual" allowBlank="1" showInputMessage="1" showErrorMessage="1" error="Die Anzahl der Teilnehmer muss mindestens 10 sein._x000a__x000a_(f) Die Anzahl der Teilnehmer muss mindestens 10 sein." sqref="D26:O26" xr:uid="{BC56CEB6-86D9-4365-90A2-FA983E7CEAED}">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80FDAD25-5923-4B46-A502-5CC286EC0D5B}">
      <formula1>D22</formula1>
    </dataValidation>
    <dataValidation type="date" allowBlank="1" showInputMessage="1" showErrorMessage="1" error="Bitte ein gültiges Datum eingeben_x000a__x000a_(f) Bitte ein gültiges Datum eingeben" sqref="D22:O22" xr:uid="{F8BF5B91-60A8-4DF0-861E-E78A2D4B54EE}">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A9492DF-8A33-481F-B031-E8DC326CEF2E}">
      <formula1>0</formula1>
      <formula2>999999</formula2>
    </dataValidation>
    <dataValidation type="whole" operator="greaterThanOrEqual" allowBlank="1" showInputMessage="1" showErrorMessage="1" sqref="D27 D102 D104" xr:uid="{FEFC3FA6-F204-4690-9A4B-CBC62BD6DE0D}">
      <formula1>8</formula1>
    </dataValidation>
    <dataValidation type="whole" operator="greaterThanOrEqual" allowBlank="1" showInputMessage="1" showErrorMessage="1" sqref="E27:O27 E102:O102 E104:O104" xr:uid="{DEADE842-24D0-4997-8D88-995D45572C67}">
      <formula1>10</formula1>
    </dataValidation>
    <dataValidation operator="greaterThanOrEqual" allowBlank="1" showInputMessage="1" showErrorMessage="1" sqref="C164:C166 P163 D164:D165 E164:P166" xr:uid="{A600782B-B3BA-499B-BBF6-F3B7A864A3D5}"/>
  </dataValidations>
  <hyperlinks>
    <hyperlink ref="C2" location="Abrechnung!A1" display="Abrechnung" xr:uid="{A695A344-BAFF-45E3-8E44-DFA5707239D5}"/>
    <hyperlink ref="B3" location="Information!A1" display="Information!A1" xr:uid="{7EBFA1E9-4A68-4FA7-8DCC-BDCB607991B6}"/>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DA62680-85DA-4180-8999-AB33296A031E}">
          <x14:formula1>
            <xm:f>Auswahlfelder!$M$2:$M$7</xm:f>
          </x14:formula1>
          <xm:sqref>D9</xm:sqref>
        </x14:dataValidation>
        <x14:dataValidation type="list" allowBlank="1" showInputMessage="1" showErrorMessage="1" xr:uid="{71D982C4-D38B-4C28-BA56-D7CEF3657E8E}">
          <x14:formula1>
            <xm:f>Auswahlfelder!$O$2:$O$3</xm:f>
          </x14:formula1>
          <xm:sqref>D11 D13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B7-E1E0-4C7C-86E3-2B1CD394FEDD}">
  <sheetPr>
    <outlinePr applyStyles="1"/>
    <pageSetUpPr fitToPage="1"/>
  </sheetPr>
  <dimension ref="A1:Y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326"/>
      <c r="J3" s="326"/>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rEav73NVrO8NlHnLHzZhy+lVprr9S7k9vlc/JBxyw4mR1Z0DTwrltWvb5c9j/8MIvoBVh1DDDQ+iVzfU2/GldA==" saltValue="nhPusFNZoH8GsLBSiqaFBg==" spinCount="100000" sheet="1" selectLockedCells="1" autoFilter="0"/>
  <mergeCells count="2">
    <mergeCell ref="D6:P6"/>
    <mergeCell ref="B3:H3"/>
  </mergeCells>
  <conditionalFormatting sqref="A36:O36">
    <cfRule type="expression" dxfId="263" priority="11" stopIfTrue="1">
      <formula>OR($D$10="nein",$D$10="",$D$10=0,$D$10="non")</formula>
    </cfRule>
  </conditionalFormatting>
  <conditionalFormatting sqref="A38:O38">
    <cfRule type="expression" dxfId="262" priority="12" stopIfTrue="1">
      <formula>OR($D$12="nein",$D$12="",$D$12=0,$D$12="non")</formula>
    </cfRule>
  </conditionalFormatting>
  <conditionalFormatting sqref="B56 B58 B60 B62 B64">
    <cfRule type="expression" dxfId="261" priority="15">
      <formula>$P$22&gt;0</formula>
    </cfRule>
    <cfRule type="expression" dxfId="260" priority="9">
      <formula>LEN($B56)&gt;0</formula>
    </cfRule>
  </conditionalFormatting>
  <conditionalFormatting sqref="B103">
    <cfRule type="expression" dxfId="259" priority="34">
      <formula>OR(D10="ja",D12="ja",D10="oui",D12="oui")</formula>
    </cfRule>
  </conditionalFormatting>
  <conditionalFormatting sqref="B99:Q99">
    <cfRule type="expression" dxfId="258" priority="37">
      <formula>OR(Durchführung="nein",Durchführung="non")</formula>
    </cfRule>
  </conditionalFormatting>
  <conditionalFormatting sqref="C56 C58 C60 C62 C64">
    <cfRule type="expression" dxfId="257" priority="41" stopIfTrue="1">
      <formula>$P$22=0</formula>
    </cfRule>
  </conditionalFormatting>
  <conditionalFormatting sqref="D38 D36 D24 D26 D30 D32 D40 D42 D44 D46 D48 D50 D52 D54 D56 D58 D60 D62 D64 D75 D101">
    <cfRule type="expression" dxfId="256" priority="16">
      <formula>$D$22&gt;0</formula>
    </cfRule>
  </conditionalFormatting>
  <conditionalFormatting sqref="D109 O109">
    <cfRule type="expression" dxfId="255" priority="30">
      <formula>AND(D109&gt;0,D111&gt;0)</formula>
    </cfRule>
  </conditionalFormatting>
  <conditionalFormatting sqref="D24:O24">
    <cfRule type="expression" dxfId="254" priority="3">
      <formula>AND(D$22="",D$24&lt;&gt;"")</formula>
    </cfRule>
  </conditionalFormatting>
  <conditionalFormatting sqref="D32:O32">
    <cfRule type="expression" dxfId="253" priority="2">
      <formula>OR(AND(D$32 = $V$30, $V$32 &gt; 4),AND(D$32 = $W$30, $W$32 &gt; 4),AND(D$32 = $X$30, $X$32 &gt; 4))</formula>
    </cfRule>
  </conditionalFormatting>
  <conditionalFormatting sqref="D34:O34">
    <cfRule type="expression" dxfId="252" priority="39" stopIfTrue="1">
      <formula>D$33&gt;=147</formula>
    </cfRule>
    <cfRule type="expression" dxfId="251" priority="40" stopIfTrue="1">
      <formula>AND(D33&gt;0,D33&lt;&gt;40)</formula>
    </cfRule>
    <cfRule type="expression" dxfId="250" priority="38" stopIfTrue="1">
      <formula>OR(D33=47,AND(D33&gt;0,D33&lt;&gt;40,Durchführung="nein",Durchführung="non"))</formula>
    </cfRule>
  </conditionalFormatting>
  <conditionalFormatting sqref="D56:O56">
    <cfRule type="expression" dxfId="249" priority="1">
      <formula>AND(D$56&lt;&gt; "", $B$56="")</formula>
    </cfRule>
  </conditionalFormatting>
  <conditionalFormatting sqref="D58:O58">
    <cfRule type="expression" dxfId="248" priority="4">
      <formula>AND(D$58&lt;&gt; "", $B$58="")</formula>
    </cfRule>
  </conditionalFormatting>
  <conditionalFormatting sqref="D60:O60">
    <cfRule type="expression" dxfId="247" priority="5">
      <formula>AND(D$60&lt;&gt; "", $B$60="")</formula>
    </cfRule>
  </conditionalFormatting>
  <conditionalFormatting sqref="D62:O62">
    <cfRule type="expression" dxfId="24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45" priority="10">
      <formula>D6&lt;&gt;""</formula>
    </cfRule>
  </conditionalFormatting>
  <conditionalFormatting sqref="D64:O64">
    <cfRule type="expression" dxfId="244" priority="7">
      <formula>AND(D$64&lt;&gt; "", $B$64="")</formula>
    </cfRule>
  </conditionalFormatting>
  <conditionalFormatting sqref="D77:O77">
    <cfRule type="expression" dxfId="243" priority="32">
      <formula>AND(D77&gt;0,D79&gt;0)</formula>
    </cfRule>
  </conditionalFormatting>
  <conditionalFormatting sqref="D79:O79">
    <cfRule type="expression" dxfId="242" priority="29">
      <formula>COUNTIF($D79:$O79,"&gt;0")&gt;2</formula>
    </cfRule>
    <cfRule type="expression" dxfId="241" priority="33">
      <formula>AND(D77&gt;0,D79&gt;0)</formula>
    </cfRule>
  </conditionalFormatting>
  <conditionalFormatting sqref="D103:O103">
    <cfRule type="expression" dxfId="240" priority="8">
      <formula>LEN(D$103)&gt;0</formula>
    </cfRule>
    <cfRule type="expression" dxfId="239" priority="13">
      <formula>AND(D$22&gt;0,OR($D$10="ja",$D$12="ja",$D$10="oui",$D$12="oui"))</formula>
    </cfRule>
    <cfRule type="expression" dxfId="238" priority="14">
      <formula>OR(AND($D$10&lt;&gt;"ja",$D$12&lt;&gt;"ja"),AND($D$10&lt;&gt;"oui",$D$12&lt;&gt;"oui"))</formula>
    </cfRule>
  </conditionalFormatting>
  <conditionalFormatting sqref="D110:O110">
    <cfRule type="cellIs" dxfId="237" priority="36" operator="greaterThan">
      <formula>0</formula>
    </cfRule>
  </conditionalFormatting>
  <conditionalFormatting sqref="D111:O111">
    <cfRule type="expression" dxfId="236" priority="31">
      <formula>AND(D109&gt;0,D111&gt;0)</formula>
    </cfRule>
    <cfRule type="expression" dxfId="235" priority="28">
      <formula>COUNTIF($D111:$O111,"&gt;0")&gt;2</formula>
    </cfRule>
  </conditionalFormatting>
  <conditionalFormatting sqref="D95:P95 D127:O127">
    <cfRule type="cellIs" dxfId="234" priority="35" operator="greaterThan">
      <formula>0</formula>
    </cfRule>
  </conditionalFormatting>
  <conditionalFormatting sqref="D170:P171">
    <cfRule type="cellIs" dxfId="233" priority="42" operator="lessThan">
      <formula>0</formula>
    </cfRule>
  </conditionalFormatting>
  <conditionalFormatting sqref="D172:P172">
    <cfRule type="cellIs" dxfId="232" priority="43" operator="greaterThan">
      <formula>0.4</formula>
    </cfRule>
    <cfRule type="cellIs" dxfId="231" priority="44" operator="greaterThan">
      <formula>40</formula>
    </cfRule>
  </conditionalFormatting>
  <conditionalFormatting sqref="E38 E36 E24 E26 E30 E32 E40 E42 E44 E46 E48 E50 E52 E54 E56 E58 E60 E62 E64 E75 E101">
    <cfRule type="expression" dxfId="230" priority="17">
      <formula>$E$22&gt;0</formula>
    </cfRule>
  </conditionalFormatting>
  <conditionalFormatting sqref="F38 F36 F24 F26 F30 F32 F40 F42 F44 F46 F48 F50 F52 F54 F56 F58 F60 F62 F64 F75 F101">
    <cfRule type="expression" dxfId="229" priority="18">
      <formula>$F$22&gt;0</formula>
    </cfRule>
  </conditionalFormatting>
  <conditionalFormatting sqref="G38 G36 G24 G26 G30 G32 G40 G42 G44 G46 G48 G50 G52 G54 G56 G58 G60 G62 G64 G75 G101">
    <cfRule type="expression" dxfId="228" priority="19">
      <formula>$G$22&gt;0</formula>
    </cfRule>
  </conditionalFormatting>
  <conditionalFormatting sqref="H38 H36 H24 H26 H30 H32 H40 H42 H44 H46 H48 H50 H52 H54 H56 H58 H60 H62 H64 H75 H101">
    <cfRule type="expression" dxfId="227" priority="20">
      <formula>$H$22&gt;0</formula>
    </cfRule>
  </conditionalFormatting>
  <conditionalFormatting sqref="I38 I36 I24 I26 I30 I32 I40 I42 I44 I46 I48 I50 I52 I54 I56 I58 I60 I62 I64 I75 I101">
    <cfRule type="expression" dxfId="226" priority="21">
      <formula>$I$22&gt;0</formula>
    </cfRule>
  </conditionalFormatting>
  <conditionalFormatting sqref="J38 J36 J24 J26 J30 J32 J40 J42 J44 J46 J48 J50 J52 J54 J56 J58 J60 J62 J64 J75 J101">
    <cfRule type="expression" dxfId="225" priority="22">
      <formula>$J$22&gt;0</formula>
    </cfRule>
  </conditionalFormatting>
  <conditionalFormatting sqref="K38 K36 K24 K26 K30 K32 K40 K42 K44 K46 K48 K50 K52 K54 K56 K58 K60 K62 K64 K75 K101">
    <cfRule type="expression" dxfId="224" priority="23">
      <formula>$K$22&gt;0</formula>
    </cfRule>
  </conditionalFormatting>
  <conditionalFormatting sqref="L38 L36 L24 L26 L30 L32 L40 L42 L44 L46 L48 L50 L52 L54 L56 L58 L60 L62 L64 L75 L101">
    <cfRule type="expression" dxfId="223" priority="24">
      <formula>$L$22&gt;0</formula>
    </cfRule>
  </conditionalFormatting>
  <conditionalFormatting sqref="M38 M36 M24 M26 M30 M32 M40 M42 M44 M46 M48 M50 M52 M54 M56 M58 M60 M62 M64 M75 M101">
    <cfRule type="expression" dxfId="222" priority="25">
      <formula>$M$22&gt;0</formula>
    </cfRule>
  </conditionalFormatting>
  <conditionalFormatting sqref="N38 N36 N24 N26 N30 N32 N40 N42 N44 N46 N48 N50 N52 N54 N56 N58 N60 N62 N64 N75 N101">
    <cfRule type="expression" dxfId="221" priority="26">
      <formula>$N$22&gt;0</formula>
    </cfRule>
  </conditionalFormatting>
  <conditionalFormatting sqref="O38 O36 O24 O26 O30 O32 O40 O42 O44 O46 O48 O50 O52 O54 O56 O58 O60 O62 O64 O75 O101">
    <cfRule type="expression" dxfId="220"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13BAE30D-8550-48BD-B2AF-C5699862D98A}">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7EF3B587-3992-40D4-A6B9-68EA8DFDC89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8D24F5AF-4C4A-498C-9F42-E61300C60C84}">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0A2D7F63-0143-462D-BB7B-D1066749F52B}">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F4B3F51-8A8A-4901-B3F4-478BFBB24FB2}">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CD90454-4946-4BC6-A1E7-5C27EEFDFDF5}">
      <formula1>Sprachen</formula1>
    </dataValidation>
    <dataValidation type="list" allowBlank="1" showInputMessage="1" showErrorMessage="1" errorTitle="Durchführung" error="Der Wert muss einem Eintrag der Liste entsprechen._x000a_(f) Der Wert muss einem Eintrag der Liste entsprechen." sqref="D14" xr:uid="{B2ADD5C6-D768-44FD-88C6-656FC0CF3E10}">
      <formula1>JaNein</formula1>
    </dataValidation>
    <dataValidation type="list" allowBlank="1" showInputMessage="1" showErrorMessage="1" errorTitle="Transfer" error="Der Wert muss einem Eintrag der Liste entsprechen._x000a_(f) Der Wert muss einem Eintrag der Liste entsprechen." sqref="D12" xr:uid="{088CEC79-95A9-4D0B-AEE6-2B2F973F171E}">
      <formula1>JaNein</formula1>
    </dataValidation>
    <dataValidation type="list" allowBlank="1" showInputMessage="1" showErrorMessage="1" errorTitle="Neuentwicklung" error="Der Wert muss einem Eintrag der Liste entsprechen._x000a_(f) Der Wert muss einem Eintrag der Liste entsprechen." sqref="D10" xr:uid="{B8D91145-9381-4B8E-A0B4-8286DC9C4C69}">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844EDFB1-AAB8-49CA-AE6E-9480AC34FD99}">
      <formula1>Kursdauer</formula1>
    </dataValidation>
    <dataValidation type="list" allowBlank="1" showInputMessage="1" showErrorMessage="1" errorTitle="Durchführung" error="Der Wert muss einem Eintrag der Liste entsprechen._x000a_(f) Der Wert muss einem Eintrag der Liste entsprechen." sqref="D20:O20" xr:uid="{35B32C8E-D8DA-450C-9C50-4B14067871A9}">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C2B793C3-406C-4D95-B506-EE19FD5DFFF8}">
      <formula1>0</formula1>
    </dataValidation>
    <dataValidation type="whole" operator="greaterThanOrEqual" allowBlank="1" showInputMessage="1" showErrorMessage="1" error="Die Anzahl der Teilnehmer muss mindestens 10 sein._x000a__x000a_(f) Die Anzahl der Teilnehmer muss mindestens 10 sein." sqref="D26:O26" xr:uid="{DCD8CC60-902C-431C-ABC8-3FBB5DDC28BF}">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2BCF8698-2B5B-4662-A65A-FEE0BEFFA26A}">
      <formula1>D22</formula1>
    </dataValidation>
    <dataValidation type="date" allowBlank="1" showInputMessage="1" showErrorMessage="1" error="Bitte ein gültiges Datum eingeben_x000a__x000a_(f) Bitte ein gültiges Datum eingeben" sqref="D22:O22" xr:uid="{9EEADBBA-6544-465C-AD93-A9BE231C5F64}">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DFD3322-6B5B-4EB5-8CD6-02375A9DD4F1}">
      <formula1>0</formula1>
      <formula2>999999</formula2>
    </dataValidation>
    <dataValidation type="whole" operator="greaterThanOrEqual" allowBlank="1" showInputMessage="1" showErrorMessage="1" sqref="D27 D102 D104" xr:uid="{C742719F-6B67-4347-882A-7F1E62911A83}">
      <formula1>8</formula1>
    </dataValidation>
    <dataValidation type="whole" operator="greaterThanOrEqual" allowBlank="1" showInputMessage="1" showErrorMessage="1" sqref="E27:O27 E102:O102 E104:O104" xr:uid="{592F0E60-1D24-4B73-AC1D-2528B02E5294}">
      <formula1>10</formula1>
    </dataValidation>
    <dataValidation operator="greaterThanOrEqual" allowBlank="1" showInputMessage="1" showErrorMessage="1" sqref="C164:C166 P163 D164:D165 E164:P166" xr:uid="{DAAB9772-17C9-4852-8730-3A9AE9D92E50}"/>
  </dataValidations>
  <hyperlinks>
    <hyperlink ref="C2" location="Abrechnung!A1" display="Abrechnung" xr:uid="{C0E288C4-6EB2-4741-8D3D-0ECCEA5C7AC6}"/>
    <hyperlink ref="B3" location="Information!A1" display="Information!A1" xr:uid="{6DC089AF-6A06-44FD-A96A-DE57FCAC9A6A}"/>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64C653-8AA5-4DA2-9747-C547E8D80230}">
          <x14:formula1>
            <xm:f>Auswahlfelder!$M$2:$M$7</xm:f>
          </x14:formula1>
          <xm:sqref>D9</xm:sqref>
        </x14:dataValidation>
        <x14:dataValidation type="list" allowBlank="1" showInputMessage="1" showErrorMessage="1" xr:uid="{09B57EC4-67F4-4035-9BC2-7D0E2587AD5B}">
          <x14:formula1>
            <xm:f>Auswahlfelder!$O$2:$O$3</xm:f>
          </x14:formula1>
          <xm:sqref>D11 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D32B-CEE3-431E-B816-B309F164DE36}">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1" t="str">
        <f>HYPERLINK("#Information!A1", Übersetzungen!C16)</f>
        <v>Vous trouverez des indications sur la manière de remplir le formulaire et sur le changement de langue dans la feuille de calcul « Informations »</v>
      </c>
      <c r="C3" s="351"/>
      <c r="D3" s="351"/>
      <c r="E3" s="351"/>
      <c r="F3" s="351"/>
      <c r="G3" s="50"/>
      <c r="H3" s="50"/>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3"/>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3"/>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LlNlj6LbPP2TR+Yp/NXoptJW4v0yW9e2s/FotHvmqhn1fSqGDZ7pD38vVoTxPUlpkdfpnUUCMW6munuEWxGGFg==" saltValue="SNNsZqFfWJG3WjCbaGsGiQ==" spinCount="100000" sheet="1" selectLockedCells="1" autoFilter="0"/>
  <mergeCells count="2">
    <mergeCell ref="B3:F3"/>
    <mergeCell ref="D6:P6"/>
  </mergeCells>
  <conditionalFormatting sqref="A36:O36">
    <cfRule type="expression" dxfId="219" priority="11" stopIfTrue="1">
      <formula>OR($D$10="nein",$D$10="",$D$10=0,$D$10="non")</formula>
    </cfRule>
  </conditionalFormatting>
  <conditionalFormatting sqref="A38:O38">
    <cfRule type="expression" dxfId="218" priority="12" stopIfTrue="1">
      <formula>OR($D$12="nein",$D$12="",$D$12=0,$D$12="non")</formula>
    </cfRule>
  </conditionalFormatting>
  <conditionalFormatting sqref="B56 B58 B60 B62 B64">
    <cfRule type="expression" dxfId="217" priority="15">
      <formula>$P$22&gt;0</formula>
    </cfRule>
    <cfRule type="expression" dxfId="216" priority="9">
      <formula>LEN($B56)&gt;0</formula>
    </cfRule>
  </conditionalFormatting>
  <conditionalFormatting sqref="B103">
    <cfRule type="expression" dxfId="215" priority="34">
      <formula>OR(D10="ja",D12="ja",D10="oui",D12="oui")</formula>
    </cfRule>
  </conditionalFormatting>
  <conditionalFormatting sqref="B99:Q99">
    <cfRule type="expression" dxfId="214" priority="37">
      <formula>OR(Durchführung="nein",Durchführung="non")</formula>
    </cfRule>
  </conditionalFormatting>
  <conditionalFormatting sqref="C56 C58 C60 C62 C64">
    <cfRule type="expression" dxfId="213" priority="41" stopIfTrue="1">
      <formula>$P$22=0</formula>
    </cfRule>
  </conditionalFormatting>
  <conditionalFormatting sqref="D38 D36 D24 D26 D30 D32 D40 D42 D44 D46 D48 D50 D52 D54 D56 D58 D60 D62 D64 D75 D101">
    <cfRule type="expression" dxfId="212" priority="16">
      <formula>$D$22&gt;0</formula>
    </cfRule>
  </conditionalFormatting>
  <conditionalFormatting sqref="D109 O109">
    <cfRule type="expression" dxfId="211" priority="30">
      <formula>AND(D109&gt;0,D111&gt;0)</formula>
    </cfRule>
  </conditionalFormatting>
  <conditionalFormatting sqref="D24:O24">
    <cfRule type="expression" dxfId="210" priority="3">
      <formula>AND(D$22="",D$24&lt;&gt;"")</formula>
    </cfRule>
  </conditionalFormatting>
  <conditionalFormatting sqref="D32:O32">
    <cfRule type="expression" dxfId="209" priority="2">
      <formula>OR(AND(D$32 = $V$30, $V$32 &gt; 4),AND(D$32 = $W$30, $W$32 &gt; 4),AND(D$32 = $X$30, $X$32 &gt; 4))</formula>
    </cfRule>
  </conditionalFormatting>
  <conditionalFormatting sqref="D34:O34">
    <cfRule type="expression" dxfId="208" priority="39" stopIfTrue="1">
      <formula>D$33&gt;=147</formula>
    </cfRule>
    <cfRule type="expression" dxfId="207" priority="40" stopIfTrue="1">
      <formula>AND(D33&gt;0,D33&lt;&gt;40)</formula>
    </cfRule>
    <cfRule type="expression" dxfId="206" priority="38" stopIfTrue="1">
      <formula>OR(D33=47,AND(D33&gt;0,D33&lt;&gt;40,Durchführung="nein",Durchführung="non"))</formula>
    </cfRule>
  </conditionalFormatting>
  <conditionalFormatting sqref="D56:O56">
    <cfRule type="expression" dxfId="205" priority="1">
      <formula>AND(D$56&lt;&gt; "", $B$56="")</formula>
    </cfRule>
  </conditionalFormatting>
  <conditionalFormatting sqref="D58:O58">
    <cfRule type="expression" dxfId="204" priority="4">
      <formula>AND(D$58&lt;&gt; "", $B$58="")</formula>
    </cfRule>
  </conditionalFormatting>
  <conditionalFormatting sqref="D60:O60">
    <cfRule type="expression" dxfId="203" priority="5">
      <formula>AND(D$60&lt;&gt; "", $B$60="")</formula>
    </cfRule>
  </conditionalFormatting>
  <conditionalFormatting sqref="D62:O62">
    <cfRule type="expression" dxfId="20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01" priority="10">
      <formula>D6&lt;&gt;""</formula>
    </cfRule>
  </conditionalFormatting>
  <conditionalFormatting sqref="D64:O64">
    <cfRule type="expression" dxfId="200" priority="7">
      <formula>AND(D$64&lt;&gt; "", $B$64="")</formula>
    </cfRule>
  </conditionalFormatting>
  <conditionalFormatting sqref="D77:O77">
    <cfRule type="expression" dxfId="199" priority="32">
      <formula>AND(D77&gt;0,D79&gt;0)</formula>
    </cfRule>
  </conditionalFormatting>
  <conditionalFormatting sqref="D79:O79">
    <cfRule type="expression" dxfId="198" priority="29">
      <formula>COUNTIF($D79:$O79,"&gt;0")&gt;2</formula>
    </cfRule>
    <cfRule type="expression" dxfId="197" priority="33">
      <formula>AND(D77&gt;0,D79&gt;0)</formula>
    </cfRule>
  </conditionalFormatting>
  <conditionalFormatting sqref="D103:O103">
    <cfRule type="expression" dxfId="196" priority="8">
      <formula>LEN(D$103)&gt;0</formula>
    </cfRule>
    <cfRule type="expression" dxfId="195" priority="13">
      <formula>AND(D$22&gt;0,OR($D$10="ja",$D$12="ja",$D$10="oui",$D$12="oui"))</formula>
    </cfRule>
    <cfRule type="expression" dxfId="194" priority="14">
      <formula>OR(AND($D$10&lt;&gt;"ja",$D$12&lt;&gt;"ja"),AND($D$10&lt;&gt;"oui",$D$12&lt;&gt;"oui"))</formula>
    </cfRule>
  </conditionalFormatting>
  <conditionalFormatting sqref="D110:O110">
    <cfRule type="cellIs" dxfId="193" priority="36" operator="greaterThan">
      <formula>0</formula>
    </cfRule>
  </conditionalFormatting>
  <conditionalFormatting sqref="D111:O111">
    <cfRule type="expression" dxfId="192" priority="31">
      <formula>AND(D109&gt;0,D111&gt;0)</formula>
    </cfRule>
    <cfRule type="expression" dxfId="191" priority="28">
      <formula>COUNTIF($D111:$O111,"&gt;0")&gt;2</formula>
    </cfRule>
  </conditionalFormatting>
  <conditionalFormatting sqref="D95:P95 D127:O127">
    <cfRule type="cellIs" dxfId="190" priority="35" operator="greaterThan">
      <formula>0</formula>
    </cfRule>
  </conditionalFormatting>
  <conditionalFormatting sqref="D170:P171">
    <cfRule type="cellIs" dxfId="189" priority="42" operator="lessThan">
      <formula>0</formula>
    </cfRule>
  </conditionalFormatting>
  <conditionalFormatting sqref="D172:P172">
    <cfRule type="cellIs" dxfId="188" priority="43" operator="greaterThan">
      <formula>0.4</formula>
    </cfRule>
    <cfRule type="cellIs" dxfId="187" priority="44" operator="greaterThan">
      <formula>40</formula>
    </cfRule>
  </conditionalFormatting>
  <conditionalFormatting sqref="E38 E36 E24 E26 E30 E32 E40 E42 E44 E46 E48 E50 E52 E54 E56 E58 E60 E62 E64 E75 E101">
    <cfRule type="expression" dxfId="186" priority="17">
      <formula>$E$22&gt;0</formula>
    </cfRule>
  </conditionalFormatting>
  <conditionalFormatting sqref="F38 F36 F24 F26 F30 F32 F40 F42 F44 F46 F48 F50 F52 F54 F56 F58 F60 F62 F64 F75 F101">
    <cfRule type="expression" dxfId="185" priority="18">
      <formula>$F$22&gt;0</formula>
    </cfRule>
  </conditionalFormatting>
  <conditionalFormatting sqref="G38 G36 G24 G26 G30 G32 G40 G42 G44 G46 G48 G50 G52 G54 G56 G58 G60 G62 G64 G75 G101">
    <cfRule type="expression" dxfId="184" priority="19">
      <formula>$G$22&gt;0</formula>
    </cfRule>
  </conditionalFormatting>
  <conditionalFormatting sqref="H38 H36 H24 H26 H30 H32 H40 H42 H44 H46 H48 H50 H52 H54 H56 H58 H60 H62 H64 H75 H101">
    <cfRule type="expression" dxfId="183" priority="20">
      <formula>$H$22&gt;0</formula>
    </cfRule>
  </conditionalFormatting>
  <conditionalFormatting sqref="I38 I36 I24 I26 I30 I32 I40 I42 I44 I46 I48 I50 I52 I54 I56 I58 I60 I62 I64 I75 I101">
    <cfRule type="expression" dxfId="182" priority="21">
      <formula>$I$22&gt;0</formula>
    </cfRule>
  </conditionalFormatting>
  <conditionalFormatting sqref="J38 J36 J24 J26 J30 J32 J40 J42 J44 J46 J48 J50 J52 J54 J56 J58 J60 J62 J64 J75 J101">
    <cfRule type="expression" dxfId="181" priority="22">
      <formula>$J$22&gt;0</formula>
    </cfRule>
  </conditionalFormatting>
  <conditionalFormatting sqref="K38 K36 K24 K26 K30 K32 K40 K42 K44 K46 K48 K50 K52 K54 K56 K58 K60 K62 K64 K75 K101">
    <cfRule type="expression" dxfId="180" priority="23">
      <formula>$K$22&gt;0</formula>
    </cfRule>
  </conditionalFormatting>
  <conditionalFormatting sqref="L38 L36 L24 L26 L30 L32 L40 L42 L44 L46 L48 L50 L52 L54 L56 L58 L60 L62 L64 L75 L101">
    <cfRule type="expression" dxfId="179" priority="24">
      <formula>$L$22&gt;0</formula>
    </cfRule>
  </conditionalFormatting>
  <conditionalFormatting sqref="M38 M36 M24 M26 M30 M32 M40 M42 M44 M46 M48 M50 M52 M54 M56 M58 M60 M62 M64 M75 M101">
    <cfRule type="expression" dxfId="178" priority="25">
      <formula>$M$22&gt;0</formula>
    </cfRule>
  </conditionalFormatting>
  <conditionalFormatting sqref="N38 N36 N24 N26 N30 N32 N40 N42 N44 N46 N48 N50 N52 N54 N56 N58 N60 N62 N64 N75 N101">
    <cfRule type="expression" dxfId="177" priority="26">
      <formula>$N$22&gt;0</formula>
    </cfRule>
  </conditionalFormatting>
  <conditionalFormatting sqref="O38 O36 O24 O26 O30 O32 O40 O42 O44 O46 O48 O50 O52 O54 O56 O58 O60 O62 O64 O75 O101">
    <cfRule type="expression" dxfId="176" priority="27">
      <formula>$O$22&gt;0</formula>
    </cfRule>
  </conditionalFormatting>
  <dataValidations count="19">
    <dataValidation operator="greaterThanOrEqual" allowBlank="1" showInputMessage="1" showErrorMessage="1" sqref="C164:C166 P163 D164:D165 E164:P166" xr:uid="{A537FF72-FC99-4B5C-926E-8F4E6380FDD6}"/>
    <dataValidation type="whole" operator="greaterThanOrEqual" allowBlank="1" showInputMessage="1" showErrorMessage="1" sqref="E27:O27 E102:O102 E104:O104" xr:uid="{989A8D46-DC24-4D49-8711-264568A92B62}">
      <formula1>10</formula1>
    </dataValidation>
    <dataValidation type="whole" operator="greaterThanOrEqual" allowBlank="1" showInputMessage="1" showErrorMessage="1" sqref="D27 D102 D104" xr:uid="{A656E298-76CB-4124-8E75-F3C2D8C8C4EA}">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8315B21C-8F4D-4C6A-B574-D3A526DEEC19}">
      <formula1>0</formula1>
      <formula2>999999</formula2>
    </dataValidation>
    <dataValidation type="date" allowBlank="1" showInputMessage="1" showErrorMessage="1" error="Bitte ein gültiges Datum eingeben_x000a__x000a_(f) Bitte ein gültiges Datum eingeben" sqref="D22:O22" xr:uid="{1D1B86C4-BEC7-4718-B94A-01EF3D85E437}">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C79272CD-D6D8-4C04-A794-5848E18AD628}">
      <formula1>D22</formula1>
    </dataValidation>
    <dataValidation type="whole" operator="greaterThanOrEqual" allowBlank="1" showInputMessage="1" showErrorMessage="1" error="Die Anzahl der Teilnehmer muss mindestens 10 sein._x000a__x000a_(f) Die Anzahl der Teilnehmer muss mindestens 10 sein." sqref="D26:O26" xr:uid="{CC441010-340C-4363-94D3-A5D3CCDB29BF}">
      <formula1>10</formula1>
    </dataValidation>
    <dataValidation type="decimal" operator="greaterThan" allowBlank="1" showInputMessage="1" showErrorMessage="1" error="Bitte eine gültige Zahl grösser als 0 eingeben._x000a__x000a_(f) Bitte eine gültige Zahl grösser als 0 eingeben." sqref="D30:O30" xr:uid="{D2DC42EC-83FB-41AF-A374-977353B5A4A8}">
      <formula1>0</formula1>
    </dataValidation>
    <dataValidation type="list" allowBlank="1" showInputMessage="1" showErrorMessage="1" errorTitle="Durchführung" error="Der Wert muss einem Eintrag der Liste entsprechen._x000a_(f) Der Wert muss einem Eintrag der Liste entsprechen." sqref="D20:O20" xr:uid="{19088C1A-F57C-4D7C-83F7-DEDE1837C036}">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6459BDF-7667-4387-96C7-C9502B778DA6}">
      <formula1>Kursdauer</formula1>
    </dataValidation>
    <dataValidation type="list" allowBlank="1" showInputMessage="1" showErrorMessage="1" errorTitle="Neuentwicklung" error="Der Wert muss einem Eintrag der Liste entsprechen._x000a_(f) Der Wert muss einem Eintrag der Liste entsprechen." sqref="D10" xr:uid="{3C91FAF0-606B-4C67-8E8F-7A5C8C3703EE}">
      <formula1>JaNein</formula1>
    </dataValidation>
    <dataValidation type="list" allowBlank="1" showInputMessage="1" showErrorMessage="1" errorTitle="Transfer" error="Der Wert muss einem Eintrag der Liste entsprechen._x000a_(f) Der Wert muss einem Eintrag der Liste entsprechen." sqref="D12" xr:uid="{52F8B108-A9F9-4243-8667-CD7A7846FEE2}">
      <formula1>JaNein</formula1>
    </dataValidation>
    <dataValidation type="list" allowBlank="1" showInputMessage="1" showErrorMessage="1" errorTitle="Durchführung" error="Der Wert muss einem Eintrag der Liste entsprechen._x000a_(f) Der Wert muss einem Eintrag der Liste entsprechen." sqref="D14" xr:uid="{A2AD547D-97E2-4453-BBF1-DF97C98EE6B3}">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C6342166-FD64-43F8-B758-695E3215467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6C05DED2-A437-4520-B26B-A9F267DEA9D0}">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3FEF589-6D51-458A-893B-A894AE2DA8FC}">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227F8D2A-3A5F-45D3-9463-653A453D844B}">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3BEC38D-7C4F-45F2-9808-0A7978EC2B9B}">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3F35231C-9C35-4985-B35F-EB722CDBF7B7}">
      <formula1>0</formula1>
    </dataValidation>
  </dataValidations>
  <hyperlinks>
    <hyperlink ref="C2" location="Abrechnung!A1" display="Abrechnung" xr:uid="{6251C48D-E2F2-4B6B-AFE0-FDCBAA74BF0A}"/>
    <hyperlink ref="B3" location="Information!A1" display="Information!A1" xr:uid="{0D0A0B3F-8B4B-48F9-8BF4-B9978C64F13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C5ECC8-6C2C-4320-8416-13FA3C38B1B5}">
          <x14:formula1>
            <xm:f>Auswahlfelder!$O$2:$O$3</xm:f>
          </x14:formula1>
          <xm:sqref>D11 D13</xm:sqref>
        </x14:dataValidation>
        <x14:dataValidation type="list" allowBlank="1" showInputMessage="1" showErrorMessage="1" xr:uid="{FC290F47-FDC2-4554-A46C-EF7ACFE894E0}">
          <x14:formula1>
            <xm:f>Auswahlfelder!$M$2:$M$7</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D1A0-0D61-4990-B268-544C24EC7E50}">
  <sheetPr>
    <outlinePr applyStyles="1"/>
    <pageSetUpPr fitToPage="1"/>
  </sheetPr>
  <dimension ref="A1:Y173"/>
  <sheetViews>
    <sheetView defaultGridColor="0" colorId="9" zoomScale="85" zoomScaleNormal="85" workbookViewId="0">
      <pane ySplit="33" topLeftCell="A34" activePane="bottomLeft" state="frozen"/>
      <selection pane="bottomLeft" activeCell="B58" sqref="B58"/>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QblmM5MQFhIOBlvyGbNV/8VOYkgTYduK523WGPT8rGJtGkJq3zSZJkN3SZitN47EbdWC9APHRNCTdKicxASrpg==" saltValue="nLW9IG8q7rwsorQ2yndJJw==" spinCount="100000" sheet="1" selectLockedCells="1" autoFilter="0"/>
  <mergeCells count="2">
    <mergeCell ref="D6:P6"/>
    <mergeCell ref="B3:H3"/>
  </mergeCells>
  <conditionalFormatting sqref="A36:O36">
    <cfRule type="expression" dxfId="175" priority="11" stopIfTrue="1">
      <formula>OR($D$10="nein",$D$10="",$D$10=0,$D$10="non")</formula>
    </cfRule>
  </conditionalFormatting>
  <conditionalFormatting sqref="A38:O38">
    <cfRule type="expression" dxfId="174" priority="12" stopIfTrue="1">
      <formula>OR($D$12="nein",$D$12="",$D$12=0,$D$12="non")</formula>
    </cfRule>
  </conditionalFormatting>
  <conditionalFormatting sqref="B56 B58 B60 B62 B64">
    <cfRule type="expression" dxfId="173" priority="15">
      <formula>$P$22&gt;0</formula>
    </cfRule>
    <cfRule type="expression" dxfId="172" priority="9">
      <formula>LEN($B56)&gt;0</formula>
    </cfRule>
  </conditionalFormatting>
  <conditionalFormatting sqref="B103">
    <cfRule type="expression" dxfId="171" priority="34">
      <formula>OR(D10="ja",D12="ja",D10="oui",D12="oui")</formula>
    </cfRule>
  </conditionalFormatting>
  <conditionalFormatting sqref="B99:Q99">
    <cfRule type="expression" dxfId="170" priority="37">
      <formula>OR(Durchführung="nein",Durchführung="non")</formula>
    </cfRule>
  </conditionalFormatting>
  <conditionalFormatting sqref="C56 C58 C60 C62 C64">
    <cfRule type="expression" dxfId="169" priority="41" stopIfTrue="1">
      <formula>$P$22=0</formula>
    </cfRule>
  </conditionalFormatting>
  <conditionalFormatting sqref="D38 D36 D24 D26 D30 D32 D40 D42 D44 D46 D48 D50 D52 D54 D56 D58 D60 D62 D64 D75 D101">
    <cfRule type="expression" dxfId="168" priority="16">
      <formula>$D$22&gt;0</formula>
    </cfRule>
  </conditionalFormatting>
  <conditionalFormatting sqref="D109 O109">
    <cfRule type="expression" dxfId="167" priority="30">
      <formula>AND(D109&gt;0,D111&gt;0)</formula>
    </cfRule>
  </conditionalFormatting>
  <conditionalFormatting sqref="D24:O24">
    <cfRule type="expression" dxfId="166" priority="3">
      <formula>AND(D$22="",D$24&lt;&gt;"")</formula>
    </cfRule>
  </conditionalFormatting>
  <conditionalFormatting sqref="D32:O32">
    <cfRule type="expression" dxfId="165" priority="2">
      <formula>OR(AND(D$32 = $V$30, $V$32 &gt; 4),AND(D$32 = $W$30, $W$32 &gt; 4),AND(D$32 = $X$30, $X$32 &gt; 4))</formula>
    </cfRule>
  </conditionalFormatting>
  <conditionalFormatting sqref="D34:O34">
    <cfRule type="expression" dxfId="164" priority="39" stopIfTrue="1">
      <formula>D$33&gt;=147</formula>
    </cfRule>
    <cfRule type="expression" dxfId="163" priority="40" stopIfTrue="1">
      <formula>AND(D33&gt;0,D33&lt;&gt;40)</formula>
    </cfRule>
    <cfRule type="expression" dxfId="162" priority="38" stopIfTrue="1">
      <formula>OR(D33=47,AND(D33&gt;0,D33&lt;&gt;40,Durchführung="nein",Durchführung="non"))</formula>
    </cfRule>
  </conditionalFormatting>
  <conditionalFormatting sqref="D56:O56">
    <cfRule type="expression" dxfId="161" priority="1">
      <formula>AND(D$56&lt;&gt; "", $B$56="")</formula>
    </cfRule>
  </conditionalFormatting>
  <conditionalFormatting sqref="D58:O58">
    <cfRule type="expression" dxfId="160" priority="4">
      <formula>AND(D$58&lt;&gt; "", $B$58="")</formula>
    </cfRule>
  </conditionalFormatting>
  <conditionalFormatting sqref="D60:O60">
    <cfRule type="expression" dxfId="159" priority="5">
      <formula>AND(D$60&lt;&gt; "", $B$60="")</formula>
    </cfRule>
  </conditionalFormatting>
  <conditionalFormatting sqref="D62:O62">
    <cfRule type="expression" dxfId="15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57" priority="10">
      <formula>D6&lt;&gt;""</formula>
    </cfRule>
  </conditionalFormatting>
  <conditionalFormatting sqref="D64:O64">
    <cfRule type="expression" dxfId="156" priority="7">
      <formula>AND(D$64&lt;&gt; "", $B$64="")</formula>
    </cfRule>
  </conditionalFormatting>
  <conditionalFormatting sqref="D77:O77">
    <cfRule type="expression" dxfId="155" priority="32">
      <formula>AND(D77&gt;0,D79&gt;0)</formula>
    </cfRule>
  </conditionalFormatting>
  <conditionalFormatting sqref="D79:O79">
    <cfRule type="expression" dxfId="154" priority="29">
      <formula>COUNTIF($D79:$O79,"&gt;0")&gt;2</formula>
    </cfRule>
    <cfRule type="expression" dxfId="153" priority="33">
      <formula>AND(D77&gt;0,D79&gt;0)</formula>
    </cfRule>
  </conditionalFormatting>
  <conditionalFormatting sqref="D103:O103">
    <cfRule type="expression" dxfId="152" priority="8">
      <formula>LEN(D$103)&gt;0</formula>
    </cfRule>
    <cfRule type="expression" dxfId="151" priority="13">
      <formula>AND(D$22&gt;0,OR($D$10="ja",$D$12="ja",$D$10="oui",$D$12="oui"))</formula>
    </cfRule>
    <cfRule type="expression" dxfId="150" priority="14">
      <formula>OR(AND($D$10&lt;&gt;"ja",$D$12&lt;&gt;"ja"),AND($D$10&lt;&gt;"oui",$D$12&lt;&gt;"oui"))</formula>
    </cfRule>
  </conditionalFormatting>
  <conditionalFormatting sqref="D110:O110">
    <cfRule type="cellIs" dxfId="149" priority="36" operator="greaterThan">
      <formula>0</formula>
    </cfRule>
  </conditionalFormatting>
  <conditionalFormatting sqref="D111:O111">
    <cfRule type="expression" dxfId="148" priority="31">
      <formula>AND(D109&gt;0,D111&gt;0)</formula>
    </cfRule>
    <cfRule type="expression" dxfId="147" priority="28">
      <formula>COUNTIF($D111:$O111,"&gt;0")&gt;2</formula>
    </cfRule>
  </conditionalFormatting>
  <conditionalFormatting sqref="D95:P95 D127:O127">
    <cfRule type="cellIs" dxfId="146" priority="35" operator="greaterThan">
      <formula>0</formula>
    </cfRule>
  </conditionalFormatting>
  <conditionalFormatting sqref="D170:P171">
    <cfRule type="cellIs" dxfId="145" priority="42" operator="lessThan">
      <formula>0</formula>
    </cfRule>
  </conditionalFormatting>
  <conditionalFormatting sqref="D172:P172">
    <cfRule type="cellIs" dxfId="144" priority="43" operator="greaterThan">
      <formula>0.4</formula>
    </cfRule>
    <cfRule type="cellIs" dxfId="143" priority="44" operator="greaterThan">
      <formula>40</formula>
    </cfRule>
  </conditionalFormatting>
  <conditionalFormatting sqref="E38 E36 E24 E26 E30 E32 E40 E42 E44 E46 E48 E50 E52 E54 E56 E58 E60 E62 E64 E75 E101">
    <cfRule type="expression" dxfId="142" priority="17">
      <formula>$E$22&gt;0</formula>
    </cfRule>
  </conditionalFormatting>
  <conditionalFormatting sqref="F38 F36 F24 F26 F30 F32 F40 F42 F44 F46 F48 F50 F52 F54 F56 F58 F60 F62 F64 F75 F101">
    <cfRule type="expression" dxfId="141" priority="18">
      <formula>$F$22&gt;0</formula>
    </cfRule>
  </conditionalFormatting>
  <conditionalFormatting sqref="G38 G36 G24 G26 G30 G32 G40 G42 G44 G46 G48 G50 G52 G54 G56 G58 G60 G62 G64 G75 G101">
    <cfRule type="expression" dxfId="140" priority="19">
      <formula>$G$22&gt;0</formula>
    </cfRule>
  </conditionalFormatting>
  <conditionalFormatting sqref="H38 H36 H24 H26 H30 H32 H40 H42 H44 H46 H48 H50 H52 H54 H56 H58 H60 H62 H64 H75 H101">
    <cfRule type="expression" dxfId="139" priority="20">
      <formula>$H$22&gt;0</formula>
    </cfRule>
  </conditionalFormatting>
  <conditionalFormatting sqref="I38 I36 I24 I26 I30 I32 I40 I42 I44 I46 I48 I50 I52 I54 I56 I58 I60 I62 I64 I75 I101">
    <cfRule type="expression" dxfId="138" priority="21">
      <formula>$I$22&gt;0</formula>
    </cfRule>
  </conditionalFormatting>
  <conditionalFormatting sqref="J38 J36 J24 J26 J30 J32 J40 J42 J44 J46 J48 J50 J52 J54 J56 J58 J60 J62 J64 J75 J101">
    <cfRule type="expression" dxfId="137" priority="22">
      <formula>$J$22&gt;0</formula>
    </cfRule>
  </conditionalFormatting>
  <conditionalFormatting sqref="K38 K36 K24 K26 K30 K32 K40 K42 K44 K46 K48 K50 K52 K54 K56 K58 K60 K62 K64 K75 K101">
    <cfRule type="expression" dxfId="136" priority="23">
      <formula>$K$22&gt;0</formula>
    </cfRule>
  </conditionalFormatting>
  <conditionalFormatting sqref="L38 L36 L24 L26 L30 L32 L40 L42 L44 L46 L48 L50 L52 L54 L56 L58 L60 L62 L64 L75 L101">
    <cfRule type="expression" dxfId="135" priority="24">
      <formula>$L$22&gt;0</formula>
    </cfRule>
  </conditionalFormatting>
  <conditionalFormatting sqref="M38 M36 M24 M26 M30 M32 M40 M42 M44 M46 M48 M50 M52 M54 M56 M58 M60 M62 M64 M75 M101">
    <cfRule type="expression" dxfId="134" priority="25">
      <formula>$M$22&gt;0</formula>
    </cfRule>
  </conditionalFormatting>
  <conditionalFormatting sqref="N38 N36 N24 N26 N30 N32 N40 N42 N44 N46 N48 N50 N52 N54 N56 N58 N60 N62 N64 N75 N101">
    <cfRule type="expression" dxfId="133" priority="26">
      <formula>$N$22&gt;0</formula>
    </cfRule>
  </conditionalFormatting>
  <conditionalFormatting sqref="O38 O36 O24 O26 O30 O32 O40 O42 O44 O46 O48 O50 O52 O54 O56 O58 O60 O62 O64 O75 O101">
    <cfRule type="expression" dxfId="132" priority="27">
      <formula>$O$22&gt;0</formula>
    </cfRule>
  </conditionalFormatting>
  <dataValidations count="19">
    <dataValidation operator="greaterThanOrEqual" allowBlank="1" showInputMessage="1" showErrorMessage="1" sqref="C164:C166 P163 D164:D165 E164:P166" xr:uid="{A0FC5DC4-EAE9-4CDC-842F-01C33712DF72}"/>
    <dataValidation type="whole" operator="greaterThanOrEqual" allowBlank="1" showInputMessage="1" showErrorMessage="1" sqref="E27:O27 E102:O102 E104:O104" xr:uid="{5338EA81-F2BE-4539-AEC9-699796FB0D0E}">
      <formula1>10</formula1>
    </dataValidation>
    <dataValidation type="whole" operator="greaterThanOrEqual" allowBlank="1" showInputMessage="1" showErrorMessage="1" sqref="D27 D102 D104" xr:uid="{FBB04E7C-4E48-49AB-84E3-4A41B8245763}">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39E4E31-9C8B-4212-B7B1-5645AFB6A499}">
      <formula1>0</formula1>
      <formula2>999999</formula2>
    </dataValidation>
    <dataValidation type="date" allowBlank="1" showInputMessage="1" showErrorMessage="1" error="Bitte ein gültiges Datum eingeben_x000a__x000a_(f) Bitte ein gültiges Datum eingeben" sqref="D22:O22" xr:uid="{CD0365AE-A75C-4B57-9E19-8E905451D9CE}">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4CE67FF1-3616-4744-A054-0AF3E8A472E1}">
      <formula1>D22</formula1>
    </dataValidation>
    <dataValidation type="whole" operator="greaterThanOrEqual" allowBlank="1" showInputMessage="1" showErrorMessage="1" error="Die Anzahl der Teilnehmer muss mindestens 10 sein._x000a__x000a_(f) Die Anzahl der Teilnehmer muss mindestens 10 sein." sqref="D26:O26" xr:uid="{75180688-5AC3-40C6-A1D1-7E729E2C6559}">
      <formula1>10</formula1>
    </dataValidation>
    <dataValidation type="decimal" operator="greaterThan" allowBlank="1" showInputMessage="1" showErrorMessage="1" error="Bitte eine gültige Zahl grösser als 0 eingeben._x000a__x000a_(f) Bitte eine gültige Zahl grösser als 0 eingeben." sqref="D30:O30" xr:uid="{73729DB9-3AF0-4D84-9BC8-12D8D18113EE}">
      <formula1>0</formula1>
    </dataValidation>
    <dataValidation type="list" allowBlank="1" showInputMessage="1" showErrorMessage="1" errorTitle="Durchführung" error="Der Wert muss einem Eintrag der Liste entsprechen._x000a_(f) Der Wert muss einem Eintrag der Liste entsprechen." sqref="D20:O20" xr:uid="{C8512E24-04BE-4EB5-A588-CB8C97A74065}">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AAC38223-AFD6-40D9-A5D7-55362081B469}">
      <formula1>Kursdauer</formula1>
    </dataValidation>
    <dataValidation type="list" allowBlank="1" showInputMessage="1" showErrorMessage="1" errorTitle="Neuentwicklung" error="Der Wert muss einem Eintrag der Liste entsprechen._x000a_(f) Der Wert muss einem Eintrag der Liste entsprechen." sqref="D10" xr:uid="{314C380E-4EEF-4E4C-B415-89A779A72A02}">
      <formula1>JaNein</formula1>
    </dataValidation>
    <dataValidation type="list" allowBlank="1" showInputMessage="1" showErrorMessage="1" errorTitle="Transfer" error="Der Wert muss einem Eintrag der Liste entsprechen._x000a_(f) Der Wert muss einem Eintrag der Liste entsprechen." sqref="D12" xr:uid="{A68E2B36-BE75-4CD3-9B44-95E0BE066247}">
      <formula1>JaNein</formula1>
    </dataValidation>
    <dataValidation type="list" allowBlank="1" showInputMessage="1" showErrorMessage="1" errorTitle="Durchführung" error="Der Wert muss einem Eintrag der Liste entsprechen._x000a_(f) Der Wert muss einem Eintrag der Liste entsprechen." sqref="D14" xr:uid="{DE64041D-ADEC-4282-B5CE-D297D4B1DCFA}">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59CDD596-7B39-4B9D-ADAB-B491C740715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7B9C17AF-0FAA-4299-A3CD-448926BAEB73}">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87C184B-DDEA-455C-8BC5-87CE10C02CD3}">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A837DCC8-68C3-47F9-991A-F9F2EB415DB3}">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99CC5A70-1943-4CCF-A7D7-2DF7F6990A12}">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EC6BC99E-2285-4C82-929E-C2E0E00B0C6A}">
      <formula1>0</formula1>
    </dataValidation>
  </dataValidations>
  <hyperlinks>
    <hyperlink ref="C2" location="Abrechnung!A1" display="Abrechnung" xr:uid="{A0E18158-A784-4E8A-82F0-E7DC36E7C254}"/>
    <hyperlink ref="B3" location="Information!A1" display="Information!A1" xr:uid="{260FBA31-0FEC-4E77-82BB-9CC882378B0B}"/>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7AAEC06-E176-4FC0-B3DF-4B1AC48FC1F5}">
          <x14:formula1>
            <xm:f>Auswahlfelder!$O$2:$O$3</xm:f>
          </x14:formula1>
          <xm:sqref>D11 D13</xm:sqref>
        </x14:dataValidation>
        <x14:dataValidation type="list" allowBlank="1" showInputMessage="1" showErrorMessage="1" xr:uid="{6B016C1F-229C-4778-B151-F85B5646F33B}">
          <x14:formula1>
            <xm:f>Auswahlfelder!$M$2:$M$7</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3E00-40A3-407B-B550-3546C24D9EDF}">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wuFBhx8ePRbHT4gVwazHH2Ta7S0qXFwFkkJo/pCvw1Bihtx6tvU01WSQLSfc5ql3wx5kXv1ir6Ev1pLOunCA==" saltValue="o3jwLXkWVe8HCfNTyGPr6Q==" spinCount="100000" sheet="1" selectLockedCells="1" autoFilter="0"/>
  <mergeCells count="2">
    <mergeCell ref="D6:P6"/>
    <mergeCell ref="B3:H3"/>
  </mergeCells>
  <conditionalFormatting sqref="A36:O36">
    <cfRule type="expression" dxfId="131" priority="11" stopIfTrue="1">
      <formula>OR($D$10="nein",$D$10="",$D$10=0,$D$10="non")</formula>
    </cfRule>
  </conditionalFormatting>
  <conditionalFormatting sqref="A38:O38">
    <cfRule type="expression" dxfId="130" priority="12" stopIfTrue="1">
      <formula>OR($D$12="nein",$D$12="",$D$12=0,$D$12="non")</formula>
    </cfRule>
  </conditionalFormatting>
  <conditionalFormatting sqref="B56 B58 B60 B62 B64">
    <cfRule type="expression" dxfId="129" priority="15">
      <formula>$P$22&gt;0</formula>
    </cfRule>
    <cfRule type="expression" dxfId="128" priority="9">
      <formula>LEN($B56)&gt;0</formula>
    </cfRule>
  </conditionalFormatting>
  <conditionalFormatting sqref="B103">
    <cfRule type="expression" dxfId="127" priority="34">
      <formula>OR(D10="ja",D12="ja",D10="oui",D12="oui")</formula>
    </cfRule>
  </conditionalFormatting>
  <conditionalFormatting sqref="B99:Q99">
    <cfRule type="expression" dxfId="126" priority="37">
      <formula>OR(Durchführung="nein",Durchführung="non")</formula>
    </cfRule>
  </conditionalFormatting>
  <conditionalFormatting sqref="C56 C58 C60 C62 C64">
    <cfRule type="expression" dxfId="125" priority="41" stopIfTrue="1">
      <formula>$P$22=0</formula>
    </cfRule>
  </conditionalFormatting>
  <conditionalFormatting sqref="D38 D36 D24 D26 D30 D32 D40 D42 D44 D46 D48 D50 D52 D54 D56 D58 D60 D62 D64 D75 D101">
    <cfRule type="expression" dxfId="124" priority="16">
      <formula>$D$22&gt;0</formula>
    </cfRule>
  </conditionalFormatting>
  <conditionalFormatting sqref="D109 O109">
    <cfRule type="expression" dxfId="123" priority="30">
      <formula>AND(D109&gt;0,D111&gt;0)</formula>
    </cfRule>
  </conditionalFormatting>
  <conditionalFormatting sqref="D24:O24">
    <cfRule type="expression" dxfId="122" priority="3">
      <formula>AND(D$22="",D$24&lt;&gt;"")</formula>
    </cfRule>
  </conditionalFormatting>
  <conditionalFormatting sqref="D32:O32">
    <cfRule type="expression" dxfId="121" priority="2">
      <formula>OR(AND(D$32 = $V$30, $V$32 &gt; 4),AND(D$32 = $W$30, $W$32 &gt; 4),AND(D$32 = $X$30, $X$32 &gt; 4))</formula>
    </cfRule>
  </conditionalFormatting>
  <conditionalFormatting sqref="D34:O34">
    <cfRule type="expression" dxfId="120" priority="39" stopIfTrue="1">
      <formula>D$33&gt;=147</formula>
    </cfRule>
    <cfRule type="expression" dxfId="119" priority="40" stopIfTrue="1">
      <formula>AND(D33&gt;0,D33&lt;&gt;40)</formula>
    </cfRule>
    <cfRule type="expression" dxfId="118" priority="38" stopIfTrue="1">
      <formula>OR(D33=47,AND(D33&gt;0,D33&lt;&gt;40,Durchführung="nein",Durchführung="non"))</formula>
    </cfRule>
  </conditionalFormatting>
  <conditionalFormatting sqref="D56:O56">
    <cfRule type="expression" dxfId="117" priority="1">
      <formula>AND(D$56&lt;&gt; "", $B$56="")</formula>
    </cfRule>
  </conditionalFormatting>
  <conditionalFormatting sqref="D58:O58">
    <cfRule type="expression" dxfId="116" priority="4">
      <formula>AND(D$58&lt;&gt; "", $B$58="")</formula>
    </cfRule>
  </conditionalFormatting>
  <conditionalFormatting sqref="D60:O60">
    <cfRule type="expression" dxfId="115" priority="5">
      <formula>AND(D$60&lt;&gt; "", $B$60="")</formula>
    </cfRule>
  </conditionalFormatting>
  <conditionalFormatting sqref="D62:O62">
    <cfRule type="expression" dxfId="11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13" priority="10">
      <formula>D6&lt;&gt;""</formula>
    </cfRule>
  </conditionalFormatting>
  <conditionalFormatting sqref="D64:O64">
    <cfRule type="expression" dxfId="112" priority="7">
      <formula>AND(D$64&lt;&gt; "", $B$64="")</formula>
    </cfRule>
  </conditionalFormatting>
  <conditionalFormatting sqref="D77:O77">
    <cfRule type="expression" dxfId="111" priority="32">
      <formula>AND(D77&gt;0,D79&gt;0)</formula>
    </cfRule>
  </conditionalFormatting>
  <conditionalFormatting sqref="D79:O79">
    <cfRule type="expression" dxfId="110" priority="29">
      <formula>COUNTIF($D79:$O79,"&gt;0")&gt;2</formula>
    </cfRule>
    <cfRule type="expression" dxfId="109" priority="33">
      <formula>AND(D77&gt;0,D79&gt;0)</formula>
    </cfRule>
  </conditionalFormatting>
  <conditionalFormatting sqref="D103:O103">
    <cfRule type="expression" dxfId="108" priority="8">
      <formula>LEN(D$103)&gt;0</formula>
    </cfRule>
    <cfRule type="expression" dxfId="107" priority="13">
      <formula>AND(D$22&gt;0,OR($D$10="ja",$D$12="ja",$D$10="oui",$D$12="oui"))</formula>
    </cfRule>
    <cfRule type="expression" dxfId="106" priority="14">
      <formula>OR(AND($D$10&lt;&gt;"ja",$D$12&lt;&gt;"ja"),AND($D$10&lt;&gt;"oui",$D$12&lt;&gt;"oui"))</formula>
    </cfRule>
  </conditionalFormatting>
  <conditionalFormatting sqref="D110:O110">
    <cfRule type="cellIs" dxfId="105" priority="36" operator="greaterThan">
      <formula>0</formula>
    </cfRule>
  </conditionalFormatting>
  <conditionalFormatting sqref="D111:O111">
    <cfRule type="expression" dxfId="104" priority="31">
      <formula>AND(D109&gt;0,D111&gt;0)</formula>
    </cfRule>
    <cfRule type="expression" dxfId="103" priority="28">
      <formula>COUNTIF($D111:$O111,"&gt;0")&gt;2</formula>
    </cfRule>
  </conditionalFormatting>
  <conditionalFormatting sqref="D95:P95 D127:O127">
    <cfRule type="cellIs" dxfId="102" priority="35" operator="greaterThan">
      <formula>0</formula>
    </cfRule>
  </conditionalFormatting>
  <conditionalFormatting sqref="D170:P171">
    <cfRule type="cellIs" dxfId="101" priority="42" operator="lessThan">
      <formula>0</formula>
    </cfRule>
  </conditionalFormatting>
  <conditionalFormatting sqref="D172:P172">
    <cfRule type="cellIs" dxfId="100" priority="43" operator="greaterThan">
      <formula>0.4</formula>
    </cfRule>
    <cfRule type="cellIs" dxfId="99" priority="44" operator="greaterThan">
      <formula>40</formula>
    </cfRule>
  </conditionalFormatting>
  <conditionalFormatting sqref="E38 E36 E24 E26 E30 E32 E40 E42 E44 E46 E48 E50 E52 E54 E56 E58 E60 E62 E64 E75 E101">
    <cfRule type="expression" dxfId="98" priority="17">
      <formula>$E$22&gt;0</formula>
    </cfRule>
  </conditionalFormatting>
  <conditionalFormatting sqref="F38 F36 F24 F26 F30 F32 F40 F42 F44 F46 F48 F50 F52 F54 F56 F58 F60 F62 F64 F75 F101">
    <cfRule type="expression" dxfId="97" priority="18">
      <formula>$F$22&gt;0</formula>
    </cfRule>
  </conditionalFormatting>
  <conditionalFormatting sqref="G38 G36 G24 G26 G30 G32 G40 G42 G44 G46 G48 G50 G52 G54 G56 G58 G60 G62 G64 G75 G101">
    <cfRule type="expression" dxfId="96" priority="19">
      <formula>$G$22&gt;0</formula>
    </cfRule>
  </conditionalFormatting>
  <conditionalFormatting sqref="H38 H36 H24 H26 H30 H32 H40 H42 H44 H46 H48 H50 H52 H54 H56 H58 H60 H62 H64 H75 H101">
    <cfRule type="expression" dxfId="95" priority="20">
      <formula>$H$22&gt;0</formula>
    </cfRule>
  </conditionalFormatting>
  <conditionalFormatting sqref="I38 I36 I24 I26 I30 I32 I40 I42 I44 I46 I48 I50 I52 I54 I56 I58 I60 I62 I64 I75 I101">
    <cfRule type="expression" dxfId="94" priority="21">
      <formula>$I$22&gt;0</formula>
    </cfRule>
  </conditionalFormatting>
  <conditionalFormatting sqref="J38 J36 J24 J26 J30 J32 J40 J42 J44 J46 J48 J50 J52 J54 J56 J58 J60 J62 J64 J75 J101">
    <cfRule type="expression" dxfId="93" priority="22">
      <formula>$J$22&gt;0</formula>
    </cfRule>
  </conditionalFormatting>
  <conditionalFormatting sqref="K38 K36 K24 K26 K30 K32 K40 K42 K44 K46 K48 K50 K52 K54 K56 K58 K60 K62 K64 K75 K101">
    <cfRule type="expression" dxfId="92" priority="23">
      <formula>$K$22&gt;0</formula>
    </cfRule>
  </conditionalFormatting>
  <conditionalFormatting sqref="L38 L36 L24 L26 L30 L32 L40 L42 L44 L46 L48 L50 L52 L54 L56 L58 L60 L62 L64 L75 L101">
    <cfRule type="expression" dxfId="91" priority="24">
      <formula>$L$22&gt;0</formula>
    </cfRule>
  </conditionalFormatting>
  <conditionalFormatting sqref="M38 M36 M24 M26 M30 M32 M40 M42 M44 M46 M48 M50 M52 M54 M56 M58 M60 M62 M64 M75 M101">
    <cfRule type="expression" dxfId="90" priority="25">
      <formula>$M$22&gt;0</formula>
    </cfRule>
  </conditionalFormatting>
  <conditionalFormatting sqref="N38 N36 N24 N26 N30 N32 N40 N42 N44 N46 N48 N50 N52 N54 N56 N58 N60 N62 N64 N75 N101">
    <cfRule type="expression" dxfId="89" priority="26">
      <formula>$N$22&gt;0</formula>
    </cfRule>
  </conditionalFormatting>
  <conditionalFormatting sqref="O38 O36 O24 O26 O30 O32 O40 O42 O44 O46 O48 O50 O52 O54 O56 O58 O60 O62 O64 O75 O101">
    <cfRule type="expression" dxfId="88" priority="27">
      <formula>$O$22&gt;0</formula>
    </cfRule>
  </conditionalFormatting>
  <dataValidations count="19">
    <dataValidation operator="greaterThanOrEqual" allowBlank="1" showInputMessage="1" showErrorMessage="1" sqref="C164:C166 P163 D164:D165 E164:P166" xr:uid="{881639B7-37B6-493A-A5E3-060B1267A799}"/>
    <dataValidation type="whole" operator="greaterThanOrEqual" allowBlank="1" showInputMessage="1" showErrorMessage="1" sqref="E27:O27 E102:O102 E104:O104" xr:uid="{2580A1DA-B4CE-4A78-A85B-CFC404441759}">
      <formula1>10</formula1>
    </dataValidation>
    <dataValidation type="whole" operator="greaterThanOrEqual" allowBlank="1" showInputMessage="1" showErrorMessage="1" sqref="D27 D102 D104" xr:uid="{61369042-B2B0-4EA5-8B71-A33BDE35D1D6}">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868CFE2C-40DD-4A86-B9DA-C307EFC98708}">
      <formula1>0</formula1>
      <formula2>999999</formula2>
    </dataValidation>
    <dataValidation type="date" allowBlank="1" showInputMessage="1" showErrorMessage="1" error="Bitte ein gültiges Datum eingeben_x000a__x000a_(f) Bitte ein gültiges Datum eingeben" sqref="D22:O22" xr:uid="{3E63523A-F7A8-412A-9F46-88C01A693BFE}">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3DC50F94-BFAA-4332-8155-8B36D10D5928}">
      <formula1>D22</formula1>
    </dataValidation>
    <dataValidation type="whole" operator="greaterThanOrEqual" allowBlank="1" showInputMessage="1" showErrorMessage="1" error="Die Anzahl der Teilnehmer muss mindestens 10 sein._x000a__x000a_(f) Die Anzahl der Teilnehmer muss mindestens 10 sein." sqref="D26:O26" xr:uid="{FCE812FB-319D-45E6-B646-D467A85BDC6D}">
      <formula1>10</formula1>
    </dataValidation>
    <dataValidation type="decimal" operator="greaterThan" allowBlank="1" showInputMessage="1" showErrorMessage="1" error="Bitte eine gültige Zahl grösser als 0 eingeben._x000a__x000a_(f) Bitte eine gültige Zahl grösser als 0 eingeben." sqref="D30:O30" xr:uid="{5E1934E3-3CAF-42BA-993C-DA49CCA81333}">
      <formula1>0</formula1>
    </dataValidation>
    <dataValidation type="list" allowBlank="1" showInputMessage="1" showErrorMessage="1" errorTitle="Durchführung" error="Der Wert muss einem Eintrag der Liste entsprechen._x000a_(f) Der Wert muss einem Eintrag der Liste entsprechen." sqref="D20:O20" xr:uid="{49214594-F5EE-4FF7-BEB4-AFE85E7F15AD}">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FFA7EE7-5290-4A1D-8231-E806E5FEC586}">
      <formula1>Kursdauer</formula1>
    </dataValidation>
    <dataValidation type="list" allowBlank="1" showInputMessage="1" showErrorMessage="1" errorTitle="Neuentwicklung" error="Der Wert muss einem Eintrag der Liste entsprechen._x000a_(f) Der Wert muss einem Eintrag der Liste entsprechen." sqref="D10" xr:uid="{57177C98-CDDE-4684-AA25-D6141384BCA6}">
      <formula1>JaNein</formula1>
    </dataValidation>
    <dataValidation type="list" allowBlank="1" showInputMessage="1" showErrorMessage="1" errorTitle="Transfer" error="Der Wert muss einem Eintrag der Liste entsprechen._x000a_(f) Der Wert muss einem Eintrag der Liste entsprechen." sqref="D12" xr:uid="{C46D6379-74F4-4FD6-99FA-9A7040F86CD1}">
      <formula1>JaNein</formula1>
    </dataValidation>
    <dataValidation type="list" allowBlank="1" showInputMessage="1" showErrorMessage="1" errorTitle="Durchführung" error="Der Wert muss einem Eintrag der Liste entsprechen._x000a_(f) Der Wert muss einem Eintrag der Liste entsprechen." sqref="D14" xr:uid="{A30E26DD-F6B9-4078-A84B-B503620DE484}">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53222120-CBF3-445F-BDC0-679B3EFDA8B8}">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DAC27608-5E72-4D98-B6FB-3113D67AE8C6}">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E44603C4-4C81-4322-8766-700330E8E2CB}">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05D8D263-F87D-4760-A7D0-B23DF14B43CD}">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3AAA4C80-6F5E-4D5B-B81F-BCC38B0820A7}">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8873CA82-5014-4868-85F7-89314F136374}">
      <formula1>0</formula1>
    </dataValidation>
  </dataValidations>
  <hyperlinks>
    <hyperlink ref="C2" location="Abrechnung!A1" display="Abrechnung" xr:uid="{17348995-DBDD-46F5-AFDE-87A5D1130076}"/>
    <hyperlink ref="B3" location="Information!A1" display="Information!A1" xr:uid="{299DBE96-816D-44D2-80F8-914DF63C640C}"/>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1BFF50E-B069-41C7-814D-CC90910526D1}">
          <x14:formula1>
            <xm:f>Auswahlfelder!$O$2:$O$3</xm:f>
          </x14:formula1>
          <xm:sqref>D11 D13</xm:sqref>
        </x14:dataValidation>
        <x14:dataValidation type="list" allowBlank="1" showInputMessage="1" showErrorMessage="1" xr:uid="{AAFE2EBB-C47B-4959-93DE-9BC4DD9C464F}">
          <x14:formula1>
            <xm:f>Auswahlfelder!$M$2:$M$7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3425-2ACD-4511-A08C-ACA338B2CB58}">
  <sheetPr>
    <outlinePr applyStyles="1"/>
    <pageSetUpPr fitToPage="1"/>
  </sheetPr>
  <dimension ref="A1:Y173"/>
  <sheetViews>
    <sheetView defaultGridColor="0" colorId="9" zoomScale="85" zoomScaleNormal="85" workbookViewId="0">
      <pane ySplit="33" topLeftCell="A34" activePane="bottomLeft" state="frozen"/>
      <selection pane="bottomLeft" activeCell="K50" sqref="K50"/>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RUNoVwoCjFJYtNiEyoEKFDA0KX6C2UGJwiNbhvT/r7O2WL9SNqXSK5MAd2jNqq76lCSpiFZsMF86RlIjCSFBA==" saltValue="LCP3p95M1VqZywcsACgFQw==" spinCount="100000" sheet="1" selectLockedCells="1" autoFilter="0"/>
  <mergeCells count="2">
    <mergeCell ref="D6:P6"/>
    <mergeCell ref="B3:H3"/>
  </mergeCells>
  <conditionalFormatting sqref="A36:O36">
    <cfRule type="expression" dxfId="87" priority="11" stopIfTrue="1">
      <formula>OR($D$10="nein",$D$10="",$D$10=0,$D$10="non")</formula>
    </cfRule>
  </conditionalFormatting>
  <conditionalFormatting sqref="A38:O38">
    <cfRule type="expression" dxfId="86" priority="12" stopIfTrue="1">
      <formula>OR($D$12="nein",$D$12="",$D$12=0,$D$12="non")</formula>
    </cfRule>
  </conditionalFormatting>
  <conditionalFormatting sqref="B56 B58 B60 B62 B64">
    <cfRule type="expression" dxfId="85" priority="15">
      <formula>$P$22&gt;0</formula>
    </cfRule>
    <cfRule type="expression" dxfId="84" priority="9">
      <formula>LEN($B56)&gt;0</formula>
    </cfRule>
  </conditionalFormatting>
  <conditionalFormatting sqref="B103">
    <cfRule type="expression" dxfId="83" priority="34">
      <formula>OR(D10="ja",D12="ja",D10="oui",D12="oui")</formula>
    </cfRule>
  </conditionalFormatting>
  <conditionalFormatting sqref="B99:Q99">
    <cfRule type="expression" dxfId="82" priority="37">
      <formula>OR(Durchführung="nein",Durchführung="non")</formula>
    </cfRule>
  </conditionalFormatting>
  <conditionalFormatting sqref="C56 C58 C60 C62 C64">
    <cfRule type="expression" dxfId="81" priority="41" stopIfTrue="1">
      <formula>$P$22=0</formula>
    </cfRule>
  </conditionalFormatting>
  <conditionalFormatting sqref="D38 D36 D24 D26 D30 D32 D40 D42 D44 D46 D48 D50 D52 D54 D56 D58 D60 D62 D64 D75 D101">
    <cfRule type="expression" dxfId="80" priority="16">
      <formula>$D$22&gt;0</formula>
    </cfRule>
  </conditionalFormatting>
  <conditionalFormatting sqref="D109 O109">
    <cfRule type="expression" dxfId="79" priority="30">
      <formula>AND(D109&gt;0,D111&gt;0)</formula>
    </cfRule>
  </conditionalFormatting>
  <conditionalFormatting sqref="D24:O24">
    <cfRule type="expression" dxfId="78" priority="3">
      <formula>AND(D$22="",D$24&lt;&gt;"")</formula>
    </cfRule>
  </conditionalFormatting>
  <conditionalFormatting sqref="D32:O32">
    <cfRule type="expression" dxfId="77" priority="2">
      <formula>OR(AND(D$32 = $V$30, $V$32 &gt; 4),AND(D$32 = $W$30, $W$32 &gt; 4),AND(D$32 = $X$30, $X$32 &gt; 4))</formula>
    </cfRule>
  </conditionalFormatting>
  <conditionalFormatting sqref="D34:O34">
    <cfRule type="expression" dxfId="76" priority="39" stopIfTrue="1">
      <formula>D$33&gt;=147</formula>
    </cfRule>
    <cfRule type="expression" dxfId="75" priority="40" stopIfTrue="1">
      <formula>AND(D33&gt;0,D33&lt;&gt;40)</formula>
    </cfRule>
    <cfRule type="expression" dxfId="74" priority="38" stopIfTrue="1">
      <formula>OR(D33=47,AND(D33&gt;0,D33&lt;&gt;40,Durchführung="nein",Durchführung="non"))</formula>
    </cfRule>
  </conditionalFormatting>
  <conditionalFormatting sqref="D56:O56">
    <cfRule type="expression" dxfId="73" priority="1">
      <formula>AND(D$56&lt;&gt; "", $B$56="")</formula>
    </cfRule>
  </conditionalFormatting>
  <conditionalFormatting sqref="D58:O58">
    <cfRule type="expression" dxfId="72" priority="4">
      <formula>AND(D$58&lt;&gt; "", $B$58="")</formula>
    </cfRule>
  </conditionalFormatting>
  <conditionalFormatting sqref="D60:O60">
    <cfRule type="expression" dxfId="71" priority="5">
      <formula>AND(D$60&lt;&gt; "", $B$60="")</formula>
    </cfRule>
  </conditionalFormatting>
  <conditionalFormatting sqref="D62:O62">
    <cfRule type="expression" dxfId="7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9" priority="10">
      <formula>D6&lt;&gt;""</formula>
    </cfRule>
  </conditionalFormatting>
  <conditionalFormatting sqref="D64:O64">
    <cfRule type="expression" dxfId="68" priority="7">
      <formula>AND(D$64&lt;&gt; "", $B$64="")</formula>
    </cfRule>
  </conditionalFormatting>
  <conditionalFormatting sqref="D77:O77">
    <cfRule type="expression" dxfId="67" priority="32">
      <formula>AND(D77&gt;0,D79&gt;0)</formula>
    </cfRule>
  </conditionalFormatting>
  <conditionalFormatting sqref="D79:O79">
    <cfRule type="expression" dxfId="66" priority="29">
      <formula>COUNTIF($D79:$O79,"&gt;0")&gt;2</formula>
    </cfRule>
    <cfRule type="expression" dxfId="65" priority="33">
      <formula>AND(D77&gt;0,D79&gt;0)</formula>
    </cfRule>
  </conditionalFormatting>
  <conditionalFormatting sqref="D103:O103">
    <cfRule type="expression" dxfId="64" priority="8">
      <formula>LEN(D$103)&gt;0</formula>
    </cfRule>
    <cfRule type="expression" dxfId="63" priority="13">
      <formula>AND(D$22&gt;0,OR($D$10="ja",$D$12="ja",$D$10="oui",$D$12="oui"))</formula>
    </cfRule>
    <cfRule type="expression" dxfId="62" priority="14">
      <formula>OR(AND($D$10&lt;&gt;"ja",$D$12&lt;&gt;"ja"),AND($D$10&lt;&gt;"oui",$D$12&lt;&gt;"oui"))</formula>
    </cfRule>
  </conditionalFormatting>
  <conditionalFormatting sqref="D110:O110">
    <cfRule type="cellIs" dxfId="61" priority="36" operator="greaterThan">
      <formula>0</formula>
    </cfRule>
  </conditionalFormatting>
  <conditionalFormatting sqref="D111:O111">
    <cfRule type="expression" dxfId="60" priority="31">
      <formula>AND(D109&gt;0,D111&gt;0)</formula>
    </cfRule>
    <cfRule type="expression" dxfId="59" priority="28">
      <formula>COUNTIF($D111:$O111,"&gt;0")&gt;2</formula>
    </cfRule>
  </conditionalFormatting>
  <conditionalFormatting sqref="D95:P95 D127:O127">
    <cfRule type="cellIs" dxfId="58" priority="35" operator="greaterThan">
      <formula>0</formula>
    </cfRule>
  </conditionalFormatting>
  <conditionalFormatting sqref="D170:P171">
    <cfRule type="cellIs" dxfId="57" priority="42" operator="lessThan">
      <formula>0</formula>
    </cfRule>
  </conditionalFormatting>
  <conditionalFormatting sqref="D172:P172">
    <cfRule type="cellIs" dxfId="56" priority="43" operator="greaterThan">
      <formula>0.4</formula>
    </cfRule>
    <cfRule type="cellIs" dxfId="55" priority="44" operator="greaterThan">
      <formula>40</formula>
    </cfRule>
  </conditionalFormatting>
  <conditionalFormatting sqref="E38 E36 E24 E26 E30 E32 E40 E42 E44 E46 E48 E50 E52 E54 E56 E58 E60 E62 E64 E75 E101">
    <cfRule type="expression" dxfId="54" priority="17">
      <formula>$E$22&gt;0</formula>
    </cfRule>
  </conditionalFormatting>
  <conditionalFormatting sqref="F38 F36 F24 F26 F30 F32 F40 F42 F44 F46 F48 F50 F52 F54 F56 F58 F60 F62 F64 F75 F101">
    <cfRule type="expression" dxfId="53" priority="18">
      <formula>$F$22&gt;0</formula>
    </cfRule>
  </conditionalFormatting>
  <conditionalFormatting sqref="G38 G36 G24 G26 G30 G32 G40 G42 G44 G46 G48 G50 G52 G54 G56 G58 G60 G62 G64 G75 G101">
    <cfRule type="expression" dxfId="52" priority="19">
      <formula>$G$22&gt;0</formula>
    </cfRule>
  </conditionalFormatting>
  <conditionalFormatting sqref="H38 H36 H24 H26 H30 H32 H40 H42 H44 H46 H48 H50 H52 H54 H56 H58 H60 H62 H64 H75 H101">
    <cfRule type="expression" dxfId="51" priority="20">
      <formula>$H$22&gt;0</formula>
    </cfRule>
  </conditionalFormatting>
  <conditionalFormatting sqref="I38 I36 I24 I26 I30 I32 I40 I42 I44 I46 I48 I50 I52 I54 I56 I58 I60 I62 I64 I75 I101">
    <cfRule type="expression" dxfId="50" priority="21">
      <formula>$I$22&gt;0</formula>
    </cfRule>
  </conditionalFormatting>
  <conditionalFormatting sqref="J38 J36 J24 J26 J30 J32 J40 J42 J44 J46 J48 J50 J52 J54 J56 J58 J60 J62 J64 J75 J101">
    <cfRule type="expression" dxfId="49" priority="22">
      <formula>$J$22&gt;0</formula>
    </cfRule>
  </conditionalFormatting>
  <conditionalFormatting sqref="K38 K36 K24 K26 K30 K32 K40 K42 K44 K46 K48 K50 K52 K54 K56 K58 K60 K62 K64 K75 K101">
    <cfRule type="expression" dxfId="48" priority="23">
      <formula>$K$22&gt;0</formula>
    </cfRule>
  </conditionalFormatting>
  <conditionalFormatting sqref="L38 L36 L24 L26 L30 L32 L40 L42 L44 L46 L48 L50 L52 L54 L56 L58 L60 L62 L64 L75 L101">
    <cfRule type="expression" dxfId="47" priority="24">
      <formula>$L$22&gt;0</formula>
    </cfRule>
  </conditionalFormatting>
  <conditionalFormatting sqref="M38 M36 M24 M26 M30 M32 M40 M42 M44 M46 M48 M50 M52 M54 M56 M58 M60 M62 M64 M75 M101">
    <cfRule type="expression" dxfId="46" priority="25">
      <formula>$M$22&gt;0</formula>
    </cfRule>
  </conditionalFormatting>
  <conditionalFormatting sqref="N38 N36 N24 N26 N30 N32 N40 N42 N44 N46 N48 N50 N52 N54 N56 N58 N60 N62 N64 N75 N101">
    <cfRule type="expression" dxfId="45" priority="26">
      <formula>$N$22&gt;0</formula>
    </cfRule>
  </conditionalFormatting>
  <conditionalFormatting sqref="O38 O36 O24 O26 O30 O32 O40 O42 O44 O46 O48 O50 O52 O54 O56 O58 O60 O62 O64 O75 O101">
    <cfRule type="expression" dxfId="44" priority="27">
      <formula>$O$22&gt;0</formula>
    </cfRule>
  </conditionalFormatting>
  <dataValidations count="19">
    <dataValidation operator="greaterThanOrEqual" allowBlank="1" showInputMessage="1" showErrorMessage="1" sqref="C164:C166 P163 D164:D165 E164:P166" xr:uid="{5AC8805A-BA3B-4A69-AFE9-74D1351887C8}"/>
    <dataValidation type="whole" operator="greaterThanOrEqual" allowBlank="1" showInputMessage="1" showErrorMessage="1" sqref="E27:O27 E102:O102 E104:O104" xr:uid="{4C6327E7-8698-43DC-B03C-A2E7DAD4E73A}">
      <formula1>10</formula1>
    </dataValidation>
    <dataValidation type="whole" operator="greaterThanOrEqual" allowBlank="1" showInputMessage="1" showErrorMessage="1" sqref="D27 D102 D104" xr:uid="{A059F771-FDF0-4988-86CD-5AA907EC6296}">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14ECB36F-59BC-4546-9D51-986567FC1E99}">
      <formula1>0</formula1>
      <formula2>999999</formula2>
    </dataValidation>
    <dataValidation type="date" allowBlank="1" showInputMessage="1" showErrorMessage="1" error="Bitte ein gültiges Datum eingeben_x000a__x000a_(f) Bitte ein gültiges Datum eingeben" sqref="D22:O22" xr:uid="{02057A3B-8BC5-45E2-AB7A-14D645622ADF}">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0E83AFC7-E01D-4640-8EAD-779E5592DD07}">
      <formula1>D22</formula1>
    </dataValidation>
    <dataValidation type="whole" operator="greaterThanOrEqual" allowBlank="1" showInputMessage="1" showErrorMessage="1" error="Die Anzahl der Teilnehmer muss mindestens 10 sein._x000a__x000a_(f) Die Anzahl der Teilnehmer muss mindestens 10 sein." sqref="D26:O26" xr:uid="{0D4BBEC2-DD7B-4046-89CF-13E7F661099F}">
      <formula1>10</formula1>
    </dataValidation>
    <dataValidation type="decimal" operator="greaterThan" allowBlank="1" showInputMessage="1" showErrorMessage="1" error="Bitte eine gültige Zahl grösser als 0 eingeben._x000a__x000a_(f) Bitte eine gültige Zahl grösser als 0 eingeben." sqref="D30:O30" xr:uid="{26E7B627-25D0-4DC4-924E-932BBF59F6FE}">
      <formula1>0</formula1>
    </dataValidation>
    <dataValidation type="list" allowBlank="1" showInputMessage="1" showErrorMessage="1" errorTitle="Durchführung" error="Der Wert muss einem Eintrag der Liste entsprechen._x000a_(f) Der Wert muss einem Eintrag der Liste entsprechen." sqref="D20:O20" xr:uid="{DDE893E1-ECF5-47C9-ABC0-2DED202AFF95}">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94F4B3C-9CC0-49B2-8339-C30B3416F4C4}">
      <formula1>Kursdauer</formula1>
    </dataValidation>
    <dataValidation type="list" allowBlank="1" showInputMessage="1" showErrorMessage="1" errorTitle="Neuentwicklung" error="Der Wert muss einem Eintrag der Liste entsprechen._x000a_(f) Der Wert muss einem Eintrag der Liste entsprechen." sqref="D10" xr:uid="{91306A64-1C5F-4279-9AAD-FE7ADE478B2D}">
      <formula1>JaNein</formula1>
    </dataValidation>
    <dataValidation type="list" allowBlank="1" showInputMessage="1" showErrorMessage="1" errorTitle="Transfer" error="Der Wert muss einem Eintrag der Liste entsprechen._x000a_(f) Der Wert muss einem Eintrag der Liste entsprechen." sqref="D12" xr:uid="{5C5B9338-B7BD-4369-B315-BA1AB79EBB03}">
      <formula1>JaNein</formula1>
    </dataValidation>
    <dataValidation type="list" allowBlank="1" showInputMessage="1" showErrorMessage="1" errorTitle="Durchführung" error="Der Wert muss einem Eintrag der Liste entsprechen._x000a_(f) Der Wert muss einem Eintrag der Liste entsprechen." sqref="D14" xr:uid="{453DB25B-5982-491B-8C2B-68B93E8809B0}">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45C52EC-0CEE-47BC-9A57-C0449505B9B1}">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DEC801C6-3FB5-41DB-9E18-38F5F39E3CA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9FDD22E5-D56D-4840-A323-39420AFCC82C}">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2530739C-FFAD-433A-B870-CBABB96BBE3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C464156-7F8C-4E3E-8BAE-DFAA043527C9}">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55951D83-B5A7-4E0E-99F9-F17F7EC418DA}">
      <formula1>0</formula1>
    </dataValidation>
  </dataValidations>
  <hyperlinks>
    <hyperlink ref="C2" location="Abrechnung!A1" display="Abrechnung" xr:uid="{DA80D7BE-5C76-4424-B94D-0C627722EA52}"/>
    <hyperlink ref="B3" location="Information!A1" display="Information!A1" xr:uid="{FA847ED5-7B35-405A-AF00-41B8D3F6C03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5A3274C-CB89-477D-BEB4-19A564A431CB}">
          <x14:formula1>
            <xm:f>Auswahlfelder!$O$2:$O$3</xm:f>
          </x14:formula1>
          <xm:sqref>D11 D13</xm:sqref>
        </x14:dataValidation>
        <x14:dataValidation type="list" allowBlank="1" showInputMessage="1" showErrorMessage="1" xr:uid="{A127164C-9B99-4784-8063-693CCD913B65}">
          <x14:formula1>
            <xm:f>Auswahlfelder!$M$2:$M$7</xm:f>
          </x14:formula1>
          <xm:sqref>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CDF0-2BA5-441E-BB97-80CEC739364A}">
  <sheetPr>
    <outlinePr applyStyles="1"/>
    <pageSetUpPr fitToPage="1"/>
  </sheetPr>
  <dimension ref="A1:Y173"/>
  <sheetViews>
    <sheetView defaultGridColor="0" topLeftCell="A3"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52" t="str">
        <f>HYPERLINK("#Information!A1", Übersetzungen!C16)</f>
        <v>Vous trouverez des indications sur la manière de remplir le formulaire et sur le changement de langue dans la feuille de calcul « Informations »</v>
      </c>
      <c r="C3" s="352"/>
      <c r="D3" s="352"/>
      <c r="E3" s="352"/>
      <c r="F3" s="352"/>
      <c r="G3" s="352"/>
      <c r="H3" s="352"/>
      <c r="I3" s="50"/>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242"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Réduction en % des forfaits de subvention</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Veuillez obligatoirement indiquer oui/non si vous avez demandé un nouveau développement/un transfert linguistique.</v>
      </c>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Réduction en % des forfaits de subvention</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Réduction en CHF (&gt; 40% subvention ou bénéfice )</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bbKsoZFv/R2/j2ENiuKL1XGFUmQzbu9BcXa6Aip608uLATJsmLL7QuM2EKpPbf4c3LJLCkDHBrGym7yXSkMOYQ==" saltValue="yIPlITqP8v6OmOQGipbpYw==" spinCount="100000" sheet="1" selectLockedCells="1" autoFilter="0"/>
  <mergeCells count="2">
    <mergeCell ref="D6:P6"/>
    <mergeCell ref="B3:H3"/>
  </mergeCells>
  <conditionalFormatting sqref="A36:O36">
    <cfRule type="expression" dxfId="43" priority="11" stopIfTrue="1">
      <formula>OR($D$10="nein",$D$10="",$D$10=0,$D$10="non")</formula>
    </cfRule>
  </conditionalFormatting>
  <conditionalFormatting sqref="A38:O38">
    <cfRule type="expression" dxfId="42" priority="12" stopIfTrue="1">
      <formula>OR($D$12="nein",$D$12="",$D$12=0,$D$12="non")</formula>
    </cfRule>
  </conditionalFormatting>
  <conditionalFormatting sqref="B56 B58 B60 B62 B64">
    <cfRule type="expression" dxfId="41" priority="15">
      <formula>$P$22&gt;0</formula>
    </cfRule>
    <cfRule type="expression" dxfId="40" priority="9">
      <formula>LEN($B56)&gt;0</formula>
    </cfRule>
  </conditionalFormatting>
  <conditionalFormatting sqref="B103">
    <cfRule type="expression" dxfId="39" priority="34">
      <formula>OR(D10="ja",D12="ja",D10="oui",D12="oui")</formula>
    </cfRule>
  </conditionalFormatting>
  <conditionalFormatting sqref="B99:Q99">
    <cfRule type="expression" dxfId="38" priority="37">
      <formula>OR(Durchführung="nein",Durchführung="non")</formula>
    </cfRule>
  </conditionalFormatting>
  <conditionalFormatting sqref="C56 C58 C60 C62 C64">
    <cfRule type="expression" dxfId="37" priority="41" stopIfTrue="1">
      <formula>$P$22=0</formula>
    </cfRule>
  </conditionalFormatting>
  <conditionalFormatting sqref="D38 D36 D24 D26 D30 D32 D40 D42 D44 D46 D48 D50 D52 D54 D56 D58 D60 D62 D64 D75 D101">
    <cfRule type="expression" dxfId="36" priority="16">
      <formula>$D$22&gt;0</formula>
    </cfRule>
  </conditionalFormatting>
  <conditionalFormatting sqref="D109 O109">
    <cfRule type="expression" dxfId="35" priority="30">
      <formula>AND(D109&gt;0,D111&gt;0)</formula>
    </cfRule>
  </conditionalFormatting>
  <conditionalFormatting sqref="D24:O24">
    <cfRule type="expression" dxfId="34" priority="3">
      <formula>AND(D$22="",D$24&lt;&gt;"")</formula>
    </cfRule>
  </conditionalFormatting>
  <conditionalFormatting sqref="D32:O32">
    <cfRule type="expression" dxfId="33" priority="2">
      <formula>OR(AND(D$32 = $V$30, $V$32 &gt; 4),AND(D$32 = $W$30, $W$32 &gt; 4),AND(D$32 = $X$30, $X$32 &gt; 4))</formula>
    </cfRule>
  </conditionalFormatting>
  <conditionalFormatting sqref="D34:O34">
    <cfRule type="expression" dxfId="32" priority="39" stopIfTrue="1">
      <formula>D$33&gt;=147</formula>
    </cfRule>
    <cfRule type="expression" dxfId="31" priority="40" stopIfTrue="1">
      <formula>AND(D33&gt;0,D33&lt;&gt;40)</formula>
    </cfRule>
    <cfRule type="expression" dxfId="30" priority="38" stopIfTrue="1">
      <formula>OR(D33=47,AND(D33&gt;0,D33&lt;&gt;40,Durchführung="nein",Durchführung="non"))</formula>
    </cfRule>
  </conditionalFormatting>
  <conditionalFormatting sqref="D56:O56">
    <cfRule type="expression" dxfId="29" priority="1">
      <formula>AND(D$56&lt;&gt; "", $B$56="")</formula>
    </cfRule>
  </conditionalFormatting>
  <conditionalFormatting sqref="D58:O58">
    <cfRule type="expression" dxfId="28" priority="4">
      <formula>AND(D$58&lt;&gt; "", $B$58="")</formula>
    </cfRule>
  </conditionalFormatting>
  <conditionalFormatting sqref="D60:O60">
    <cfRule type="expression" dxfId="27" priority="5">
      <formula>AND(D$60&lt;&gt; "", $B$60="")</formula>
    </cfRule>
  </conditionalFormatting>
  <conditionalFormatting sqref="D62:O62">
    <cfRule type="expression" dxfId="2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5" priority="10">
      <formula>D6&lt;&gt;""</formula>
    </cfRule>
  </conditionalFormatting>
  <conditionalFormatting sqref="D64:O64">
    <cfRule type="expression" dxfId="24" priority="7">
      <formula>AND(D$64&lt;&gt; "", $B$64="")</formula>
    </cfRule>
  </conditionalFormatting>
  <conditionalFormatting sqref="D77:O77">
    <cfRule type="expression" dxfId="23" priority="32">
      <formula>AND(D77&gt;0,D79&gt;0)</formula>
    </cfRule>
  </conditionalFormatting>
  <conditionalFormatting sqref="D79:O79">
    <cfRule type="expression" dxfId="22" priority="29">
      <formula>COUNTIF($D79:$O79,"&gt;0")&gt;2</formula>
    </cfRule>
    <cfRule type="expression" dxfId="21" priority="33">
      <formula>AND(D77&gt;0,D79&gt;0)</formula>
    </cfRule>
  </conditionalFormatting>
  <conditionalFormatting sqref="D103:O103">
    <cfRule type="expression" dxfId="20" priority="8">
      <formula>LEN(D$103)&gt;0</formula>
    </cfRule>
    <cfRule type="expression" dxfId="19" priority="13">
      <formula>AND(D$22&gt;0,OR($D$10="ja",$D$12="ja",$D$10="oui",$D$12="oui"))</formula>
    </cfRule>
    <cfRule type="expression" dxfId="18" priority="14">
      <formula>OR(AND($D$10&lt;&gt;"ja",$D$12&lt;&gt;"ja"),AND($D$10&lt;&gt;"oui",$D$12&lt;&gt;"oui"))</formula>
    </cfRule>
  </conditionalFormatting>
  <conditionalFormatting sqref="D110:O110">
    <cfRule type="cellIs" dxfId="17" priority="36" operator="greaterThan">
      <formula>0</formula>
    </cfRule>
  </conditionalFormatting>
  <conditionalFormatting sqref="D111:O111">
    <cfRule type="expression" dxfId="16" priority="31">
      <formula>AND(D109&gt;0,D111&gt;0)</formula>
    </cfRule>
    <cfRule type="expression" dxfId="15" priority="28">
      <formula>COUNTIF($D111:$O111,"&gt;0")&gt;2</formula>
    </cfRule>
  </conditionalFormatting>
  <conditionalFormatting sqref="D95:P95 D127:O127">
    <cfRule type="cellIs" dxfId="14" priority="35" operator="greaterThan">
      <formula>0</formula>
    </cfRule>
  </conditionalFormatting>
  <conditionalFormatting sqref="D170:P171">
    <cfRule type="cellIs" dxfId="13" priority="42" operator="lessThan">
      <formula>0</formula>
    </cfRule>
  </conditionalFormatting>
  <conditionalFormatting sqref="D172:P172">
    <cfRule type="cellIs" dxfId="12" priority="43" operator="greaterThan">
      <formula>0.4</formula>
    </cfRule>
    <cfRule type="cellIs" dxfId="11" priority="44" operator="greaterThan">
      <formula>40</formula>
    </cfRule>
  </conditionalFormatting>
  <conditionalFormatting sqref="E38 E36 E24 E26 E30 E32 E40 E42 E44 E46 E48 E50 E52 E54 E56 E58 E60 E62 E64 E75 E101">
    <cfRule type="expression" dxfId="10" priority="17">
      <formula>$E$22&gt;0</formula>
    </cfRule>
  </conditionalFormatting>
  <conditionalFormatting sqref="F38 F36 F24 F26 F30 F32 F40 F42 F44 F46 F48 F50 F52 F54 F56 F58 F60 F62 F64 F75 F101">
    <cfRule type="expression" dxfId="9" priority="18">
      <formula>$F$22&gt;0</formula>
    </cfRule>
  </conditionalFormatting>
  <conditionalFormatting sqref="G38 G36 G24 G26 G30 G32 G40 G42 G44 G46 G48 G50 G52 G54 G56 G58 G60 G62 G64 G75 G101">
    <cfRule type="expression" dxfId="8" priority="19">
      <formula>$G$22&gt;0</formula>
    </cfRule>
  </conditionalFormatting>
  <conditionalFormatting sqref="H38 H36 H24 H26 H30 H32 H40 H42 H44 H46 H48 H50 H52 H54 H56 H58 H60 H62 H64 H75 H101">
    <cfRule type="expression" dxfId="7" priority="20">
      <formula>$H$22&gt;0</formula>
    </cfRule>
  </conditionalFormatting>
  <conditionalFormatting sqref="I38 I36 I24 I26 I30 I32 I40 I42 I44 I46 I48 I50 I52 I54 I56 I58 I60 I62 I64 I75 I101">
    <cfRule type="expression" dxfId="6" priority="21">
      <formula>$I$22&gt;0</formula>
    </cfRule>
  </conditionalFormatting>
  <conditionalFormatting sqref="J38 J36 J24 J26 J30 J32 J40 J42 J44 J46 J48 J50 J52 J54 J56 J58 J60 J62 J64 J75 J101">
    <cfRule type="expression" dxfId="5" priority="22">
      <formula>$J$22&gt;0</formula>
    </cfRule>
  </conditionalFormatting>
  <conditionalFormatting sqref="K38 K36 K24 K26 K30 K32 K40 K42 K44 K46 K48 K50 K52 K54 K56 K58 K60 K62 K64 K75 K101">
    <cfRule type="expression" dxfId="4" priority="23">
      <formula>$K$22&gt;0</formula>
    </cfRule>
  </conditionalFormatting>
  <conditionalFormatting sqref="L38 L36 L24 L26 L30 L32 L40 L42 L44 L46 L48 L50 L52 L54 L56 L58 L60 L62 L64 L75 L101">
    <cfRule type="expression" dxfId="3" priority="24">
      <formula>$L$22&gt;0</formula>
    </cfRule>
  </conditionalFormatting>
  <conditionalFormatting sqref="M38 M36 M24 M26 M30 M32 M40 M42 M44 M46 M48 M50 M52 M54 M56 M58 M60 M62 M64 M75 M101">
    <cfRule type="expression" dxfId="2" priority="25">
      <formula>$M$22&gt;0</formula>
    </cfRule>
  </conditionalFormatting>
  <conditionalFormatting sqref="N38 N36 N24 N26 N30 N32 N40 N42 N44 N46 N48 N50 N52 N54 N56 N58 N60 N62 N64 N75 N101">
    <cfRule type="expression" dxfId="1" priority="26">
      <formula>$N$22&gt;0</formula>
    </cfRule>
  </conditionalFormatting>
  <conditionalFormatting sqref="O38 O36 O24 O26 O30 O32 O40 O42 O44 O46 O48 O50 O52 O54 O56 O58 O60 O62 O64 O75 O101">
    <cfRule type="expression" dxfId="0" priority="27">
      <formula>$O$22&gt;0</formula>
    </cfRule>
  </conditionalFormatting>
  <dataValidations count="19">
    <dataValidation operator="greaterThanOrEqual" allowBlank="1" showInputMessage="1" showErrorMessage="1" sqref="C164:C166 P163 D164:D165 E164:P166" xr:uid="{435BE660-DD37-4814-9115-1ACD019516CB}"/>
    <dataValidation type="whole" operator="greaterThanOrEqual" allowBlank="1" showInputMessage="1" showErrorMessage="1" sqref="E27:O27 E102:O102 E104:O104" xr:uid="{AA55A319-2CDE-45D2-8A2D-DD21F5DFE821}">
      <formula1>10</formula1>
    </dataValidation>
    <dataValidation type="whole" operator="greaterThanOrEqual" allowBlank="1" showInputMessage="1" showErrorMessage="1" sqref="D27 D102 D104" xr:uid="{950F65E3-56DC-457B-A10E-C5F49A683F1B}">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AAA70424-3F3B-4829-B247-B3B69E7A131C}">
      <formula1>0</formula1>
      <formula2>999999</formula2>
    </dataValidation>
    <dataValidation type="date" allowBlank="1" showInputMessage="1" showErrorMessage="1" error="Bitte ein gültiges Datum eingeben_x000a__x000a_(f) Bitte ein gültiges Datum eingeben" sqref="D22:O22" xr:uid="{615ABFB1-153B-4A15-BD30-B89B36D28C0B}">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60CB0663-4E8F-492F-AA41-C317BB08CD0C}">
      <formula1>D22</formula1>
    </dataValidation>
    <dataValidation type="whole" operator="greaterThanOrEqual" allowBlank="1" showInputMessage="1" showErrorMessage="1" error="Die Anzahl der Teilnehmer muss mindestens 10 sein._x000a__x000a_(f) Die Anzahl der Teilnehmer muss mindestens 10 sein." sqref="D26:O26" xr:uid="{B8B69E9E-4576-4345-BB47-06A53DBBC62B}">
      <formula1>10</formula1>
    </dataValidation>
    <dataValidation type="decimal" operator="greaterThan" allowBlank="1" showInputMessage="1" showErrorMessage="1" error="Bitte eine gültige Zahl grösser als 0 eingeben._x000a__x000a_(f) Bitte eine gültige Zahl grösser als 0 eingeben." sqref="D30:O30" xr:uid="{6CD5C831-42C6-4DC4-BE84-2D2777C7D464}">
      <formula1>0</formula1>
    </dataValidation>
    <dataValidation type="list" allowBlank="1" showInputMessage="1" showErrorMessage="1" errorTitle="Durchführung" error="Der Wert muss einem Eintrag der Liste entsprechen._x000a_(f) Der Wert muss einem Eintrag der Liste entsprechen." sqref="D20:O20" xr:uid="{765B5C2F-0961-4A3B-87AE-3F1EED2AF0F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D20FDB57-87D4-4A77-9D69-DE92D6CAEA19}">
      <formula1>Kursdauer</formula1>
    </dataValidation>
    <dataValidation type="list" allowBlank="1" showInputMessage="1" showErrorMessage="1" errorTitle="Neuentwicklung" error="Der Wert muss einem Eintrag der Liste entsprechen._x000a_(f) Der Wert muss einem Eintrag der Liste entsprechen." sqref="D10" xr:uid="{17AFA04E-6F1B-4716-AB34-1BE2E5C0D2DD}">
      <formula1>JaNein</formula1>
    </dataValidation>
    <dataValidation type="list" allowBlank="1" showInputMessage="1" showErrorMessage="1" errorTitle="Transfer" error="Der Wert muss einem Eintrag der Liste entsprechen._x000a_(f) Der Wert muss einem Eintrag der Liste entsprechen." sqref="D12" xr:uid="{AA465015-DFC2-4597-94B9-E630E5FE7455}">
      <formula1>JaNein</formula1>
    </dataValidation>
    <dataValidation type="list" allowBlank="1" showInputMessage="1" showErrorMessage="1" errorTitle="Durchführung" error="Der Wert muss einem Eintrag der Liste entsprechen._x000a_(f) Der Wert muss einem Eintrag der Liste entsprechen." sqref="D14" xr:uid="{965D74F8-3DF8-418B-859F-E97125A0CBFC}">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BAC14E9-50CB-449E-A1CB-9EEDBCC04AB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67F73C5-DB95-45BE-BB86-8E9FADF33808}">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5AF07879-B204-4AB7-971D-9FB286B7C91E}">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5E8F60F5-CB3D-4331-8035-26A9197E46DD}">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A62A473-C4C6-4509-8197-5AB4AF3AA58F}">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B72015A1-734D-4E44-AF9B-DD53455832A8}">
      <formula1>0</formula1>
    </dataValidation>
  </dataValidations>
  <hyperlinks>
    <hyperlink ref="C2" location="Abrechnung!A1" display="Abrechnung" xr:uid="{6366D86B-9324-4F1B-BB2B-692EEAB49B59}"/>
    <hyperlink ref="B3" location="Information!A1" display="Information!A1" xr:uid="{DF489D0F-B605-4AAF-9812-6D540C5D8800}"/>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E4ED731-975D-4EAA-BB61-55B9BEE808BB}">
          <x14:formula1>
            <xm:f>Auswahlfelder!$O$2:$O$3</xm:f>
          </x14:formula1>
          <xm:sqref>D11 D13</xm:sqref>
        </x14:dataValidation>
        <x14:dataValidation type="list" allowBlank="1" showInputMessage="1" showErrorMessage="1" xr:uid="{060C6127-BDDC-4F3F-A2D7-91330456EF68}">
          <x14:formula1>
            <xm:f>Auswahlfelder!$M$2:$M$7</xm:f>
          </x14:formula1>
          <xm:sqref>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4">
    <tabColor rgb="FFFFC000"/>
  </sheetPr>
  <dimension ref="A1:Y22"/>
  <sheetViews>
    <sheetView defaultGridColor="0" colorId="22" zoomScale="93" zoomScaleNormal="93" workbookViewId="0">
      <selection activeCell="D6" sqref="D6:P6"/>
    </sheetView>
  </sheetViews>
  <sheetFormatPr baseColWidth="10" defaultColWidth="11.28515625" defaultRowHeight="12.75" x14ac:dyDescent="0.2"/>
  <cols>
    <col min="1" max="1" width="38.7109375" bestFit="1" customWidth="1"/>
    <col min="2" max="11" width="13.140625" customWidth="1"/>
    <col min="12" max="12" width="6.28515625" customWidth="1"/>
    <col min="13" max="13" width="14" customWidth="1"/>
    <col min="14" max="14" width="8.28515625" customWidth="1"/>
    <col min="15" max="15" width="7.85546875" style="15" bestFit="1" customWidth="1"/>
    <col min="16" max="17" width="7.85546875" style="15" customWidth="1"/>
    <col min="18" max="20" width="18.85546875" customWidth="1"/>
    <col min="22" max="22" width="22.140625" bestFit="1" customWidth="1"/>
    <col min="24" max="24" width="27.7109375" bestFit="1" customWidth="1"/>
    <col min="25" max="25" width="46.5703125" style="103" customWidth="1"/>
    <col min="26" max="26" width="30.140625" customWidth="1"/>
    <col min="27" max="27" width="31.28515625" bestFit="1" customWidth="1"/>
  </cols>
  <sheetData>
    <row r="1" spans="1:25" s="2" customFormat="1" ht="13.5" thickBot="1" x14ac:dyDescent="0.25">
      <c r="A1" s="6"/>
      <c r="B1" s="6">
        <v>0.5</v>
      </c>
      <c r="C1" s="6">
        <v>1</v>
      </c>
      <c r="D1" s="6">
        <v>2</v>
      </c>
      <c r="E1" s="6">
        <v>3</v>
      </c>
      <c r="F1" s="6">
        <v>4</v>
      </c>
      <c r="G1" s="6">
        <v>5</v>
      </c>
      <c r="H1" s="72">
        <v>6</v>
      </c>
      <c r="I1" s="72">
        <v>7</v>
      </c>
      <c r="J1" s="72">
        <v>8</v>
      </c>
      <c r="K1" s="72">
        <v>9</v>
      </c>
      <c r="L1" s="11"/>
      <c r="M1" s="14" t="s">
        <v>11</v>
      </c>
      <c r="N1" s="2" t="s">
        <v>8</v>
      </c>
      <c r="O1" s="353" t="s">
        <v>17</v>
      </c>
      <c r="P1" s="354"/>
      <c r="Q1" s="355"/>
      <c r="R1" s="353" t="s">
        <v>25</v>
      </c>
      <c r="S1" s="354"/>
      <c r="T1" s="355"/>
      <c r="U1" s="2" t="s">
        <v>98</v>
      </c>
      <c r="V1" s="2" t="s">
        <v>101</v>
      </c>
      <c r="W1" s="2" t="s">
        <v>102</v>
      </c>
      <c r="X1" s="2" t="s">
        <v>103</v>
      </c>
    </row>
    <row r="2" spans="1:25" s="2" customFormat="1" ht="13.5" thickBot="1" x14ac:dyDescent="0.25">
      <c r="A2" s="6"/>
      <c r="B2" s="6" t="s">
        <v>21</v>
      </c>
      <c r="C2" s="6" t="s">
        <v>22</v>
      </c>
      <c r="D2" s="6" t="s">
        <v>23</v>
      </c>
      <c r="E2" s="6" t="s">
        <v>24</v>
      </c>
      <c r="F2" s="6" t="s">
        <v>27</v>
      </c>
      <c r="G2" s="6" t="s">
        <v>28</v>
      </c>
      <c r="H2" s="6" t="s">
        <v>92</v>
      </c>
      <c r="I2" s="6" t="s">
        <v>93</v>
      </c>
      <c r="J2" s="6" t="s">
        <v>94</v>
      </c>
      <c r="K2" s="6" t="s">
        <v>95</v>
      </c>
      <c r="L2" s="11"/>
      <c r="M2" s="71">
        <v>0.5</v>
      </c>
      <c r="N2" s="3" t="s">
        <v>12</v>
      </c>
      <c r="O2" s="212" t="str">
        <f>IF(Sprache = 1, P2, Q2)</f>
        <v>oui</v>
      </c>
      <c r="P2" t="s">
        <v>2</v>
      </c>
      <c r="Q2" s="213" t="s">
        <v>233</v>
      </c>
      <c r="R2" s="212" t="str">
        <f>IF(Sprache = 1, S2, T2)</f>
        <v>sur place</v>
      </c>
      <c r="S2" s="212" t="s">
        <v>87</v>
      </c>
      <c r="T2" s="213" t="s">
        <v>234</v>
      </c>
      <c r="U2">
        <v>1</v>
      </c>
      <c r="V2" t="str">
        <f>$X$2 &amp; TEXT($W2,"00")</f>
        <v>Kursstaffel_01</v>
      </c>
      <c r="W2">
        <v>1</v>
      </c>
      <c r="X2" t="s">
        <v>112</v>
      </c>
    </row>
    <row r="3" spans="1:25" ht="13.5" thickBot="1" x14ac:dyDescent="0.25">
      <c r="A3" s="6" t="s">
        <v>1</v>
      </c>
      <c r="B3" s="7">
        <v>3500</v>
      </c>
      <c r="C3" s="7">
        <v>5000</v>
      </c>
      <c r="D3" s="7">
        <v>7000</v>
      </c>
      <c r="E3" s="7">
        <v>9000</v>
      </c>
      <c r="F3" s="7">
        <v>11000</v>
      </c>
      <c r="G3" s="7">
        <v>13000</v>
      </c>
      <c r="H3" s="7">
        <v>13000</v>
      </c>
      <c r="I3" s="7">
        <v>13000</v>
      </c>
      <c r="J3" s="7">
        <v>13000</v>
      </c>
      <c r="K3" s="7">
        <v>13000</v>
      </c>
      <c r="L3" s="12"/>
      <c r="M3" s="69">
        <v>1</v>
      </c>
      <c r="N3" t="s">
        <v>13</v>
      </c>
      <c r="O3" s="214" t="str">
        <f>IF(Sprache = 1, P3, Q3)</f>
        <v>non</v>
      </c>
      <c r="P3" s="215" t="s">
        <v>3</v>
      </c>
      <c r="Q3" s="216" t="s">
        <v>232</v>
      </c>
      <c r="R3" s="212" t="str">
        <f>IF(Sprache = 1, S3, T3)</f>
        <v>en ligne</v>
      </c>
      <c r="S3" s="212" t="s">
        <v>88</v>
      </c>
      <c r="T3" s="213" t="s">
        <v>235</v>
      </c>
      <c r="U3">
        <v>2</v>
      </c>
      <c r="V3" t="str">
        <f t="shared" ref="V3:V16" si="0">$X$2 &amp; TEXT($W3,"00")</f>
        <v>Kursstaffel_02</v>
      </c>
      <c r="W3">
        <v>2</v>
      </c>
      <c r="Y3"/>
    </row>
    <row r="4" spans="1:25" ht="13.5" thickBot="1" x14ac:dyDescent="0.25">
      <c r="A4" s="6" t="s">
        <v>26</v>
      </c>
      <c r="B4" s="7">
        <v>2500</v>
      </c>
      <c r="C4" s="7">
        <v>3500</v>
      </c>
      <c r="D4" s="7">
        <v>5000</v>
      </c>
      <c r="E4" s="7">
        <v>6500</v>
      </c>
      <c r="F4" s="7">
        <v>8000</v>
      </c>
      <c r="G4" s="7">
        <v>9500</v>
      </c>
      <c r="H4" s="7">
        <v>9500</v>
      </c>
      <c r="I4" s="7">
        <v>9500</v>
      </c>
      <c r="J4" s="7">
        <v>9500</v>
      </c>
      <c r="K4" s="7">
        <v>9500</v>
      </c>
      <c r="L4" s="12"/>
      <c r="M4" s="69">
        <v>2</v>
      </c>
      <c r="N4" t="s">
        <v>14</v>
      </c>
      <c r="O4"/>
      <c r="P4"/>
      <c r="Q4"/>
      <c r="R4" s="217" t="str">
        <f>IF(Sprache = 1, S4, T4)</f>
        <v>hybride</v>
      </c>
      <c r="S4" s="214" t="s">
        <v>89</v>
      </c>
      <c r="T4" s="216" t="s">
        <v>236</v>
      </c>
      <c r="U4">
        <v>3</v>
      </c>
      <c r="V4" t="str">
        <f t="shared" si="0"/>
        <v>Kursstaffel_03</v>
      </c>
      <c r="W4">
        <v>3</v>
      </c>
      <c r="Y4"/>
    </row>
    <row r="5" spans="1:25" ht="13.5" thickBot="1" x14ac:dyDescent="0.25">
      <c r="A5" s="6" t="s">
        <v>25</v>
      </c>
      <c r="B5" s="7">
        <v>2000</v>
      </c>
      <c r="C5" s="7">
        <v>2500</v>
      </c>
      <c r="D5" s="7">
        <v>3500</v>
      </c>
      <c r="E5" s="7">
        <v>4500</v>
      </c>
      <c r="F5" s="7">
        <v>5500</v>
      </c>
      <c r="G5" s="7">
        <v>6500</v>
      </c>
      <c r="H5" s="7">
        <v>6500</v>
      </c>
      <c r="I5" s="7">
        <v>6500</v>
      </c>
      <c r="J5" s="7">
        <v>6500</v>
      </c>
      <c r="K5" s="7">
        <v>6500</v>
      </c>
      <c r="L5" s="12"/>
      <c r="M5" s="69">
        <v>3</v>
      </c>
      <c r="O5"/>
      <c r="P5"/>
      <c r="Q5"/>
      <c r="U5">
        <v>4</v>
      </c>
      <c r="V5" t="str">
        <f t="shared" si="0"/>
        <v>Kursstaffel_04</v>
      </c>
      <c r="W5">
        <v>4</v>
      </c>
      <c r="Y5"/>
    </row>
    <row r="6" spans="1:25" ht="13.5" thickBot="1" x14ac:dyDescent="0.25">
      <c r="L6" s="12"/>
      <c r="M6" s="69">
        <v>4</v>
      </c>
      <c r="O6"/>
      <c r="P6"/>
      <c r="Q6"/>
      <c r="U6">
        <v>5</v>
      </c>
      <c r="V6" t="str">
        <f t="shared" si="0"/>
        <v>Kursstaffel_05</v>
      </c>
      <c r="W6">
        <v>5</v>
      </c>
      <c r="Y6"/>
    </row>
    <row r="7" spans="1:25" ht="13.5" thickBot="1" x14ac:dyDescent="0.25">
      <c r="A7" s="9" t="s">
        <v>29</v>
      </c>
      <c r="B7" s="9" t="str">
        <f t="shared" ref="B7:G7" si="1">B2</f>
        <v>1/2 Tag</v>
      </c>
      <c r="C7" s="9" t="str">
        <f t="shared" si="1"/>
        <v>1 Tag</v>
      </c>
      <c r="D7" s="9" t="str">
        <f t="shared" si="1"/>
        <v>2 Tage</v>
      </c>
      <c r="E7" s="9" t="str">
        <f t="shared" si="1"/>
        <v>3 Tage</v>
      </c>
      <c r="F7" s="9" t="str">
        <f t="shared" si="1"/>
        <v>4 Tage</v>
      </c>
      <c r="G7" s="9" t="str">
        <f t="shared" si="1"/>
        <v>5 Tage</v>
      </c>
      <c r="H7" s="9" t="str">
        <f t="shared" ref="H7:K7" si="2">H2</f>
        <v>6 Tage</v>
      </c>
      <c r="I7" s="9" t="str">
        <f t="shared" si="2"/>
        <v>7 Tage</v>
      </c>
      <c r="J7" s="9" t="str">
        <f t="shared" si="2"/>
        <v>8 Tage</v>
      </c>
      <c r="K7" s="9" t="str">
        <f t="shared" si="2"/>
        <v>9 Tage</v>
      </c>
      <c r="M7" s="69">
        <v>5</v>
      </c>
      <c r="O7"/>
      <c r="P7"/>
      <c r="Q7"/>
      <c r="U7">
        <v>6</v>
      </c>
      <c r="V7" t="str">
        <f t="shared" si="0"/>
        <v>Kursstaffel_06</v>
      </c>
      <c r="W7">
        <v>6</v>
      </c>
      <c r="Y7"/>
    </row>
    <row r="8" spans="1:25" ht="13.5" thickBot="1" x14ac:dyDescent="0.25">
      <c r="A8" s="9" t="s">
        <v>1</v>
      </c>
      <c r="B8" s="10">
        <f t="shared" ref="B8:G8" si="3">B3/B$1</f>
        <v>7000</v>
      </c>
      <c r="C8" s="10">
        <f t="shared" si="3"/>
        <v>5000</v>
      </c>
      <c r="D8" s="10">
        <f t="shared" si="3"/>
        <v>3500</v>
      </c>
      <c r="E8" s="10">
        <f t="shared" si="3"/>
        <v>3000</v>
      </c>
      <c r="F8" s="10">
        <f t="shared" si="3"/>
        <v>2750</v>
      </c>
      <c r="G8" s="10">
        <f t="shared" si="3"/>
        <v>2600</v>
      </c>
      <c r="H8" s="10">
        <f t="shared" ref="H8:K8" si="4">H3/H$1</f>
        <v>2166.6666666666665</v>
      </c>
      <c r="I8" s="10">
        <f t="shared" si="4"/>
        <v>1857.1428571428571</v>
      </c>
      <c r="J8" s="10">
        <f t="shared" si="4"/>
        <v>1625</v>
      </c>
      <c r="K8" s="10">
        <f t="shared" si="4"/>
        <v>1444.4444444444443</v>
      </c>
      <c r="L8" s="2"/>
      <c r="M8" s="70">
        <v>6</v>
      </c>
      <c r="O8"/>
      <c r="P8"/>
      <c r="Q8"/>
      <c r="U8">
        <v>7</v>
      </c>
      <c r="V8" t="str">
        <f t="shared" si="0"/>
        <v>Kursstaffel_07</v>
      </c>
      <c r="W8">
        <v>7</v>
      </c>
      <c r="Y8"/>
    </row>
    <row r="9" spans="1:25" ht="13.5" thickBot="1" x14ac:dyDescent="0.25">
      <c r="A9" s="9" t="s">
        <v>26</v>
      </c>
      <c r="B9" s="10">
        <f t="shared" ref="B9:F10" si="5">B4/B$1</f>
        <v>5000</v>
      </c>
      <c r="C9" s="10">
        <f t="shared" si="5"/>
        <v>3500</v>
      </c>
      <c r="D9" s="10">
        <f t="shared" si="5"/>
        <v>2500</v>
      </c>
      <c r="E9" s="10">
        <f t="shared" si="5"/>
        <v>2166.6666666666665</v>
      </c>
      <c r="F9" s="10">
        <f t="shared" si="5"/>
        <v>2000</v>
      </c>
      <c r="G9" s="10">
        <f t="shared" ref="G9:K10" si="6">G4/G$1</f>
        <v>1900</v>
      </c>
      <c r="H9" s="10">
        <f t="shared" si="6"/>
        <v>1583.3333333333333</v>
      </c>
      <c r="I9" s="10">
        <f t="shared" si="6"/>
        <v>1357.1428571428571</v>
      </c>
      <c r="J9" s="10">
        <f t="shared" si="6"/>
        <v>1187.5</v>
      </c>
      <c r="K9" s="10">
        <f t="shared" si="6"/>
        <v>1055.5555555555557</v>
      </c>
      <c r="L9" s="8"/>
      <c r="M9" s="70">
        <v>7</v>
      </c>
      <c r="O9"/>
      <c r="P9"/>
      <c r="Q9"/>
      <c r="U9">
        <v>8</v>
      </c>
      <c r="V9" t="str">
        <f t="shared" si="0"/>
        <v>Kursstaffel_08</v>
      </c>
      <c r="W9">
        <v>8</v>
      </c>
      <c r="Y9"/>
    </row>
    <row r="10" spans="1:25" ht="13.5" thickBot="1" x14ac:dyDescent="0.25">
      <c r="A10" s="9" t="s">
        <v>25</v>
      </c>
      <c r="B10" s="10">
        <f t="shared" si="5"/>
        <v>4000</v>
      </c>
      <c r="C10" s="10">
        <f t="shared" si="5"/>
        <v>2500</v>
      </c>
      <c r="D10" s="10">
        <f t="shared" si="5"/>
        <v>1750</v>
      </c>
      <c r="E10" s="10">
        <f t="shared" si="5"/>
        <v>1500</v>
      </c>
      <c r="F10" s="10">
        <f t="shared" si="5"/>
        <v>1375</v>
      </c>
      <c r="G10" s="10">
        <f t="shared" si="6"/>
        <v>1300</v>
      </c>
      <c r="H10" s="10">
        <f t="shared" si="6"/>
        <v>1083.3333333333333</v>
      </c>
      <c r="I10" s="10">
        <f t="shared" si="6"/>
        <v>928.57142857142856</v>
      </c>
      <c r="J10" s="10">
        <f t="shared" si="6"/>
        <v>812.5</v>
      </c>
      <c r="K10" s="10">
        <f t="shared" si="6"/>
        <v>722.22222222222217</v>
      </c>
      <c r="L10" s="8"/>
      <c r="M10" s="70">
        <v>8</v>
      </c>
      <c r="O10"/>
      <c r="P10"/>
      <c r="Q10"/>
      <c r="U10">
        <v>9</v>
      </c>
      <c r="V10" t="str">
        <f t="shared" si="0"/>
        <v>Kursstaffel_09</v>
      </c>
      <c r="W10">
        <v>9</v>
      </c>
      <c r="Y10"/>
    </row>
    <row r="11" spans="1:25" x14ac:dyDescent="0.2">
      <c r="M11" s="73">
        <v>9</v>
      </c>
      <c r="N11" s="70"/>
      <c r="O11"/>
      <c r="P11"/>
      <c r="Q11"/>
      <c r="U11">
        <v>10</v>
      </c>
      <c r="V11" t="str">
        <f t="shared" si="0"/>
        <v>Kursstaffel_10</v>
      </c>
      <c r="W11">
        <v>10</v>
      </c>
      <c r="Y11"/>
    </row>
    <row r="12" spans="1:25" x14ac:dyDescent="0.2">
      <c r="M12" s="8"/>
      <c r="N12" s="15"/>
      <c r="O12"/>
      <c r="P12"/>
      <c r="Q12"/>
      <c r="U12">
        <v>11</v>
      </c>
      <c r="V12" t="str">
        <f t="shared" si="0"/>
        <v>Kursstaffel_11</v>
      </c>
      <c r="W12">
        <v>11</v>
      </c>
      <c r="Y12"/>
    </row>
    <row r="13" spans="1:25" x14ac:dyDescent="0.2">
      <c r="A13" s="2"/>
      <c r="B13" s="2"/>
      <c r="C13" s="2"/>
      <c r="D13" s="2"/>
      <c r="E13" s="2"/>
      <c r="F13" s="2"/>
      <c r="G13" s="2"/>
      <c r="H13" s="2"/>
      <c r="I13" s="2"/>
      <c r="J13" s="2"/>
      <c r="K13" s="2"/>
      <c r="L13" s="2"/>
      <c r="U13">
        <v>12</v>
      </c>
      <c r="V13" t="str">
        <f t="shared" si="0"/>
        <v>Kursstaffel_12</v>
      </c>
      <c r="W13">
        <v>12</v>
      </c>
      <c r="Y13"/>
    </row>
    <row r="14" spans="1:25" x14ac:dyDescent="0.2">
      <c r="A14" s="1"/>
      <c r="B14" s="1"/>
      <c r="C14" s="1"/>
      <c r="D14" s="1"/>
      <c r="E14" s="1"/>
      <c r="F14" s="1"/>
      <c r="G14" s="1"/>
      <c r="H14" s="1"/>
      <c r="I14" s="1"/>
      <c r="J14" s="1"/>
      <c r="K14" s="1"/>
      <c r="L14" s="1"/>
      <c r="O14" s="14"/>
      <c r="P14" s="14"/>
      <c r="Q14" s="14"/>
      <c r="V14" t="str">
        <f t="shared" si="0"/>
        <v>Kursstaffel_13</v>
      </c>
      <c r="W14">
        <v>13</v>
      </c>
      <c r="Y14"/>
    </row>
    <row r="15" spans="1:25" x14ac:dyDescent="0.2">
      <c r="M15" s="2"/>
      <c r="N15" s="2"/>
      <c r="O15" s="16"/>
      <c r="P15" s="16"/>
      <c r="Q15" s="16"/>
      <c r="V15" t="str">
        <f t="shared" si="0"/>
        <v>Kursstaffel_14</v>
      </c>
      <c r="W15">
        <v>14</v>
      </c>
      <c r="Y15"/>
    </row>
    <row r="16" spans="1:25" x14ac:dyDescent="0.2">
      <c r="A16" s="2"/>
      <c r="B16" s="2"/>
      <c r="C16" s="2"/>
      <c r="D16" s="2"/>
      <c r="E16" s="2"/>
      <c r="F16" s="2"/>
      <c r="G16" s="2"/>
      <c r="H16" s="2"/>
      <c r="I16" s="2"/>
      <c r="J16" s="2"/>
      <c r="K16" s="2"/>
      <c r="L16" s="2"/>
      <c r="M16" s="1"/>
      <c r="N16" s="13"/>
      <c r="V16" t="str">
        <f t="shared" si="0"/>
        <v>Kursstaffel_15</v>
      </c>
      <c r="W16">
        <v>15</v>
      </c>
      <c r="Y16"/>
    </row>
    <row r="17" spans="1:25" x14ac:dyDescent="0.2">
      <c r="A17" s="1"/>
      <c r="B17" s="1"/>
      <c r="C17" s="1"/>
      <c r="D17" s="1"/>
      <c r="E17" s="1"/>
      <c r="F17" s="1"/>
      <c r="G17" s="1"/>
      <c r="H17" s="1"/>
      <c r="I17" s="1"/>
      <c r="J17" s="1"/>
      <c r="K17" s="1"/>
      <c r="L17" s="1"/>
      <c r="O17" s="14"/>
      <c r="P17" s="14"/>
      <c r="Q17" s="14"/>
      <c r="Y17"/>
    </row>
    <row r="18" spans="1:25" x14ac:dyDescent="0.2">
      <c r="M18" s="2"/>
      <c r="N18" s="2"/>
      <c r="O18" s="16"/>
      <c r="P18" s="16"/>
      <c r="Q18" s="16"/>
    </row>
    <row r="19" spans="1:25" x14ac:dyDescent="0.2">
      <c r="M19" s="1"/>
      <c r="N19" s="13"/>
    </row>
    <row r="20" spans="1:25" x14ac:dyDescent="0.2">
      <c r="Y20" s="103" t="s">
        <v>137</v>
      </c>
    </row>
    <row r="21" spans="1:25" ht="153" x14ac:dyDescent="0.2">
      <c r="Y21" s="117" t="s">
        <v>138</v>
      </c>
    </row>
    <row r="22" spans="1:25" ht="229.5" x14ac:dyDescent="0.2">
      <c r="Y22" s="117" t="s">
        <v>139</v>
      </c>
    </row>
  </sheetData>
  <mergeCells count="2">
    <mergeCell ref="O1:Q1"/>
    <mergeCell ref="R1:T1"/>
  </mergeCells>
  <phoneticPr fontId="19" type="noConversion"/>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4047-E357-4887-8104-5BD6D5C443C6}">
  <sheetPr codeName="Tabelle6">
    <tabColor rgb="FFFFC000"/>
  </sheetPr>
  <dimension ref="B1:E182"/>
  <sheetViews>
    <sheetView defaultGridColor="0" topLeftCell="A140" colorId="22" zoomScale="93" zoomScaleNormal="93" workbookViewId="0">
      <selection activeCell="D6" sqref="D6:P6"/>
    </sheetView>
  </sheetViews>
  <sheetFormatPr baseColWidth="10" defaultColWidth="11.5703125" defaultRowHeight="12.75" x14ac:dyDescent="0.2"/>
  <cols>
    <col min="1" max="1" width="1.7109375" style="49" customWidth="1"/>
    <col min="2" max="2" width="18.7109375" style="51" customWidth="1"/>
    <col min="3" max="3" width="86.5703125" style="52" customWidth="1"/>
    <col min="4" max="5" width="95.7109375" style="306" customWidth="1"/>
    <col min="6" max="16384" width="11.5703125" style="49"/>
  </cols>
  <sheetData>
    <row r="1" spans="2:5" ht="26.45" customHeight="1" thickBot="1" x14ac:dyDescent="0.25">
      <c r="B1" s="322" t="s">
        <v>382</v>
      </c>
      <c r="C1" s="319"/>
      <c r="D1" s="320"/>
      <c r="E1" s="320"/>
    </row>
    <row r="2" spans="2:5" s="321" customFormat="1" ht="16.899999999999999" customHeight="1" thickTop="1" x14ac:dyDescent="0.2">
      <c r="B2" s="323" t="s">
        <v>40</v>
      </c>
      <c r="C2" s="324" t="s">
        <v>41</v>
      </c>
      <c r="D2" s="323" t="s">
        <v>37</v>
      </c>
      <c r="E2" s="323" t="s">
        <v>38</v>
      </c>
    </row>
    <row r="3" spans="2:5" x14ac:dyDescent="0.2">
      <c r="B3" s="51" t="s">
        <v>42</v>
      </c>
      <c r="C3" s="52" t="str">
        <f t="shared" ref="C3:C57" si="0">IF(Sprache = 1, D3, E3)</f>
        <v>Outil de calcul pour les cours</v>
      </c>
      <c r="D3" s="306" t="s">
        <v>365</v>
      </c>
      <c r="E3" s="306" t="s">
        <v>366</v>
      </c>
    </row>
    <row r="4" spans="2:5" x14ac:dyDescent="0.2">
      <c r="B4" s="51" t="s">
        <v>42</v>
      </c>
      <c r="C4" s="52" t="str">
        <f t="shared" si="0"/>
        <v>Préparation du budget pour la demande</v>
      </c>
      <c r="D4" s="306" t="s">
        <v>239</v>
      </c>
      <c r="E4" s="306" t="s">
        <v>238</v>
      </c>
    </row>
    <row r="5" spans="2:5" ht="153" x14ac:dyDescent="0.2">
      <c r="B5" s="51" t="s">
        <v>42</v>
      </c>
      <c r="C5" s="52" t="str">
        <f t="shared" si="0"/>
        <v>-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v>
      </c>
      <c r="D5" s="307" t="s">
        <v>364</v>
      </c>
      <c r="E5" s="307" t="s">
        <v>367</v>
      </c>
    </row>
    <row r="6" spans="2:5" x14ac:dyDescent="0.2">
      <c r="B6" s="51" t="s">
        <v>42</v>
      </c>
      <c r="C6" s="52" t="str">
        <f t="shared" si="0"/>
        <v>Principes de base de la promotion des cours</v>
      </c>
      <c r="D6" s="307" t="s">
        <v>361</v>
      </c>
      <c r="E6" s="308" t="s">
        <v>363</v>
      </c>
    </row>
    <row r="7" spans="2:5" ht="191.25" x14ac:dyDescent="0.2">
      <c r="B7" s="51" t="s">
        <v>42</v>
      </c>
      <c r="C7" s="52" t="str">
        <f t="shared" si="0"/>
        <v xml:space="preserve">- Vous trouverez les subventions maximales possibles en fonction de la durée du cours sur la fiche d'information
- Les subventions effectives sont automatiquement calculées dans l'outil et réduites en conséquence si un bénéfice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v>
      </c>
      <c r="D7" s="307" t="s">
        <v>393</v>
      </c>
      <c r="E7" s="307" t="s">
        <v>384</v>
      </c>
    </row>
    <row r="8" spans="2:5" ht="12.6" customHeight="1" x14ac:dyDescent="0.2">
      <c r="B8" s="51" t="s">
        <v>42</v>
      </c>
      <c r="C8" s="52" t="str">
        <f t="shared" si="0"/>
        <v>Cours</v>
      </c>
      <c r="D8" s="307" t="s">
        <v>98</v>
      </c>
      <c r="E8" s="307" t="s">
        <v>173</v>
      </c>
    </row>
    <row r="9" spans="2:5" ht="12.6" customHeight="1" x14ac:dyDescent="0.2">
      <c r="B9" s="51" t="s">
        <v>42</v>
      </c>
      <c r="C9" s="52" t="str">
        <f t="shared" si="0"/>
        <v>Type de réalisation</v>
      </c>
      <c r="D9" s="307" t="s">
        <v>106</v>
      </c>
      <c r="E9" s="307" t="s">
        <v>174</v>
      </c>
    </row>
    <row r="10" spans="2:5" ht="12.95" customHeight="1" x14ac:dyDescent="0.2">
      <c r="B10" s="51" t="s">
        <v>42</v>
      </c>
      <c r="D10" s="307"/>
      <c r="E10" s="307"/>
    </row>
    <row r="11" spans="2:5" x14ac:dyDescent="0.2">
      <c r="B11" s="51" t="s">
        <v>42</v>
      </c>
      <c r="C11" s="52" t="str">
        <f t="shared" si="0"/>
        <v>Décompte</v>
      </c>
      <c r="D11" s="307" t="s">
        <v>97</v>
      </c>
      <c r="E11" s="307" t="s">
        <v>175</v>
      </c>
    </row>
    <row r="12" spans="2:5" x14ac:dyDescent="0.2">
      <c r="B12" s="51" t="s">
        <v>42</v>
      </c>
      <c r="C12" s="52" t="str">
        <f t="shared" si="0"/>
        <v>Aperçu par année</v>
      </c>
      <c r="D12" s="307" t="s">
        <v>83</v>
      </c>
      <c r="E12" s="307" t="s">
        <v>176</v>
      </c>
    </row>
    <row r="13" spans="2:5" x14ac:dyDescent="0.2">
      <c r="B13" s="51" t="s">
        <v>42</v>
      </c>
      <c r="C13" s="52" t="str">
        <f t="shared" si="0"/>
        <v>Aperçu du projet</v>
      </c>
      <c r="D13" s="307" t="s">
        <v>142</v>
      </c>
      <c r="E13" s="307" t="s">
        <v>177</v>
      </c>
    </row>
    <row r="14" spans="2:5" x14ac:dyDescent="0.2">
      <c r="B14" s="51" t="s">
        <v>42</v>
      </c>
      <c r="C14" s="52" t="str">
        <f t="shared" si="0"/>
        <v>Navigation vers les feuilles de calcul dans cet Excel</v>
      </c>
      <c r="D14" s="307" t="s">
        <v>273</v>
      </c>
      <c r="E14" s="307" t="s">
        <v>274</v>
      </c>
    </row>
    <row r="15" spans="2:5" x14ac:dyDescent="0.2">
      <c r="B15" s="51" t="s">
        <v>43</v>
      </c>
      <c r="C15" s="52" t="str">
        <f t="shared" si="0"/>
        <v>Budget pour un module de cours</v>
      </c>
      <c r="D15" s="306" t="s">
        <v>111</v>
      </c>
      <c r="E15" s="306" t="s">
        <v>39</v>
      </c>
    </row>
    <row r="16" spans="2:5" ht="36" customHeight="1" x14ac:dyDescent="0.2">
      <c r="B16" s="51" t="s">
        <v>43</v>
      </c>
      <c r="C16" s="52" t="str">
        <f t="shared" si="0"/>
        <v>Vous trouverez des indications sur la manière de remplir le formulaire et sur le changement de langue dans la feuille de calcul « Informations »</v>
      </c>
      <c r="D16" s="306" t="s">
        <v>81</v>
      </c>
      <c r="E16" s="309" t="s">
        <v>385</v>
      </c>
    </row>
    <row r="17" spans="2:5" ht="13.5" customHeight="1" x14ac:dyDescent="0.2">
      <c r="B17" s="51" t="s">
        <v>43</v>
      </c>
      <c r="C17" s="52" t="str">
        <f t="shared" si="0"/>
        <v>Détails du cours</v>
      </c>
      <c r="D17" s="306" t="s">
        <v>82</v>
      </c>
      <c r="E17" s="306" t="s">
        <v>179</v>
      </c>
    </row>
    <row r="18" spans="2:5" x14ac:dyDescent="0.2">
      <c r="B18" s="51" t="s">
        <v>43</v>
      </c>
      <c r="C18" s="52" t="str">
        <f t="shared" si="0"/>
        <v>Titre du cours</v>
      </c>
      <c r="D18" s="306" t="s">
        <v>4</v>
      </c>
      <c r="E18" s="306" t="s">
        <v>51</v>
      </c>
    </row>
    <row r="19" spans="2:5" x14ac:dyDescent="0.2">
      <c r="B19" s="51" t="s">
        <v>43</v>
      </c>
      <c r="C19" s="52" t="str">
        <f t="shared" si="0"/>
        <v>Durée du cours</v>
      </c>
      <c r="D19" s="306" t="s">
        <v>11</v>
      </c>
      <c r="E19" s="306" t="s">
        <v>52</v>
      </c>
    </row>
    <row r="20" spans="2:5" x14ac:dyDescent="0.2">
      <c r="B20" s="51" t="s">
        <v>43</v>
      </c>
      <c r="C20" s="52" t="str">
        <f t="shared" si="0"/>
        <v>Nouveau développement: Est-ce un nouveau cours?</v>
      </c>
      <c r="D20" s="306" t="s">
        <v>285</v>
      </c>
      <c r="E20" s="306" t="s">
        <v>286</v>
      </c>
    </row>
    <row r="21" spans="2:5" x14ac:dyDescent="0.2">
      <c r="B21" s="51" t="s">
        <v>43</v>
      </c>
      <c r="C21" s="52" t="str">
        <f t="shared" si="0"/>
        <v>'NICHT GENUTZT</v>
      </c>
      <c r="D21" s="306" t="s">
        <v>180</v>
      </c>
      <c r="E21" s="306" t="s">
        <v>180</v>
      </c>
    </row>
    <row r="22" spans="2:5" x14ac:dyDescent="0.2">
      <c r="B22" s="51" t="s">
        <v>43</v>
      </c>
      <c r="C22" s="52" t="str">
        <f t="shared" si="0"/>
        <v>Transfert : le cours sera-t-il transféré dans une autre langue ?</v>
      </c>
      <c r="D22" s="306" t="s">
        <v>297</v>
      </c>
      <c r="E22" s="306" t="s">
        <v>298</v>
      </c>
    </row>
    <row r="23" spans="2:5" x14ac:dyDescent="0.2">
      <c r="B23" s="51" t="s">
        <v>43</v>
      </c>
      <c r="C23" s="52" t="str">
        <f t="shared" si="0"/>
        <v>Le cours sera-t-il donné?</v>
      </c>
      <c r="D23" s="306" t="s">
        <v>113</v>
      </c>
      <c r="E23" s="306" t="s">
        <v>53</v>
      </c>
    </row>
    <row r="24" spans="2:5" x14ac:dyDescent="0.2">
      <c r="B24" s="51" t="s">
        <v>43</v>
      </c>
      <c r="C24" s="52" t="str">
        <f t="shared" si="0"/>
        <v>Réalisation du cours</v>
      </c>
      <c r="D24" s="306" t="s">
        <v>25</v>
      </c>
      <c r="E24" s="306" t="s">
        <v>181</v>
      </c>
    </row>
    <row r="25" spans="2:5" x14ac:dyDescent="0.2">
      <c r="B25" s="51" t="s">
        <v>43</v>
      </c>
      <c r="C25" s="52" t="str">
        <f t="shared" si="0"/>
        <v>Nombre de participants, budgeté</v>
      </c>
      <c r="D25" s="306" t="s">
        <v>301</v>
      </c>
      <c r="E25" s="306" t="s">
        <v>302</v>
      </c>
    </row>
    <row r="26" spans="2:5" x14ac:dyDescent="0.2">
      <c r="B26" s="51" t="s">
        <v>43</v>
      </c>
      <c r="C26" s="52" t="str">
        <f t="shared" si="0"/>
        <v>Nombre de participants, effectif</v>
      </c>
      <c r="D26" s="306" t="s">
        <v>134</v>
      </c>
      <c r="E26" s="306" t="s">
        <v>182</v>
      </c>
    </row>
    <row r="27" spans="2:5" x14ac:dyDescent="0.2">
      <c r="B27" s="51" t="s">
        <v>43</v>
      </c>
      <c r="C27" s="52" t="str">
        <f t="shared" si="0"/>
        <v>Saisie obligatoire pour la facturation</v>
      </c>
      <c r="D27" s="306" t="s">
        <v>141</v>
      </c>
      <c r="E27" s="306" t="s">
        <v>183</v>
      </c>
    </row>
    <row r="28" spans="2:5" x14ac:dyDescent="0.2">
      <c r="B28" s="51" t="s">
        <v>43</v>
      </c>
      <c r="C28" s="52" t="str">
        <f t="shared" si="0"/>
        <v>Frais par participant et par cours</v>
      </c>
      <c r="D28" s="306" t="s">
        <v>140</v>
      </c>
      <c r="E28" s="306" t="s">
        <v>54</v>
      </c>
    </row>
    <row r="29" spans="2:5" x14ac:dyDescent="0.2">
      <c r="B29" s="51" t="s">
        <v>43</v>
      </c>
      <c r="C29" s="52" t="str">
        <f t="shared" si="0"/>
        <v>Langue</v>
      </c>
      <c r="D29" s="306" t="s">
        <v>8</v>
      </c>
      <c r="E29" s="306" t="s">
        <v>55</v>
      </c>
    </row>
    <row r="30" spans="2:5" x14ac:dyDescent="0.2">
      <c r="B30" s="51" t="s">
        <v>43</v>
      </c>
      <c r="C30" s="52" t="str">
        <f t="shared" si="0"/>
        <v>Coûts du projet par cours</v>
      </c>
      <c r="D30" s="306" t="s">
        <v>295</v>
      </c>
      <c r="E30" s="306" t="s">
        <v>296</v>
      </c>
    </row>
    <row r="31" spans="2:5" x14ac:dyDescent="0.2">
      <c r="B31" s="51" t="s">
        <v>43</v>
      </c>
      <c r="C31" s="52" t="str">
        <f t="shared" si="0"/>
        <v>Compléter tous les détails du cours</v>
      </c>
      <c r="D31" s="306" t="s">
        <v>96</v>
      </c>
      <c r="E31" s="306" t="s">
        <v>184</v>
      </c>
    </row>
    <row r="32" spans="2:5" x14ac:dyDescent="0.2">
      <c r="B32" s="51" t="s">
        <v>43</v>
      </c>
      <c r="C32" s="52" t="str">
        <f t="shared" si="0"/>
        <v>Cours non encore réalisé</v>
      </c>
      <c r="D32" s="306" t="s">
        <v>135</v>
      </c>
      <c r="E32" s="306" t="s">
        <v>185</v>
      </c>
    </row>
    <row r="33" spans="2:5" x14ac:dyDescent="0.2">
      <c r="B33" s="51" t="s">
        <v>43</v>
      </c>
      <c r="C33" s="52" t="str">
        <f t="shared" si="0"/>
        <v>Cours non effectué</v>
      </c>
      <c r="D33" s="306" t="s">
        <v>136</v>
      </c>
      <c r="E33" s="306" t="s">
        <v>186</v>
      </c>
    </row>
    <row r="34" spans="2:5" x14ac:dyDescent="0.2">
      <c r="B34" s="51" t="s">
        <v>43</v>
      </c>
      <c r="C34" s="52" t="str">
        <f t="shared" si="0"/>
        <v>Cours effectué</v>
      </c>
      <c r="D34" s="306" t="s">
        <v>100</v>
      </c>
      <c r="E34" s="306" t="s">
        <v>187</v>
      </c>
    </row>
    <row r="35" spans="2:5" x14ac:dyDescent="0.2">
      <c r="B35" s="51" t="s">
        <v>43</v>
      </c>
      <c r="C35" s="52" t="str">
        <f t="shared" si="0"/>
        <v>Coût développement du nouveau cours</v>
      </c>
      <c r="D35" s="306" t="s">
        <v>314</v>
      </c>
      <c r="E35" s="306" t="s">
        <v>316</v>
      </c>
    </row>
    <row r="36" spans="2:5" x14ac:dyDescent="0.2">
      <c r="B36" s="51" t="s">
        <v>43</v>
      </c>
      <c r="C36" s="52" t="str">
        <f t="shared" si="0"/>
        <v>NICHT GENUTZT</v>
      </c>
      <c r="D36" s="306" t="s">
        <v>169</v>
      </c>
      <c r="E36" s="306" t="s">
        <v>169</v>
      </c>
    </row>
    <row r="37" spans="2:5" x14ac:dyDescent="0.2">
      <c r="B37" s="51" t="s">
        <v>43</v>
      </c>
      <c r="C37" s="52" t="str">
        <f t="shared" si="0"/>
        <v>Coût transfert linguistique</v>
      </c>
      <c r="D37" s="306" t="s">
        <v>44</v>
      </c>
      <c r="E37" s="306" t="s">
        <v>315</v>
      </c>
    </row>
    <row r="38" spans="2:5" x14ac:dyDescent="0.2">
      <c r="B38" s="51" t="s">
        <v>43</v>
      </c>
      <c r="C38" s="52" t="str">
        <f t="shared" si="0"/>
        <v>Honoraires</v>
      </c>
      <c r="D38" s="306" t="s">
        <v>287</v>
      </c>
      <c r="E38" s="306" t="s">
        <v>288</v>
      </c>
    </row>
    <row r="39" spans="2:5" x14ac:dyDescent="0.2">
      <c r="B39" s="51" t="s">
        <v>43</v>
      </c>
      <c r="C39" s="52" t="str">
        <f t="shared" si="0"/>
        <v>Salles de cours, infrastructure</v>
      </c>
      <c r="D39" s="306" t="s">
        <v>45</v>
      </c>
      <c r="E39" s="306" t="s">
        <v>56</v>
      </c>
    </row>
    <row r="40" spans="2:5" x14ac:dyDescent="0.2">
      <c r="B40" s="51" t="s">
        <v>43</v>
      </c>
      <c r="C40" s="52" t="str">
        <f t="shared" si="0"/>
        <v>Frais de susbsistance</v>
      </c>
      <c r="D40" s="306" t="s">
        <v>46</v>
      </c>
      <c r="E40" s="306" t="s">
        <v>57</v>
      </c>
    </row>
    <row r="41" spans="2:5" x14ac:dyDescent="0.2">
      <c r="B41" s="51" t="s">
        <v>43</v>
      </c>
      <c r="C41" s="52" t="str">
        <f t="shared" si="0"/>
        <v>Matériel d'écolage, documentation</v>
      </c>
      <c r="D41" s="306" t="s">
        <v>47</v>
      </c>
      <c r="E41" s="306" t="s">
        <v>188</v>
      </c>
    </row>
    <row r="42" spans="2:5" x14ac:dyDescent="0.2">
      <c r="B42" s="51" t="s">
        <v>43</v>
      </c>
      <c r="C42" s="52" t="str">
        <f t="shared" si="0"/>
        <v>Promotion et communication</v>
      </c>
      <c r="D42" s="306" t="s">
        <v>48</v>
      </c>
      <c r="E42" s="306" t="s">
        <v>58</v>
      </c>
    </row>
    <row r="43" spans="2:5" x14ac:dyDescent="0.2">
      <c r="B43" s="51" t="s">
        <v>43</v>
      </c>
      <c r="C43" s="52" t="str">
        <f t="shared" si="0"/>
        <v>Administration du cours</v>
      </c>
      <c r="D43" s="306" t="s">
        <v>49</v>
      </c>
      <c r="E43" s="306" t="s">
        <v>59</v>
      </c>
    </row>
    <row r="44" spans="2:5" x14ac:dyDescent="0.2">
      <c r="B44" s="51" t="s">
        <v>43</v>
      </c>
      <c r="C44" s="52" t="str">
        <f t="shared" si="0"/>
        <v>Gestion du projet</v>
      </c>
      <c r="D44" s="306" t="s">
        <v>289</v>
      </c>
      <c r="E44" s="306" t="s">
        <v>290</v>
      </c>
    </row>
    <row r="45" spans="2:5" x14ac:dyDescent="0.2">
      <c r="B45" s="51" t="s">
        <v>43</v>
      </c>
      <c r="C45" s="52" t="str">
        <f t="shared" si="0"/>
        <v>Valorisation du cours</v>
      </c>
      <c r="D45" s="306" t="s">
        <v>50</v>
      </c>
      <c r="E45" s="306" t="s">
        <v>60</v>
      </c>
    </row>
    <row r="46" spans="2:5" x14ac:dyDescent="0.2">
      <c r="B46" s="51" t="s">
        <v>43</v>
      </c>
      <c r="C46" s="52" t="str">
        <f t="shared" si="0"/>
        <v>Coût total (budgété)</v>
      </c>
      <c r="D46" s="306" t="s">
        <v>291</v>
      </c>
      <c r="E46" s="306" t="s">
        <v>292</v>
      </c>
    </row>
    <row r="47" spans="2:5" x14ac:dyDescent="0.2">
      <c r="B47" s="51" t="s">
        <v>43</v>
      </c>
      <c r="C47" s="52" t="str">
        <f t="shared" ref="C47" si="1">IF(Sprache = 1, D47, E47)</f>
        <v>Coût total (budgété)</v>
      </c>
      <c r="D47" s="306" t="s">
        <v>291</v>
      </c>
      <c r="E47" s="306" t="s">
        <v>292</v>
      </c>
    </row>
    <row r="48" spans="2:5" x14ac:dyDescent="0.2">
      <c r="B48" s="51" t="s">
        <v>43</v>
      </c>
      <c r="C48" s="52" t="str">
        <f t="shared" si="0"/>
        <v>Revenus des frais de cours, geplant</v>
      </c>
      <c r="D48" s="306" t="s">
        <v>294</v>
      </c>
      <c r="E48" s="306" t="s">
        <v>189</v>
      </c>
    </row>
    <row r="49" spans="2:5" x14ac:dyDescent="0.2">
      <c r="B49" s="51" t="s">
        <v>43</v>
      </c>
      <c r="C49" s="52" t="str">
        <f t="shared" si="0"/>
        <v>Revenus des frais de cours, effective</v>
      </c>
      <c r="D49" s="306" t="s">
        <v>347</v>
      </c>
      <c r="E49" s="306" t="s">
        <v>250</v>
      </c>
    </row>
    <row r="50" spans="2:5" x14ac:dyDescent="0.2">
      <c r="B50" s="51" t="s">
        <v>43</v>
      </c>
      <c r="C50" s="52" t="str">
        <f t="shared" si="0"/>
        <v>Autres tiers (sponsors, Cantons, etc.)</v>
      </c>
      <c r="D50" s="306" t="s">
        <v>61</v>
      </c>
      <c r="E50" s="306" t="s">
        <v>67</v>
      </c>
    </row>
    <row r="51" spans="2:5" x14ac:dyDescent="0.2">
      <c r="B51" s="51" t="s">
        <v>43</v>
      </c>
      <c r="C51" s="52" t="str">
        <f t="shared" si="0"/>
        <v>Résultat sans l'aide de Suisse énergie, geplant</v>
      </c>
      <c r="D51" s="306" t="s">
        <v>293</v>
      </c>
      <c r="E51" s="306" t="s">
        <v>190</v>
      </c>
    </row>
    <row r="52" spans="2:5" x14ac:dyDescent="0.2">
      <c r="B52" s="51" t="s">
        <v>43</v>
      </c>
      <c r="C52" s="52" t="str">
        <f t="shared" si="0"/>
        <v>Résultat sans l'aide de Suisse énergie, effectif (saisie obligatoire pour la facturation)</v>
      </c>
      <c r="D52" s="306" t="s">
        <v>348</v>
      </c>
      <c r="E52" s="306" t="s">
        <v>191</v>
      </c>
    </row>
    <row r="53" spans="2:5" x14ac:dyDescent="0.2">
      <c r="B53" s="51" t="s">
        <v>43</v>
      </c>
      <c r="C53" s="52" t="str">
        <f t="shared" si="0"/>
        <v>Prestation propre du fournisseur</v>
      </c>
      <c r="D53" s="306" t="s">
        <v>242</v>
      </c>
      <c r="E53" s="306" t="s">
        <v>243</v>
      </c>
    </row>
    <row r="54" spans="2:5" x14ac:dyDescent="0.2">
      <c r="B54" s="51" t="s">
        <v>43</v>
      </c>
      <c r="C54" s="52" t="str">
        <f t="shared" si="0"/>
        <v>Subvention demandée</v>
      </c>
      <c r="D54" s="306" t="s">
        <v>350</v>
      </c>
      <c r="E54" s="306" t="s">
        <v>245</v>
      </c>
    </row>
    <row r="55" spans="2:5" x14ac:dyDescent="0.2">
      <c r="B55" s="51" t="s">
        <v>43</v>
      </c>
      <c r="C55" s="52" t="str">
        <f t="shared" si="0"/>
        <v>Subvention effective</v>
      </c>
      <c r="D55" s="306" t="s">
        <v>349</v>
      </c>
      <c r="E55" s="306" t="s">
        <v>199</v>
      </c>
    </row>
    <row r="56" spans="2:5" x14ac:dyDescent="0.2">
      <c r="B56" s="51" t="s">
        <v>43</v>
      </c>
      <c r="C56" s="52" t="str">
        <f t="shared" si="0"/>
        <v>Part de la subvention demandée par rapport au coût total</v>
      </c>
      <c r="D56" s="306" t="s">
        <v>256</v>
      </c>
      <c r="E56" s="306" t="s">
        <v>246</v>
      </c>
    </row>
    <row r="57" spans="2:5" x14ac:dyDescent="0.2">
      <c r="B57" s="51" t="s">
        <v>43</v>
      </c>
      <c r="C57" s="52" t="str">
        <f t="shared" si="0"/>
        <v>Part de la subvention effective par rapport au coût total</v>
      </c>
      <c r="D57" s="306" t="s">
        <v>257</v>
      </c>
      <c r="E57" s="306" t="s">
        <v>247</v>
      </c>
    </row>
    <row r="58" spans="2:5" x14ac:dyDescent="0.2">
      <c r="B58" s="51" t="s">
        <v>43</v>
      </c>
      <c r="C58" s="52" t="str">
        <f t="shared" ref="C58:C135" si="2">IF(Sprache = 1, D58, E58)</f>
        <v>Par année</v>
      </c>
      <c r="D58" s="306" t="s">
        <v>62</v>
      </c>
      <c r="E58" s="306" t="s">
        <v>68</v>
      </c>
    </row>
    <row r="59" spans="2:5" x14ac:dyDescent="0.2">
      <c r="B59" s="51" t="s">
        <v>43</v>
      </c>
      <c r="C59" s="52" t="str">
        <f t="shared" si="2"/>
        <v>Financement</v>
      </c>
      <c r="D59" s="306" t="s">
        <v>63</v>
      </c>
      <c r="E59" s="306" t="s">
        <v>69</v>
      </c>
    </row>
    <row r="60" spans="2:5" x14ac:dyDescent="0.2">
      <c r="B60" s="51" t="s">
        <v>43</v>
      </c>
      <c r="C60" s="52" t="str">
        <f t="shared" si="2"/>
        <v>Demande de subvention à SuisseEnergie</v>
      </c>
      <c r="D60" s="306" t="s">
        <v>258</v>
      </c>
      <c r="E60" s="306" t="s">
        <v>249</v>
      </c>
    </row>
    <row r="61" spans="2:5" x14ac:dyDescent="0.2">
      <c r="B61" s="51" t="s">
        <v>43</v>
      </c>
      <c r="C61" s="52" t="str">
        <f t="shared" si="2"/>
        <v>Subvention effective SuisseEnergie</v>
      </c>
      <c r="D61" s="306" t="s">
        <v>259</v>
      </c>
      <c r="E61" s="306" t="s">
        <v>248</v>
      </c>
    </row>
    <row r="62" spans="2:5" x14ac:dyDescent="0.2">
      <c r="B62" s="51" t="s">
        <v>43</v>
      </c>
      <c r="C62" s="52" t="str">
        <f t="shared" ref="C62" si="3">IF(Sprache = 1, D62, E62)</f>
        <v>Demande de subvention à SuisseEnergie</v>
      </c>
      <c r="D62" s="306" t="s">
        <v>258</v>
      </c>
      <c r="E62" s="306" t="s">
        <v>249</v>
      </c>
    </row>
    <row r="63" spans="2:5" x14ac:dyDescent="0.2">
      <c r="B63" s="51" t="s">
        <v>43</v>
      </c>
      <c r="C63" s="52" t="str">
        <f t="shared" si="2"/>
        <v>Coût total</v>
      </c>
      <c r="D63" s="306" t="s">
        <v>291</v>
      </c>
      <c r="E63" s="306" t="s">
        <v>66</v>
      </c>
    </row>
    <row r="64" spans="2:5" x14ac:dyDescent="0.2">
      <c r="B64" s="51" t="s">
        <v>43</v>
      </c>
      <c r="C64" s="52" t="str">
        <f t="shared" si="2"/>
        <v>Part des subventions demandées par rapport au coût total</v>
      </c>
      <c r="D64" s="306" t="s">
        <v>256</v>
      </c>
      <c r="E64" s="306" t="s">
        <v>70</v>
      </c>
    </row>
    <row r="65" spans="2:5" x14ac:dyDescent="0.2">
      <c r="B65" s="51" t="s">
        <v>43</v>
      </c>
      <c r="C65" s="52" t="str">
        <f t="shared" si="2"/>
        <v>Résultat</v>
      </c>
      <c r="D65" s="306" t="s">
        <v>64</v>
      </c>
      <c r="E65" s="306" t="s">
        <v>71</v>
      </c>
    </row>
    <row r="66" spans="2:5" x14ac:dyDescent="0.2">
      <c r="B66" s="51" t="s">
        <v>43</v>
      </c>
      <c r="C66" s="52" t="str">
        <f t="shared" si="2"/>
        <v>Nouveau cours</v>
      </c>
      <c r="D66" s="306" t="s">
        <v>1</v>
      </c>
      <c r="E66" s="306" t="s">
        <v>72</v>
      </c>
    </row>
    <row r="67" spans="2:5" x14ac:dyDescent="0.2">
      <c r="B67" s="51" t="s">
        <v>43</v>
      </c>
      <c r="C67" s="52" t="str">
        <f t="shared" si="2"/>
        <v>Adaptation</v>
      </c>
      <c r="D67" s="306" t="s">
        <v>9</v>
      </c>
      <c r="E67" s="306" t="s">
        <v>9</v>
      </c>
    </row>
    <row r="68" spans="2:5" x14ac:dyDescent="0.2">
      <c r="B68" s="51" t="s">
        <v>43</v>
      </c>
      <c r="C68" s="52" t="str">
        <f t="shared" si="2"/>
        <v>Transfert linguistique</v>
      </c>
      <c r="D68" s="306" t="s">
        <v>65</v>
      </c>
      <c r="E68" s="306" t="s">
        <v>73</v>
      </c>
    </row>
    <row r="69" spans="2:5" x14ac:dyDescent="0.2">
      <c r="B69" s="51" t="s">
        <v>43</v>
      </c>
      <c r="C69" s="52" t="str">
        <f t="shared" si="2"/>
        <v>Déroulement des cours</v>
      </c>
      <c r="D69" s="306" t="s">
        <v>25</v>
      </c>
      <c r="E69" s="306" t="s">
        <v>74</v>
      </c>
    </row>
    <row r="70" spans="2:5" x14ac:dyDescent="0.2">
      <c r="B70" s="51" t="s">
        <v>43</v>
      </c>
      <c r="C70" s="52" t="str">
        <f t="shared" si="2"/>
        <v>Total</v>
      </c>
      <c r="D70" s="306" t="s">
        <v>10</v>
      </c>
      <c r="E70" s="306" t="s">
        <v>10</v>
      </c>
    </row>
    <row r="71" spans="2:5" x14ac:dyDescent="0.2">
      <c r="B71" s="51" t="s">
        <v>43</v>
      </c>
      <c r="C71" s="52" t="str">
        <f t="shared" si="2"/>
        <v>Part subventionnée p.r. au coût total</v>
      </c>
      <c r="D71" s="306" t="s">
        <v>260</v>
      </c>
      <c r="E71" s="306" t="s">
        <v>75</v>
      </c>
    </row>
    <row r="72" spans="2:5" x14ac:dyDescent="0.2">
      <c r="B72" s="51" t="s">
        <v>43</v>
      </c>
      <c r="C72" s="52" t="str">
        <f t="shared" si="2"/>
        <v xml:space="preserve">Prestation propre (-) / bénéfice (+) </v>
      </c>
      <c r="D72" s="306" t="s">
        <v>254</v>
      </c>
      <c r="E72" s="306" t="s">
        <v>253</v>
      </c>
    </row>
    <row r="73" spans="2:5" x14ac:dyDescent="0.2">
      <c r="B73" s="51" t="s">
        <v>43</v>
      </c>
      <c r="C73" s="52" t="str">
        <f t="shared" si="2"/>
        <v>Total des subventions</v>
      </c>
      <c r="D73" s="306" t="s">
        <v>192</v>
      </c>
      <c r="E73" s="306" t="s">
        <v>193</v>
      </c>
    </row>
    <row r="74" spans="2:5" x14ac:dyDescent="0.2">
      <c r="B74" s="51" t="s">
        <v>43</v>
      </c>
      <c r="C74" s="52" t="str">
        <f t="shared" si="2"/>
        <v>Subventions max.  possibles (subvention demandée)</v>
      </c>
      <c r="D74" s="306" t="s">
        <v>261</v>
      </c>
      <c r="E74" s="306" t="s">
        <v>194</v>
      </c>
    </row>
    <row r="75" spans="2:5" x14ac:dyDescent="0.2">
      <c r="B75" s="51" t="s">
        <v>43</v>
      </c>
      <c r="C75" s="52" t="str">
        <f t="shared" si="2"/>
        <v>Réduction en CHF (&gt; 40% subvention ou bénéfice )</v>
      </c>
      <c r="D75" s="306" t="s">
        <v>330</v>
      </c>
      <c r="E75" s="306" t="s">
        <v>195</v>
      </c>
    </row>
    <row r="76" spans="2:5" x14ac:dyDescent="0.2">
      <c r="B76" s="51" t="s">
        <v>43</v>
      </c>
      <c r="C76" s="52" t="str">
        <f t="shared" si="2"/>
        <v>Réduction en % des forfaits de subvention</v>
      </c>
      <c r="D76" s="306" t="s">
        <v>328</v>
      </c>
      <c r="E76" s="306" t="s">
        <v>372</v>
      </c>
    </row>
    <row r="77" spans="2:5" x14ac:dyDescent="0.2">
      <c r="B77" s="51" t="s">
        <v>43</v>
      </c>
      <c r="C77" s="52" t="str">
        <f t="shared" si="2"/>
        <v>Nouveau développement</v>
      </c>
      <c r="D77" s="306" t="s">
        <v>35</v>
      </c>
      <c r="E77" s="306" t="s">
        <v>196</v>
      </c>
    </row>
    <row r="78" spans="2:5" x14ac:dyDescent="0.2">
      <c r="B78" s="51" t="s">
        <v>43</v>
      </c>
      <c r="C78" s="52" t="str">
        <f t="shared" si="2"/>
        <v>Nombre de participants, effectif</v>
      </c>
      <c r="D78" s="306" t="s">
        <v>351</v>
      </c>
      <c r="E78" s="306" t="s">
        <v>182</v>
      </c>
    </row>
    <row r="79" spans="2:5" x14ac:dyDescent="0.2">
      <c r="B79" s="51" t="s">
        <v>43</v>
      </c>
      <c r="C79" s="52" t="str">
        <f t="shared" si="2"/>
        <v>Transfert linguistique</v>
      </c>
      <c r="D79" s="306" t="s">
        <v>15</v>
      </c>
      <c r="E79" s="306" t="s">
        <v>73</v>
      </c>
    </row>
    <row r="80" spans="2:5" x14ac:dyDescent="0.2">
      <c r="B80" s="51" t="s">
        <v>43</v>
      </c>
      <c r="C80" s="52" t="str">
        <f t="shared" si="2"/>
        <v>Réalisation du cours</v>
      </c>
      <c r="D80" s="306" t="s">
        <v>25</v>
      </c>
      <c r="E80" s="306" t="s">
        <v>181</v>
      </c>
    </row>
    <row r="81" spans="2:5" x14ac:dyDescent="0.2">
      <c r="B81" s="51" t="s">
        <v>43</v>
      </c>
      <c r="C81" s="52" t="str">
        <f t="shared" si="2"/>
        <v>Date de début</v>
      </c>
      <c r="D81" s="306" t="s">
        <v>77</v>
      </c>
      <c r="E81" s="306" t="s">
        <v>373</v>
      </c>
    </row>
    <row r="82" spans="2:5" x14ac:dyDescent="0.2">
      <c r="B82" s="51" t="s">
        <v>43</v>
      </c>
      <c r="C82" s="52" t="str">
        <f t="shared" si="2"/>
        <v>Date de fin</v>
      </c>
      <c r="D82" s="306" t="s">
        <v>78</v>
      </c>
      <c r="E82" s="306" t="s">
        <v>374</v>
      </c>
    </row>
    <row r="83" spans="2:5" x14ac:dyDescent="0.2">
      <c r="B83" s="51" t="s">
        <v>43</v>
      </c>
      <c r="C83" s="52" t="str">
        <f t="shared" si="2"/>
        <v>Min.10 participants</v>
      </c>
      <c r="D83" s="306" t="s">
        <v>79</v>
      </c>
      <c r="E83" s="306" t="s">
        <v>375</v>
      </c>
    </row>
    <row r="84" spans="2:5" x14ac:dyDescent="0.2">
      <c r="B84" s="51" t="s">
        <v>43</v>
      </c>
      <c r="C84" s="52" t="str">
        <f t="shared" si="2"/>
        <v>CHF</v>
      </c>
      <c r="D84" s="306" t="s">
        <v>7</v>
      </c>
      <c r="E84" s="306" t="s">
        <v>7</v>
      </c>
    </row>
    <row r="85" spans="2:5" x14ac:dyDescent="0.2">
      <c r="B85" s="51" t="s">
        <v>43</v>
      </c>
      <c r="C85" s="52" t="str">
        <f t="shared" si="2"/>
        <v>Par cours</v>
      </c>
      <c r="D85" s="306" t="s">
        <v>197</v>
      </c>
      <c r="E85" s="306" t="s">
        <v>76</v>
      </c>
    </row>
    <row r="86" spans="2:5" x14ac:dyDescent="0.2">
      <c r="B86" s="51" t="s">
        <v>43</v>
      </c>
      <c r="C86" s="52" t="str">
        <f t="shared" si="2"/>
        <v>min. 0.5 jour; max. 9 jours</v>
      </c>
      <c r="D86" s="306" t="s">
        <v>90</v>
      </c>
      <c r="E86" s="306" t="s">
        <v>91</v>
      </c>
    </row>
    <row r="87" spans="2:5" x14ac:dyDescent="0.2">
      <c r="B87" s="51" t="s">
        <v>43</v>
      </c>
      <c r="C87" s="52" t="str">
        <f t="shared" si="2"/>
        <v>"Preuve" à documenter dans la demande</v>
      </c>
      <c r="D87" s="306" t="s">
        <v>80</v>
      </c>
      <c r="E87" s="306" t="s">
        <v>376</v>
      </c>
    </row>
    <row r="88" spans="2:5" x14ac:dyDescent="0.2">
      <c r="B88" s="51" t="s">
        <v>43</v>
      </c>
      <c r="C88" s="52" t="str">
        <f t="shared" si="2"/>
        <v>Financement par cours,  budgeté</v>
      </c>
      <c r="D88" s="306" t="s">
        <v>303</v>
      </c>
      <c r="E88" s="306" t="s">
        <v>306</v>
      </c>
    </row>
    <row r="89" spans="2:5" x14ac:dyDescent="0.2">
      <c r="B89" s="51" t="s">
        <v>43</v>
      </c>
      <c r="C89" s="52" t="str">
        <f t="shared" si="2"/>
        <v>Rapport et Financement effectif par cours</v>
      </c>
      <c r="D89" s="306" t="s">
        <v>313</v>
      </c>
      <c r="E89" s="306" t="s">
        <v>312</v>
      </c>
    </row>
    <row r="90" spans="2:5" x14ac:dyDescent="0.2">
      <c r="B90" s="51" t="s">
        <v>43</v>
      </c>
      <c r="C90" s="52" t="str">
        <f t="shared" si="2"/>
        <v>Récapitulatif par année, budgeté</v>
      </c>
      <c r="D90" s="306" t="s">
        <v>304</v>
      </c>
      <c r="E90" s="306" t="s">
        <v>307</v>
      </c>
    </row>
    <row r="91" spans="2:5" x14ac:dyDescent="0.2">
      <c r="B91" s="51" t="s">
        <v>43</v>
      </c>
      <c r="C91" s="52" t="str">
        <f t="shared" ref="C91" si="4">IF(Sprache = 1, D91, E91)</f>
        <v>Récapitulatif par année, effectif</v>
      </c>
      <c r="D91" s="306" t="s">
        <v>305</v>
      </c>
      <c r="E91" s="306" t="s">
        <v>198</v>
      </c>
    </row>
    <row r="92" spans="2:5" x14ac:dyDescent="0.2">
      <c r="B92" s="51" t="s">
        <v>43</v>
      </c>
      <c r="C92" s="52" t="str">
        <f t="shared" si="2"/>
        <v>Total recettes</v>
      </c>
      <c r="D92" s="306" t="s">
        <v>133</v>
      </c>
      <c r="E92" s="306" t="s">
        <v>244</v>
      </c>
    </row>
    <row r="93" spans="2:5" x14ac:dyDescent="0.2">
      <c r="B93" s="51" t="s">
        <v>43</v>
      </c>
      <c r="C93" s="52" t="str">
        <f t="shared" si="2"/>
        <v xml:space="preserve">Plafonnement des subventions pour Développement </v>
      </c>
      <c r="D93" s="306" t="s">
        <v>343</v>
      </c>
      <c r="E93" s="306" t="s">
        <v>377</v>
      </c>
    </row>
    <row r="94" spans="2:5" x14ac:dyDescent="0.2">
      <c r="B94" s="51" t="s">
        <v>43</v>
      </c>
      <c r="C94" s="52" t="str">
        <f t="shared" si="2"/>
        <v>Plafonnement des subventions pour Transfert linguistique</v>
      </c>
      <c r="D94" s="306" t="s">
        <v>339</v>
      </c>
      <c r="E94" s="306" t="s">
        <v>342</v>
      </c>
    </row>
    <row r="95" spans="2:5" x14ac:dyDescent="0.2">
      <c r="B95" s="51" t="s">
        <v>43</v>
      </c>
      <c r="C95" s="52" t="str">
        <f t="shared" si="2"/>
        <v xml:space="preserve">Plafonnement des subventions pour Réalisation </v>
      </c>
      <c r="D95" s="306" t="s">
        <v>340</v>
      </c>
      <c r="E95" s="306" t="s">
        <v>378</v>
      </c>
    </row>
    <row r="96" spans="2:5" x14ac:dyDescent="0.2">
      <c r="B96" s="51" t="s">
        <v>43</v>
      </c>
      <c r="C96" s="52" t="str">
        <f t="shared" si="2"/>
        <v>Plafonnement des subventions pour Développement</v>
      </c>
      <c r="D96" s="306" t="s">
        <v>344</v>
      </c>
      <c r="E96" s="306" t="s">
        <v>379</v>
      </c>
    </row>
    <row r="97" spans="2:5" x14ac:dyDescent="0.2">
      <c r="B97" s="51" t="s">
        <v>43</v>
      </c>
      <c r="C97" s="52" t="str">
        <f t="shared" si="2"/>
        <v>Plafonnement des subventions pour Transfert linguistique</v>
      </c>
      <c r="D97" s="306" t="s">
        <v>339</v>
      </c>
      <c r="E97" s="306" t="s">
        <v>342</v>
      </c>
    </row>
    <row r="98" spans="2:5" x14ac:dyDescent="0.2">
      <c r="B98" s="51" t="s">
        <v>43</v>
      </c>
      <c r="C98" s="52" t="str">
        <f t="shared" si="2"/>
        <v>Plafonnement des subventions pour Réalisation</v>
      </c>
      <c r="D98" s="306" t="s">
        <v>341</v>
      </c>
      <c r="E98" s="306" t="s">
        <v>380</v>
      </c>
    </row>
    <row r="99" spans="2:5" x14ac:dyDescent="0.2">
      <c r="B99" s="51" t="s">
        <v>43</v>
      </c>
      <c r="C99" s="52" t="str">
        <f t="shared" si="2"/>
        <v>Subvention maximale possible sans déductions</v>
      </c>
      <c r="D99" s="306" t="s">
        <v>262</v>
      </c>
      <c r="E99" s="306" t="s">
        <v>255</v>
      </c>
    </row>
    <row r="100" spans="2:5" x14ac:dyDescent="0.2">
      <c r="B100" s="51" t="s">
        <v>43</v>
      </c>
      <c r="C100" s="52" t="str">
        <f t="shared" si="2"/>
        <v xml:space="preserve">Prestation propre (-) / bénéfice (+) </v>
      </c>
      <c r="D100" s="306" t="s">
        <v>254</v>
      </c>
      <c r="E100" s="306" t="s">
        <v>253</v>
      </c>
    </row>
    <row r="101" spans="2:5" x14ac:dyDescent="0.2">
      <c r="B101" s="51" t="s">
        <v>43</v>
      </c>
      <c r="C101" s="52" t="str">
        <f t="shared" ref="C101:C104" si="5">IF(Sprache = 1, D101, E101)</f>
        <v>Subvention demandé</v>
      </c>
      <c r="D101" s="306" t="s">
        <v>309</v>
      </c>
      <c r="E101" s="306" t="s">
        <v>308</v>
      </c>
    </row>
    <row r="102" spans="2:5" x14ac:dyDescent="0.2">
      <c r="B102" s="51" t="s">
        <v>43</v>
      </c>
      <c r="C102" s="52" t="str">
        <f t="shared" si="5"/>
        <v>Subvention effective</v>
      </c>
      <c r="D102" s="306" t="s">
        <v>352</v>
      </c>
      <c r="E102" s="306" t="s">
        <v>199</v>
      </c>
    </row>
    <row r="103" spans="2:5" x14ac:dyDescent="0.2">
      <c r="B103" s="51" t="s">
        <v>43</v>
      </c>
      <c r="C103" s="52" t="str">
        <f t="shared" si="5"/>
        <v>Coût total effectif</v>
      </c>
      <c r="D103" s="306" t="s">
        <v>168</v>
      </c>
      <c r="E103" s="306" t="s">
        <v>200</v>
      </c>
    </row>
    <row r="104" spans="2:5" x14ac:dyDescent="0.2">
      <c r="B104" s="51" t="s">
        <v>43</v>
      </c>
      <c r="C104" s="52" t="str">
        <f t="shared" si="5"/>
        <v>Un développement ou un transfert a-t-il été réalisé ?</v>
      </c>
      <c r="D104" s="306" t="s">
        <v>170</v>
      </c>
      <c r="E104" s="306" t="s">
        <v>201</v>
      </c>
    </row>
    <row r="105" spans="2:5" x14ac:dyDescent="0.2">
      <c r="B105" s="51" t="s">
        <v>142</v>
      </c>
      <c r="C105" s="52" t="str">
        <f t="shared" si="2"/>
        <v>BUDGETE</v>
      </c>
      <c r="D105" s="306" t="s">
        <v>310</v>
      </c>
      <c r="E105" s="306" t="s">
        <v>311</v>
      </c>
    </row>
    <row r="106" spans="2:5" x14ac:dyDescent="0.2">
      <c r="B106" s="51" t="s">
        <v>142</v>
      </c>
      <c r="C106" s="52" t="str">
        <f t="shared" si="2"/>
        <v>EFFECTIF selon le reporting actuel</v>
      </c>
      <c r="D106" s="306" t="s">
        <v>394</v>
      </c>
      <c r="E106" s="306" t="s">
        <v>395</v>
      </c>
    </row>
    <row r="107" spans="2:5" x14ac:dyDescent="0.2">
      <c r="B107" s="51" t="s">
        <v>142</v>
      </c>
      <c r="C107" s="52" t="str">
        <f t="shared" si="2"/>
        <v>Aperçu du financement par année</v>
      </c>
      <c r="D107" s="306" t="s">
        <v>34</v>
      </c>
      <c r="E107" s="306" t="s">
        <v>202</v>
      </c>
    </row>
    <row r="108" spans="2:5" x14ac:dyDescent="0.2">
      <c r="B108" s="51" t="s">
        <v>142</v>
      </c>
      <c r="C108" s="52" t="str">
        <f t="shared" si="2"/>
        <v>Aperçu de tous les cours</v>
      </c>
      <c r="D108" s="306" t="s">
        <v>116</v>
      </c>
      <c r="E108" s="306" t="s">
        <v>203</v>
      </c>
    </row>
    <row r="109" spans="2:5" x14ac:dyDescent="0.2">
      <c r="B109" s="51" t="s">
        <v>142</v>
      </c>
      <c r="C109" s="52" t="str">
        <f t="shared" si="2"/>
        <v xml:space="preserve">Part des contributions propres et des fonds de tiers dans le coût total </v>
      </c>
      <c r="D109" s="306" t="s">
        <v>115</v>
      </c>
      <c r="E109" s="306" t="s">
        <v>204</v>
      </c>
    </row>
    <row r="110" spans="2:5" x14ac:dyDescent="0.2">
      <c r="B110" s="51" t="s">
        <v>142</v>
      </c>
      <c r="C110" s="52" t="str">
        <f t="shared" si="2"/>
        <v>Module de cours</v>
      </c>
      <c r="D110" s="306" t="s">
        <v>102</v>
      </c>
      <c r="E110" s="306" t="s">
        <v>205</v>
      </c>
    </row>
    <row r="111" spans="2:5" x14ac:dyDescent="0.2">
      <c r="B111" s="51" t="s">
        <v>142</v>
      </c>
      <c r="C111" s="52" t="str">
        <f t="shared" si="2"/>
        <v>Coût Développement</v>
      </c>
      <c r="D111" s="306" t="s">
        <v>206</v>
      </c>
      <c r="E111" s="306" t="s">
        <v>207</v>
      </c>
    </row>
    <row r="112" spans="2:5" x14ac:dyDescent="0.2">
      <c r="B112" s="51" t="s">
        <v>142</v>
      </c>
      <c r="C112" s="52" t="str">
        <f t="shared" si="2"/>
        <v xml:space="preserve">Coût Transfert </v>
      </c>
      <c r="D112" s="306" t="s">
        <v>208</v>
      </c>
      <c r="E112" s="306" t="s">
        <v>209</v>
      </c>
    </row>
    <row r="113" spans="2:5" x14ac:dyDescent="0.2">
      <c r="B113" s="51" t="s">
        <v>142</v>
      </c>
      <c r="C113" s="52" t="str">
        <f t="shared" si="2"/>
        <v>Coût Réalisaton</v>
      </c>
      <c r="D113" s="306" t="s">
        <v>171</v>
      </c>
      <c r="E113" s="306" t="s">
        <v>210</v>
      </c>
    </row>
    <row r="114" spans="2:5" x14ac:dyDescent="0.2">
      <c r="B114" s="51" t="s">
        <v>142</v>
      </c>
      <c r="C114" s="52" t="str">
        <f t="shared" si="2"/>
        <v>Durée du cours</v>
      </c>
      <c r="D114" s="306" t="s">
        <v>11</v>
      </c>
      <c r="E114" s="306" t="s">
        <v>52</v>
      </c>
    </row>
    <row r="115" spans="2:5" x14ac:dyDescent="0.2">
      <c r="B115" s="51" t="s">
        <v>142</v>
      </c>
      <c r="C115" s="52" t="str">
        <f t="shared" si="2"/>
        <v>Nombre de cours en allemand</v>
      </c>
      <c r="D115" s="306" t="s">
        <v>84</v>
      </c>
      <c r="E115" s="306" t="s">
        <v>211</v>
      </c>
    </row>
    <row r="116" spans="2:5" x14ac:dyDescent="0.2">
      <c r="B116" s="51" t="s">
        <v>142</v>
      </c>
      <c r="C116" s="52" t="str">
        <f t="shared" si="2"/>
        <v>Nombre de cours en français</v>
      </c>
      <c r="D116" s="306" t="s">
        <v>85</v>
      </c>
      <c r="E116" s="306" t="s">
        <v>212</v>
      </c>
    </row>
    <row r="117" spans="2:5" x14ac:dyDescent="0.2">
      <c r="B117" s="51" t="s">
        <v>142</v>
      </c>
      <c r="C117" s="52" t="str">
        <f t="shared" si="2"/>
        <v>Nombre de cours en italien</v>
      </c>
      <c r="D117" s="306" t="s">
        <v>86</v>
      </c>
      <c r="E117" s="306" t="s">
        <v>213</v>
      </c>
    </row>
    <row r="118" spans="2:5" x14ac:dyDescent="0.2">
      <c r="B118" s="51" t="s">
        <v>142</v>
      </c>
      <c r="C118" s="52" t="str">
        <f t="shared" si="2"/>
        <v>Total des cours</v>
      </c>
      <c r="D118" s="306" t="s">
        <v>117</v>
      </c>
      <c r="E118" s="306" t="s">
        <v>214</v>
      </c>
    </row>
    <row r="119" spans="2:5" x14ac:dyDescent="0.2">
      <c r="B119" s="51" t="s">
        <v>142</v>
      </c>
      <c r="C119" s="52" t="str">
        <f t="shared" si="2"/>
        <v>Total des participants à toutes les cours</v>
      </c>
      <c r="D119" s="306" t="s">
        <v>143</v>
      </c>
      <c r="E119" s="306" t="s">
        <v>215</v>
      </c>
    </row>
    <row r="120" spans="2:5" x14ac:dyDescent="0.2">
      <c r="B120" s="51" t="s">
        <v>142</v>
      </c>
      <c r="C120" s="52" t="str">
        <f t="shared" si="2"/>
        <v>Ø participants par cours</v>
      </c>
      <c r="D120" s="306" t="s">
        <v>16</v>
      </c>
      <c r="E120" s="306" t="s">
        <v>216</v>
      </c>
    </row>
    <row r="121" spans="2:5" x14ac:dyDescent="0.2">
      <c r="B121" s="51" t="s">
        <v>142</v>
      </c>
      <c r="C121" s="52" t="str">
        <f t="shared" si="2"/>
        <v>Coût total</v>
      </c>
      <c r="D121" s="306" t="s">
        <v>6</v>
      </c>
      <c r="E121" s="306" t="s">
        <v>66</v>
      </c>
    </row>
    <row r="122" spans="2:5" x14ac:dyDescent="0.2">
      <c r="B122" s="51" t="s">
        <v>142</v>
      </c>
      <c r="C122" s="52" t="str">
        <f t="shared" si="2"/>
        <v>Succès avec la subvention ECH</v>
      </c>
      <c r="D122" s="306" t="s">
        <v>263</v>
      </c>
      <c r="E122" s="306" t="s">
        <v>217</v>
      </c>
    </row>
    <row r="123" spans="2:5" x14ac:dyDescent="0.2">
      <c r="B123" s="51" t="s">
        <v>142</v>
      </c>
      <c r="C123" s="52" t="str">
        <f t="shared" si="2"/>
        <v>Total de la subvention demandée à ECH</v>
      </c>
      <c r="D123" s="306" t="s">
        <v>264</v>
      </c>
      <c r="E123" s="306" t="s">
        <v>218</v>
      </c>
    </row>
    <row r="124" spans="2:5" x14ac:dyDescent="0.2">
      <c r="B124" s="51" t="s">
        <v>142</v>
      </c>
      <c r="C124" s="52" t="str">
        <f t="shared" si="2"/>
        <v>Subvention par cours</v>
      </c>
      <c r="D124" s="306" t="s">
        <v>265</v>
      </c>
      <c r="E124" s="306" t="s">
        <v>219</v>
      </c>
    </row>
    <row r="125" spans="2:5" x14ac:dyDescent="0.2">
      <c r="B125" s="51" t="s">
        <v>142</v>
      </c>
      <c r="C125" s="52" t="str">
        <f t="shared" si="2"/>
        <v>Subvention par participant</v>
      </c>
      <c r="D125" s="306" t="s">
        <v>266</v>
      </c>
      <c r="E125" s="306" t="s">
        <v>220</v>
      </c>
    </row>
    <row r="126" spans="2:5" x14ac:dyDescent="0.2">
      <c r="B126" s="51" t="s">
        <v>142</v>
      </c>
      <c r="C126" s="52" t="str">
        <f t="shared" si="2"/>
        <v>Pourcentage de la subvention</v>
      </c>
      <c r="D126" s="306" t="s">
        <v>267</v>
      </c>
      <c r="E126" s="306" t="s">
        <v>221</v>
      </c>
    </row>
    <row r="127" spans="2:5" x14ac:dyDescent="0.2">
      <c r="B127" s="51" t="s">
        <v>142</v>
      </c>
      <c r="C127" s="52" t="str">
        <f t="shared" si="2"/>
        <v>Coût total</v>
      </c>
      <c r="D127" s="306" t="s">
        <v>6</v>
      </c>
      <c r="E127" s="306" t="s">
        <v>66</v>
      </c>
    </row>
    <row r="128" spans="2:5" ht="25.5" x14ac:dyDescent="0.2">
      <c r="B128" s="51" t="s">
        <v>142</v>
      </c>
      <c r="C128" s="52" t="str">
        <f t="shared" si="2"/>
        <v>Attention : les années des dates de fin de tous les échelons de cours saisis se situent dans une fourchette 
supérieure à 4 ans. Min : {min} / Max : {max} / Différence : {diff} années</v>
      </c>
      <c r="D128" s="306" t="s">
        <v>167</v>
      </c>
      <c r="E128" s="309" t="s">
        <v>222</v>
      </c>
    </row>
    <row r="129" spans="2:5" x14ac:dyDescent="0.2">
      <c r="B129" s="51" t="s">
        <v>97</v>
      </c>
      <c r="C129" s="52" t="str">
        <f t="shared" si="2"/>
        <v>Subvention effective des cours réalisés</v>
      </c>
      <c r="D129" s="306" t="s">
        <v>268</v>
      </c>
      <c r="E129" s="306" t="s">
        <v>223</v>
      </c>
    </row>
    <row r="130" spans="2:5" x14ac:dyDescent="0.2">
      <c r="B130" s="51" t="s">
        <v>97</v>
      </c>
      <c r="C130" s="52" t="str">
        <f t="shared" si="2"/>
        <v>Total subvention [CHF]</v>
      </c>
      <c r="D130" s="306" t="s">
        <v>269</v>
      </c>
      <c r="E130" s="306" t="s">
        <v>224</v>
      </c>
    </row>
    <row r="131" spans="2:5" x14ac:dyDescent="0.2">
      <c r="B131" s="51" t="s">
        <v>97</v>
      </c>
      <c r="C131" s="52" t="str">
        <f t="shared" si="2"/>
        <v>Décompte</v>
      </c>
      <c r="D131" s="306" t="s">
        <v>97</v>
      </c>
      <c r="E131" s="306" t="s">
        <v>175</v>
      </c>
    </row>
    <row r="132" spans="2:5" x14ac:dyDescent="0.2">
      <c r="B132" s="51" t="s">
        <v>97</v>
      </c>
      <c r="C132" s="52" t="str">
        <f t="shared" si="2"/>
        <v>Aperçu</v>
      </c>
      <c r="D132" s="306" t="s">
        <v>107</v>
      </c>
      <c r="E132" s="306" t="s">
        <v>225</v>
      </c>
    </row>
    <row r="133" spans="2:5" x14ac:dyDescent="0.2">
      <c r="B133" s="51" t="s">
        <v>97</v>
      </c>
      <c r="C133" s="52" t="str">
        <f t="shared" si="2"/>
        <v>Aperçu des factures émises</v>
      </c>
      <c r="D133" s="306" t="s">
        <v>251</v>
      </c>
      <c r="E133" s="306" t="s">
        <v>252</v>
      </c>
    </row>
    <row r="134" spans="2:5" x14ac:dyDescent="0.2">
      <c r="B134" s="51" t="s">
        <v>97</v>
      </c>
      <c r="C134" s="52" t="str">
        <f t="shared" si="2"/>
        <v>Déjà facturé</v>
      </c>
      <c r="D134" s="306" t="s">
        <v>108</v>
      </c>
      <c r="E134" s="306" t="s">
        <v>226</v>
      </c>
    </row>
    <row r="135" spans="2:5" x14ac:dyDescent="0.2">
      <c r="B135" s="51" t="s">
        <v>97</v>
      </c>
      <c r="C135" s="52" t="str">
        <f t="shared" si="2"/>
        <v>Montant dû selon la subvention effective Reporting actuel</v>
      </c>
      <c r="D135" s="306" t="s">
        <v>240</v>
      </c>
      <c r="E135" s="306" t="s">
        <v>227</v>
      </c>
    </row>
    <row r="136" spans="2:5" x14ac:dyDescent="0.2">
      <c r="B136" s="51" t="s">
        <v>97</v>
      </c>
      <c r="C136" s="52" t="str">
        <f t="shared" ref="C136" si="6">IF(Sprache = 1, D136, E136)</f>
        <v>Module de cours</v>
      </c>
      <c r="D136" s="306" t="s">
        <v>102</v>
      </c>
      <c r="E136" s="306" t="s">
        <v>205</v>
      </c>
    </row>
    <row r="137" spans="2:5" x14ac:dyDescent="0.2">
      <c r="B137" s="51" t="s">
        <v>97</v>
      </c>
      <c r="C137" s="52" t="str">
        <f t="shared" ref="C137:C138" si="7">IF(Sprache = 1, D137, E137)</f>
        <v>Cours</v>
      </c>
      <c r="D137" s="306" t="s">
        <v>98</v>
      </c>
      <c r="E137" s="306" t="s">
        <v>173</v>
      </c>
    </row>
    <row r="138" spans="2:5" x14ac:dyDescent="0.2">
      <c r="B138" s="51" t="s">
        <v>97</v>
      </c>
      <c r="C138" s="52" t="str">
        <f t="shared" si="7"/>
        <v>Remarque</v>
      </c>
      <c r="D138" s="306" t="s">
        <v>99</v>
      </c>
      <c r="E138" s="306" t="s">
        <v>228</v>
      </c>
    </row>
    <row r="139" spans="2:5" x14ac:dyDescent="0.2">
      <c r="B139" s="51" t="s">
        <v>97</v>
      </c>
      <c r="C139" s="52" t="str">
        <f t="shared" ref="C139:C140" si="8">IF(Sprache = 1, D139, E139)</f>
        <v>Texte de la facture / date de la facture</v>
      </c>
      <c r="D139" s="306" t="s">
        <v>114</v>
      </c>
      <c r="E139" s="306" t="s">
        <v>229</v>
      </c>
    </row>
    <row r="140" spans="2:5" x14ac:dyDescent="0.2">
      <c r="B140" s="51" t="s">
        <v>97</v>
      </c>
      <c r="C140" s="52" t="str">
        <f t="shared" si="8"/>
        <v>Numéro</v>
      </c>
      <c r="D140" s="306" t="s">
        <v>109</v>
      </c>
      <c r="E140" s="306" t="s">
        <v>230</v>
      </c>
    </row>
    <row r="141" spans="2:5" x14ac:dyDescent="0.2">
      <c r="B141" s="51" t="s">
        <v>97</v>
      </c>
      <c r="C141" s="52" t="str">
        <f t="shared" ref="C141" si="9">IF(Sprache = 1, D141, E141)</f>
        <v>Facture partielle / Date de la facture</v>
      </c>
      <c r="D141" s="306" t="s">
        <v>284</v>
      </c>
      <c r="E141" s="306" t="s">
        <v>231</v>
      </c>
    </row>
    <row r="142" spans="2:5" x14ac:dyDescent="0.2">
      <c r="B142" s="51" t="s">
        <v>97</v>
      </c>
      <c r="C142" s="52" t="str">
        <f t="shared" ref="C142:C145" si="10">IF(Sprache = 1, D142, E142)</f>
        <v>Total</v>
      </c>
      <c r="D142" s="306" t="s">
        <v>10</v>
      </c>
      <c r="E142" s="306" t="s">
        <v>10</v>
      </c>
    </row>
    <row r="143" spans="2:5" x14ac:dyDescent="0.2">
      <c r="B143" s="51" t="s">
        <v>97</v>
      </c>
      <c r="C143" s="52" t="str">
        <f t="shared" si="10"/>
        <v>Différence entre contrat et subvention effective Reporting actuel</v>
      </c>
      <c r="D143" s="306" t="s">
        <v>270</v>
      </c>
      <c r="E143" s="306" t="s">
        <v>241</v>
      </c>
    </row>
    <row r="144" spans="2:5" x14ac:dyDescent="0.2">
      <c r="B144" s="51" t="s">
        <v>97</v>
      </c>
      <c r="C144" s="52" t="str">
        <f t="shared" si="10"/>
        <v>Subvention effective selon le reporting actuel</v>
      </c>
      <c r="D144" s="306" t="s">
        <v>271</v>
      </c>
      <c r="E144" s="306" t="s">
        <v>383</v>
      </c>
    </row>
    <row r="145" spans="2:5" x14ac:dyDescent="0.2">
      <c r="B145" s="51" t="s">
        <v>97</v>
      </c>
      <c r="C145" s="52" t="str">
        <f t="shared" si="10"/>
        <v>Subvention demandé (conformément au contrat)</v>
      </c>
      <c r="D145" s="306" t="s">
        <v>388</v>
      </c>
      <c r="E145" s="306" t="s">
        <v>389</v>
      </c>
    </row>
    <row r="147" spans="2:5" x14ac:dyDescent="0.2">
      <c r="B147" s="51" t="s">
        <v>42</v>
      </c>
      <c r="C147" s="52" t="str">
        <f t="shared" ref="C147:C173" si="11">IF(Sprache = 1, D147, E147)</f>
        <v>Pour le décompte des cours:</v>
      </c>
      <c r="D147" s="306" t="s">
        <v>272</v>
      </c>
      <c r="E147" s="306" t="s">
        <v>237</v>
      </c>
    </row>
    <row r="148" spans="2:5" ht="192" x14ac:dyDescent="0.2">
      <c r="B148" s="51" t="s">
        <v>42</v>
      </c>
      <c r="C148" s="52" t="str">
        <f t="shared" si="11"/>
        <v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v>
      </c>
      <c r="D148" s="307" t="s">
        <v>391</v>
      </c>
      <c r="E148" s="307" t="s">
        <v>390</v>
      </c>
    </row>
    <row r="149" spans="2:5" ht="19.5" customHeight="1" x14ac:dyDescent="0.2">
      <c r="B149" s="51" t="s">
        <v>42</v>
      </c>
      <c r="C149" s="52" t="str">
        <f t="shared" si="11"/>
        <v>Liens</v>
      </c>
      <c r="D149" s="306" t="s">
        <v>283</v>
      </c>
      <c r="E149" s="306" t="s">
        <v>178</v>
      </c>
    </row>
    <row r="150" spans="2:5" ht="19.5" customHeight="1" x14ac:dyDescent="0.2">
      <c r="B150" s="51" t="s">
        <v>42</v>
      </c>
      <c r="C150" s="52" t="str">
        <f t="shared" si="11"/>
        <v>Encouragement financier des offres de formation dans</v>
      </c>
      <c r="D150" s="310" t="s">
        <v>275</v>
      </c>
      <c r="E150" s="310" t="s">
        <v>279</v>
      </c>
    </row>
    <row r="151" spans="2:5" ht="19.5" customHeight="1" x14ac:dyDescent="0.2">
      <c r="B151" s="51" t="s">
        <v>42</v>
      </c>
      <c r="C151" s="52" t="str">
        <f t="shared" si="11"/>
        <v>https://www.suisseenergie.ch/encouragement-de-projet/formation/?pk_vid=afd71f6281c1a8da17386842175e66e4</v>
      </c>
      <c r="D151" s="310" t="s">
        <v>354</v>
      </c>
      <c r="E151" s="310" t="s">
        <v>353</v>
      </c>
    </row>
    <row r="152" spans="2:5" ht="19.5" customHeight="1" x14ac:dyDescent="0.2">
      <c r="B152" s="51" t="s">
        <v>42</v>
      </c>
      <c r="C152" s="52" t="str">
        <f t="shared" si="11"/>
        <v>Télécharger le dépliant concernant les possibilité d'encouragement</v>
      </c>
      <c r="D152" s="310" t="s">
        <v>276</v>
      </c>
      <c r="E152" s="310" t="s">
        <v>281</v>
      </c>
    </row>
    <row r="153" spans="2:5" ht="19.5" customHeight="1" x14ac:dyDescent="0.2">
      <c r="B153" s="51" t="s">
        <v>42</v>
      </c>
      <c r="C153" s="52" t="str">
        <f t="shared" si="11"/>
        <v>https://pubdb.bfe.admin.ch/fr/publication/download/8746</v>
      </c>
      <c r="D153" s="310" t="s">
        <v>360</v>
      </c>
      <c r="E153" s="310" t="s">
        <v>359</v>
      </c>
    </row>
    <row r="154" spans="2:5" ht="19.5" customHeight="1" x14ac:dyDescent="0.2">
      <c r="B154" s="51" t="s">
        <v>42</v>
      </c>
      <c r="C154" s="52" t="str">
        <f t="shared" si="11"/>
        <v>Télécharger le formulaire Demande de subvention pour les offres de formation</v>
      </c>
      <c r="D154" s="310" t="s">
        <v>277</v>
      </c>
      <c r="E154" s="310" t="s">
        <v>280</v>
      </c>
    </row>
    <row r="155" spans="2:5" ht="19.5" customHeight="1" x14ac:dyDescent="0.2">
      <c r="B155" s="51" t="s">
        <v>42</v>
      </c>
      <c r="C155" s="52" t="str">
        <f t="shared" si="11"/>
        <v>https://pubdb.bfe.admin.ch/fr/publication/download/11818</v>
      </c>
      <c r="D155" s="310" t="s">
        <v>357</v>
      </c>
      <c r="E155" s="310" t="s">
        <v>358</v>
      </c>
    </row>
    <row r="156" spans="2:5" ht="19.5" customHeight="1" x14ac:dyDescent="0.2">
      <c r="B156" s="51" t="s">
        <v>42</v>
      </c>
      <c r="C156" s="52" t="str">
        <f t="shared" si="11"/>
        <v>Télécharger le formulaire Rapport pour les offres de formation</v>
      </c>
      <c r="D156" s="310" t="s">
        <v>278</v>
      </c>
      <c r="E156" s="310" t="s">
        <v>282</v>
      </c>
    </row>
    <row r="157" spans="2:5" ht="19.5" customHeight="1" x14ac:dyDescent="0.2">
      <c r="B157" s="51" t="s">
        <v>42</v>
      </c>
      <c r="C157" s="52" t="str">
        <f t="shared" si="11"/>
        <v>https://pubdb.bfe.admin.ch/fr/publication/download/11819</v>
      </c>
      <c r="D157" s="310" t="s">
        <v>355</v>
      </c>
      <c r="E157" s="310" t="s">
        <v>356</v>
      </c>
    </row>
    <row r="158" spans="2:5" x14ac:dyDescent="0.2">
      <c r="B158" s="51" t="s">
        <v>42</v>
      </c>
      <c r="C158" s="52" t="str">
        <f t="shared" si="11"/>
        <v>Remarques générales sur le travail avec l'outil de calculation</v>
      </c>
      <c r="D158" s="306" t="s">
        <v>300</v>
      </c>
      <c r="E158" s="306" t="s">
        <v>299</v>
      </c>
    </row>
    <row r="159" spans="2:5" ht="139.5" customHeight="1" x14ac:dyDescent="0.2">
      <c r="B159" s="51" t="s">
        <v>42</v>
      </c>
      <c r="C159" s="52" t="str">
        <f t="shared" si="11"/>
        <v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v>
      </c>
      <c r="D159" s="307" t="s">
        <v>392</v>
      </c>
      <c r="E159" s="307" t="s">
        <v>362</v>
      </c>
    </row>
    <row r="160" spans="2:5" x14ac:dyDescent="0.2">
      <c r="B160" s="51" t="s">
        <v>42</v>
      </c>
      <c r="C160" s="52">
        <f t="shared" si="11"/>
        <v>0</v>
      </c>
    </row>
    <row r="161" spans="2:5" x14ac:dyDescent="0.2">
      <c r="B161" s="51" t="s">
        <v>42</v>
      </c>
      <c r="C161" s="52">
        <f t="shared" si="11"/>
        <v>0</v>
      </c>
    </row>
    <row r="162" spans="2:5" x14ac:dyDescent="0.2">
      <c r="B162" s="51" t="s">
        <v>42</v>
      </c>
      <c r="C162" s="52" t="str">
        <f t="shared" si="11"/>
        <v>Explications</v>
      </c>
      <c r="D162" s="306" t="s">
        <v>321</v>
      </c>
      <c r="E162" s="306" t="s">
        <v>387</v>
      </c>
    </row>
    <row r="163" spans="2:5" x14ac:dyDescent="0.2">
      <c r="C163" s="52" t="str">
        <f t="shared" si="11"/>
        <v>La durée du cours doit correspondre à une entrée de la liste.</v>
      </c>
      <c r="D163" s="306" t="s">
        <v>319</v>
      </c>
      <c r="E163" s="233" t="s">
        <v>320</v>
      </c>
    </row>
    <row r="164" spans="2:5" x14ac:dyDescent="0.2">
      <c r="B164" s="51" t="s">
        <v>43</v>
      </c>
      <c r="C164" s="52" t="str">
        <f t="shared" si="11"/>
        <v>Coûts pour le déroulement:</v>
      </c>
      <c r="D164" s="306" t="s">
        <v>317</v>
      </c>
      <c r="E164" s="306" t="s">
        <v>318</v>
      </c>
    </row>
    <row r="165" spans="2:5" ht="17.25" customHeight="1" x14ac:dyDescent="0.2">
      <c r="B165" s="51" t="s">
        <v>43</v>
      </c>
      <c r="C165" s="52" t="str">
        <f t="shared" si="11"/>
        <v>La date de fin doit être supérieure ou égale à la date de début.</v>
      </c>
      <c r="D165" s="131" t="s">
        <v>322</v>
      </c>
      <c r="E165" s="234" t="s">
        <v>323</v>
      </c>
    </row>
    <row r="166" spans="2:5" ht="17.25" customHeight="1" x14ac:dyDescent="0.2">
      <c r="B166" s="51" t="s">
        <v>43</v>
      </c>
      <c r="C166" s="52" t="str">
        <f t="shared" si="11"/>
        <v>DD.MM.YYYY</v>
      </c>
      <c r="D166" s="131" t="s">
        <v>324</v>
      </c>
      <c r="E166" s="131" t="s">
        <v>324</v>
      </c>
    </row>
    <row r="167" spans="2:5" ht="17.25" customHeight="1" x14ac:dyDescent="0.2">
      <c r="B167" s="51" t="s">
        <v>43</v>
      </c>
      <c r="C167" s="52" t="str">
        <f t="shared" si="11"/>
        <v>d / f / i</v>
      </c>
      <c r="D167" s="306" t="s">
        <v>325</v>
      </c>
      <c r="E167" s="306" t="s">
        <v>325</v>
      </c>
    </row>
    <row r="168" spans="2:5" ht="17.25" customHeight="1" x14ac:dyDescent="0.2">
      <c r="B168" s="51" t="s">
        <v>43</v>
      </c>
      <c r="C168" s="52" t="str">
        <f t="shared" si="11"/>
        <v>Maximum 4 cours par région linguistique.</v>
      </c>
      <c r="D168" s="237" t="s">
        <v>326</v>
      </c>
      <c r="E168" s="233" t="s">
        <v>327</v>
      </c>
    </row>
    <row r="169" spans="2:5" ht="17.25" customHeight="1" x14ac:dyDescent="0.2">
      <c r="B169" s="51" t="s">
        <v>43</v>
      </c>
      <c r="C169" s="52" t="str">
        <f t="shared" si="11"/>
        <v>La contribution  par cours est réduite si un bénéfice est réalisé ou si sa part dépasse 40 % des coûts totaux.</v>
      </c>
      <c r="D169" s="306" t="s">
        <v>331</v>
      </c>
      <c r="E169" s="306" t="s">
        <v>329</v>
      </c>
    </row>
    <row r="170" spans="2:5" ht="17.25" customHeight="1" x14ac:dyDescent="0.2">
      <c r="B170" s="51" t="s">
        <v>43</v>
      </c>
      <c r="C170" s="52" t="str">
        <f t="shared" si="11"/>
        <v>Saisie obligatoire pour le reporting/décompte</v>
      </c>
      <c r="D170" s="306" t="s">
        <v>333</v>
      </c>
      <c r="E170" s="306" t="s">
        <v>332</v>
      </c>
    </row>
    <row r="171" spans="2:5" ht="17.25" customHeight="1" x14ac:dyDescent="0.2">
      <c r="B171" s="51" t="s">
        <v>43</v>
      </c>
      <c r="C171" s="52" t="str">
        <f t="shared" si="11"/>
        <v>Veuillez obligatoirement indiquer oui/non si vous avez demandé un nouveau développement/un transfert linguistique.</v>
      </c>
      <c r="D171" s="306" t="s">
        <v>335</v>
      </c>
      <c r="E171" s="306" t="s">
        <v>334</v>
      </c>
    </row>
    <row r="172" spans="2:5" ht="17.25" customHeight="1" x14ac:dyDescent="0.2">
      <c r="B172" s="51" t="s">
        <v>43</v>
      </c>
      <c r="C172" s="52" t="str">
        <f t="shared" si="11"/>
        <v>Nombre</v>
      </c>
      <c r="D172" s="306" t="s">
        <v>336</v>
      </c>
      <c r="E172" s="306" t="s">
        <v>386</v>
      </c>
    </row>
    <row r="173" spans="2:5" ht="17.25" customHeight="1" x14ac:dyDescent="0.2">
      <c r="B173" s="51" t="s">
        <v>43</v>
      </c>
      <c r="C173" s="52" t="str">
        <f t="shared" si="11"/>
        <v>Vous trouverez les montants maximaux de subvention sur la fiche d'information</v>
      </c>
      <c r="D173" s="306" t="s">
        <v>337</v>
      </c>
      <c r="E173" s="306" t="s">
        <v>338</v>
      </c>
    </row>
    <row r="174" spans="2:5" x14ac:dyDescent="0.2">
      <c r="B174" s="51" t="s">
        <v>43</v>
      </c>
      <c r="C174" s="52" t="str">
        <f t="shared" ref="C174:C178" si="12">IF(Sprache = 1, D174, E174)</f>
        <v>La subvention effectivement versée dépend du nombre de participants ayant suivi le cours.</v>
      </c>
      <c r="D174" s="306" t="s">
        <v>346</v>
      </c>
      <c r="E174" s="306" t="s">
        <v>345</v>
      </c>
    </row>
    <row r="175" spans="2:5" x14ac:dyDescent="0.2">
      <c r="B175" s="51" t="s">
        <v>43</v>
      </c>
      <c r="C175" s="52" t="str">
        <f t="shared" si="12"/>
        <v>Veuillez indiquer les coûts de développement uniquement dans la première colonne.</v>
      </c>
      <c r="D175" s="306" t="s">
        <v>370</v>
      </c>
      <c r="E175" s="306" t="s">
        <v>369</v>
      </c>
    </row>
    <row r="176" spans="2:5" x14ac:dyDescent="0.2">
      <c r="B176" s="51" t="s">
        <v>43</v>
      </c>
      <c r="C176" s="52" t="str">
        <f t="shared" si="12"/>
        <v xml:space="preserve">N'indiquez les coûts de transfert linguistique que pour le cours où ils sont encourus. </v>
      </c>
      <c r="D176" s="306" t="s">
        <v>371</v>
      </c>
      <c r="E176" s="306" t="s">
        <v>368</v>
      </c>
    </row>
    <row r="177" spans="2:5" x14ac:dyDescent="0.2">
      <c r="B177" s="51" t="s">
        <v>43</v>
      </c>
      <c r="C177" s="52">
        <f t="shared" si="12"/>
        <v>0</v>
      </c>
    </row>
    <row r="178" spans="2:5" x14ac:dyDescent="0.2">
      <c r="B178" s="51" t="s">
        <v>43</v>
      </c>
      <c r="C178" s="52">
        <f t="shared" si="12"/>
        <v>0</v>
      </c>
    </row>
    <row r="182" spans="2:5" x14ac:dyDescent="0.2">
      <c r="B182" s="51" t="s">
        <v>142</v>
      </c>
      <c r="C182" s="52" t="str">
        <f t="shared" ref="C182" si="13">IF(Sprache = 1, D182, E182)</f>
        <v>Subvention totale effective</v>
      </c>
      <c r="D182" s="306" t="s">
        <v>396</v>
      </c>
      <c r="E182" s="306" t="s">
        <v>397</v>
      </c>
    </row>
  </sheetData>
  <sheetProtection algorithmName="SHA-512" hashValue="o/hf6Y+dvOA+Q2a1GffEEQzvdB54gebWTbPJv5AEdP15Fp4Dhy1h6wMOZ8Qvhg0vRX0Qemqng3gPlfuDDjMk3w==" saltValue="T6wnP1hROmsjrYpEONjpVg==" spinCount="100000" sheet="1" objects="1" scenarios="1" selectLockedCells="1" selectUnlockedCells="1"/>
  <hyperlinks>
    <hyperlink ref="D150" r:id="rId1" xr:uid="{6A0A5D13-CBF0-4176-9704-4E027611755E}"/>
    <hyperlink ref="D152" r:id="rId2" display="Merkblatt zu den Fördermöglichkeiten" xr:uid="{866DDE6F-AA59-4E4B-B22D-6870780B3BD1}"/>
    <hyperlink ref="D154" r:id="rId3" xr:uid="{D3A55D7F-EC80-44CD-9CBA-CB21CE3A7B72}"/>
    <hyperlink ref="D156" r:id="rId4" xr:uid="{684A0A33-DAC0-403A-8FCE-01531F0580CA}"/>
    <hyperlink ref="E150" r:id="rId5" display="https://www.suisseenergie.ch/encouragement-de-projet/formation/?pk_vid=afd71f6281c1a8da17386842175e66e4" xr:uid="{01473978-ACF3-4184-80D2-74A74418A033}"/>
    <hyperlink ref="E154" r:id="rId6" xr:uid="{2D63955E-DCC1-4D25-9431-259082105543}"/>
    <hyperlink ref="E152" r:id="rId7" xr:uid="{874FE321-68B6-44B5-ADF2-AA3FDBB2CD84}"/>
    <hyperlink ref="E156" r:id="rId8" xr:uid="{342C1084-267D-4489-9973-3B3C3FA3CF4B}"/>
  </hyperlinks>
  <pageMargins left="0.7" right="0.7" top="0.78740157499999996" bottom="0.78740157499999996"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Budget_Kurse_für_Antrag_MASTER_2019.03.30"/>
    <f:field ref="objsubject" par="" edit="true" text=""/>
    <f:field ref="objcreatedby" par="" text="Lauper, Britt (BFE - lab)"/>
    <f:field ref="objcreatedat" par="" text="29.03.2019 14:37:23"/>
    <f:field ref="objchangedby" par="" text="Lauper, Britt (BFE - lab)"/>
    <f:field ref="objmodifiedat" par="" text="01.04.2019 08:59:50"/>
    <f:field ref="doc_FSCFOLIO_1_1001_FieldDocumentNumber" par="" text=""/>
    <f:field ref="doc_FSCFOLIO_1_1001_FieldSubject" par="" edit="true" text=""/>
    <f:field ref="FSCFOLIO_1_1001_FieldCurrentUser" par="" text="Britt Lauper"/>
    <f:field ref="CCAPRECONFIG_15_1001_Objektname" par="" edit="true" text="Budget_Kurse_für_Antrag_MASTER_2019.03.30"/>
    <f:field ref="CHPRECONFIG_1_1001_Objektname" par="" edit="true" text="Budget_Kurse_für_Antrag_MASTER_2019.03.3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340</vt:i4>
      </vt:variant>
    </vt:vector>
  </HeadingPairs>
  <TitlesOfParts>
    <vt:vector size="361" baseType="lpstr">
      <vt:lpstr>Information</vt:lpstr>
      <vt:lpstr>Abrechnung</vt:lpstr>
      <vt:lpstr>Hilfstab Formeln Projektübersic</vt:lpstr>
      <vt:lpstr>Projektübersicht</vt:lpstr>
      <vt:lpstr>Kursstaffel_01</vt:lpstr>
      <vt:lpstr>Kursstaffel_02</vt:lpstr>
      <vt:lpstr>Kursstaffel_03</vt:lpstr>
      <vt:lpstr>Kursstaffel_04</vt:lpstr>
      <vt:lpstr>Kursstaffel_05</vt:lpstr>
      <vt:lpstr>Kursstaffel_06</vt:lpstr>
      <vt:lpstr>Kursstaffel_07</vt:lpstr>
      <vt:lpstr>Kursstaffel_08</vt:lpstr>
      <vt:lpstr>Kursstaffel_09</vt:lpstr>
      <vt:lpstr>Kursstaffel_10</vt:lpstr>
      <vt:lpstr>Kursstaffel_11</vt:lpstr>
      <vt:lpstr>Kursstaffel_12</vt:lpstr>
      <vt:lpstr>Kursstaffel_13</vt:lpstr>
      <vt:lpstr>Kursstaffel_14</vt:lpstr>
      <vt:lpstr>Kursstaffel_15</vt:lpstr>
      <vt:lpstr>Auswahlfelder</vt:lpstr>
      <vt:lpstr>Übersetzungen</vt:lpstr>
      <vt:lpstr>Abrechnung!Druckbereich</vt:lpstr>
      <vt:lpstr>Information!Druckbereich</vt:lpstr>
      <vt:lpstr>Kursstaffel_01!Druckbereich</vt:lpstr>
      <vt:lpstr>Kursstaffel_02!Druckbereich</vt:lpstr>
      <vt:lpstr>Kursstaffel_03!Druckbereich</vt:lpstr>
      <vt:lpstr>Kursstaffel_04!Druckbereich</vt:lpstr>
      <vt:lpstr>Kursstaffel_05!Druckbereich</vt:lpstr>
      <vt:lpstr>Kursstaffel_06!Druckbereich</vt:lpstr>
      <vt:lpstr>Kursstaffel_07!Druckbereich</vt:lpstr>
      <vt:lpstr>Kursstaffel_08!Druckbereich</vt:lpstr>
      <vt:lpstr>Kursstaffel_09!Druckbereich</vt:lpstr>
      <vt:lpstr>Kursstaffel_10!Druckbereich</vt:lpstr>
      <vt:lpstr>Kursstaffel_11!Druckbereich</vt:lpstr>
      <vt:lpstr>Kursstaffel_12!Druckbereich</vt:lpstr>
      <vt:lpstr>Kursstaffel_13!Druckbereich</vt:lpstr>
      <vt:lpstr>Kursstaffel_14!Druckbereich</vt:lpstr>
      <vt:lpstr>Kursstaffel_15!Druckbereich</vt:lpstr>
      <vt:lpstr>Projektübersicht!Druckbereich</vt:lpstr>
      <vt:lpstr>Kursstaffel_01!Durchführung</vt:lpstr>
      <vt:lpstr>Kursstaffel_02!Durchführung</vt:lpstr>
      <vt:lpstr>Kursstaffel_03!Durchführung</vt:lpstr>
      <vt:lpstr>Kursstaffel_04!Durchführung</vt:lpstr>
      <vt:lpstr>Kursstaffel_05!Durchführung</vt:lpstr>
      <vt:lpstr>Kursstaffel_06!Durchführung</vt:lpstr>
      <vt:lpstr>Kursstaffel_07!Durchführung</vt:lpstr>
      <vt:lpstr>Kursstaffel_08!Durchführung</vt:lpstr>
      <vt:lpstr>Kursstaffel_09!Durchführung</vt:lpstr>
      <vt:lpstr>Kursstaffel_10!Durchführung</vt:lpstr>
      <vt:lpstr>Kursstaffel_11!Durchführung</vt:lpstr>
      <vt:lpstr>Kursstaffel_12!Durchführung</vt:lpstr>
      <vt:lpstr>Kursstaffel_13!Durchführung</vt:lpstr>
      <vt:lpstr>Kursstaffel_14!Durchführung</vt:lpstr>
      <vt:lpstr>Kursstaffel_15!Durchführung</vt:lpstr>
      <vt:lpstr>Durchführungsort</vt:lpstr>
      <vt:lpstr>Kursstaffel_02!Effektive_Gesamtkosten_je_Kurs</vt:lpstr>
      <vt:lpstr>Kursstaffel_03!Effektive_Gesamtkosten_je_Kurs</vt:lpstr>
      <vt:lpstr>Kursstaffel_04!Effektive_Gesamtkosten_je_Kurs</vt:lpstr>
      <vt:lpstr>Kursstaffel_05!Effektive_Gesamtkosten_je_Kurs</vt:lpstr>
      <vt:lpstr>Kursstaffel_06!Effektive_Gesamtkosten_je_Kurs</vt:lpstr>
      <vt:lpstr>Kursstaffel_07!Effektive_Gesamtkosten_je_Kurs</vt:lpstr>
      <vt:lpstr>Kursstaffel_08!Effektive_Gesamtkosten_je_Kurs</vt:lpstr>
      <vt:lpstr>Kursstaffel_09!Effektive_Gesamtkosten_je_Kurs</vt:lpstr>
      <vt:lpstr>Kursstaffel_10!Effektive_Gesamtkosten_je_Kurs</vt:lpstr>
      <vt:lpstr>Kursstaffel_11!Effektive_Gesamtkosten_je_Kurs</vt:lpstr>
      <vt:lpstr>Kursstaffel_12!Effektive_Gesamtkosten_je_Kurs</vt:lpstr>
      <vt:lpstr>Kursstaffel_13!Effektive_Gesamtkosten_je_Kurs</vt:lpstr>
      <vt:lpstr>Kursstaffel_14!Effektive_Gesamtkosten_je_Kurs</vt:lpstr>
      <vt:lpstr>Kursstaffel_15!Effektive_Gesamtkosten_je_Kurs</vt:lpstr>
      <vt:lpstr>Effektive_Gesamtkosten_je_Kurs</vt:lpstr>
      <vt:lpstr>Förderbeiträge</vt:lpstr>
      <vt:lpstr>Kursstaffel_01!Gesamtkosten_je_Kurs</vt:lpstr>
      <vt:lpstr>Kursstaffel_02!Gesamtkosten_je_Kurs</vt:lpstr>
      <vt:lpstr>Kursstaffel_03!Gesamtkosten_je_Kurs</vt:lpstr>
      <vt:lpstr>Kursstaffel_04!Gesamtkosten_je_Kurs</vt:lpstr>
      <vt:lpstr>Kursstaffel_05!Gesamtkosten_je_Kurs</vt:lpstr>
      <vt:lpstr>Kursstaffel_06!Gesamtkosten_je_Kurs</vt:lpstr>
      <vt:lpstr>Kursstaffel_07!Gesamtkosten_je_Kurs</vt:lpstr>
      <vt:lpstr>Kursstaffel_08!Gesamtkosten_je_Kurs</vt:lpstr>
      <vt:lpstr>Kursstaffel_09!Gesamtkosten_je_Kurs</vt:lpstr>
      <vt:lpstr>Kursstaffel_10!Gesamtkosten_je_Kurs</vt:lpstr>
      <vt:lpstr>Kursstaffel_11!Gesamtkosten_je_Kurs</vt:lpstr>
      <vt:lpstr>Kursstaffel_12!Gesamtkosten_je_Kurs</vt:lpstr>
      <vt:lpstr>Kursstaffel_13!Gesamtkosten_je_Kurs</vt:lpstr>
      <vt:lpstr>Kursstaffel_14!Gesamtkosten_je_Kurs</vt:lpstr>
      <vt:lpstr>Kursstaffel_15!Gesamtkosten_je_Kurs</vt:lpstr>
      <vt:lpstr>Kursstaffel_01!jahr1</vt:lpstr>
      <vt:lpstr>Kursstaffel_02!jahr1</vt:lpstr>
      <vt:lpstr>Kursstaffel_03!jahr1</vt:lpstr>
      <vt:lpstr>Kursstaffel_04!jahr1</vt:lpstr>
      <vt:lpstr>Kursstaffel_05!jahr1</vt:lpstr>
      <vt:lpstr>Kursstaffel_06!jahr1</vt:lpstr>
      <vt:lpstr>Kursstaffel_07!jahr1</vt:lpstr>
      <vt:lpstr>Kursstaffel_08!jahr1</vt:lpstr>
      <vt:lpstr>Kursstaffel_09!jahr1</vt:lpstr>
      <vt:lpstr>Kursstaffel_10!jahr1</vt:lpstr>
      <vt:lpstr>Kursstaffel_11!jahr1</vt:lpstr>
      <vt:lpstr>Kursstaffel_12!jahr1</vt:lpstr>
      <vt:lpstr>Kursstaffel_13!jahr1</vt:lpstr>
      <vt:lpstr>Kursstaffel_14!jahr1</vt:lpstr>
      <vt:lpstr>Kursstaffel_15!jahr1</vt:lpstr>
      <vt:lpstr>Kursstaffel_01!jahr2</vt:lpstr>
      <vt:lpstr>Kursstaffel_02!jahr2</vt:lpstr>
      <vt:lpstr>Kursstaffel_03!jahr2</vt:lpstr>
      <vt:lpstr>Kursstaffel_04!jahr2</vt:lpstr>
      <vt:lpstr>Kursstaffel_05!jahr2</vt:lpstr>
      <vt:lpstr>Kursstaffel_06!jahr2</vt:lpstr>
      <vt:lpstr>Kursstaffel_07!jahr2</vt:lpstr>
      <vt:lpstr>Kursstaffel_08!jahr2</vt:lpstr>
      <vt:lpstr>Kursstaffel_09!jahr2</vt:lpstr>
      <vt:lpstr>Kursstaffel_10!jahr2</vt:lpstr>
      <vt:lpstr>Kursstaffel_11!jahr2</vt:lpstr>
      <vt:lpstr>Kursstaffel_12!jahr2</vt:lpstr>
      <vt:lpstr>Kursstaffel_13!jahr2</vt:lpstr>
      <vt:lpstr>Kursstaffel_14!jahr2</vt:lpstr>
      <vt:lpstr>Kursstaffel_15!jahr2</vt:lpstr>
      <vt:lpstr>Kursstaffel_01!jahr3</vt:lpstr>
      <vt:lpstr>Kursstaffel_02!jahr3</vt:lpstr>
      <vt:lpstr>Kursstaffel_03!jahr3</vt:lpstr>
      <vt:lpstr>Kursstaffel_04!jahr3</vt:lpstr>
      <vt:lpstr>Kursstaffel_05!jahr3</vt:lpstr>
      <vt:lpstr>Kursstaffel_06!jahr3</vt:lpstr>
      <vt:lpstr>Kursstaffel_07!jahr3</vt:lpstr>
      <vt:lpstr>Kursstaffel_08!jahr3</vt:lpstr>
      <vt:lpstr>Kursstaffel_09!jahr3</vt:lpstr>
      <vt:lpstr>Kursstaffel_10!jahr3</vt:lpstr>
      <vt:lpstr>Kursstaffel_11!jahr3</vt:lpstr>
      <vt:lpstr>Kursstaffel_12!jahr3</vt:lpstr>
      <vt:lpstr>Kursstaffel_13!jahr3</vt:lpstr>
      <vt:lpstr>Kursstaffel_14!jahr3</vt:lpstr>
      <vt:lpstr>Kursstaffel_15!jahr3</vt:lpstr>
      <vt:lpstr>Kursstaffel_01!jahr4</vt:lpstr>
      <vt:lpstr>Kursstaffel_02!jahr4</vt:lpstr>
      <vt:lpstr>Kursstaffel_03!jahr4</vt:lpstr>
      <vt:lpstr>Kursstaffel_04!jahr4</vt:lpstr>
      <vt:lpstr>Kursstaffel_05!jahr4</vt:lpstr>
      <vt:lpstr>Kursstaffel_06!jahr4</vt:lpstr>
      <vt:lpstr>Kursstaffel_07!jahr4</vt:lpstr>
      <vt:lpstr>Kursstaffel_08!jahr4</vt:lpstr>
      <vt:lpstr>Kursstaffel_09!jahr4</vt:lpstr>
      <vt:lpstr>Kursstaffel_10!jahr4</vt:lpstr>
      <vt:lpstr>Kursstaffel_11!jahr4</vt:lpstr>
      <vt:lpstr>Kursstaffel_12!jahr4</vt:lpstr>
      <vt:lpstr>Kursstaffel_13!jahr4</vt:lpstr>
      <vt:lpstr>Kursstaffel_14!jahr4</vt:lpstr>
      <vt:lpstr>Kursstaffel_15!jahr4</vt:lpstr>
      <vt:lpstr>Kursstaffel_01!Jahre</vt:lpstr>
      <vt:lpstr>Kursstaffel_02!Jahre</vt:lpstr>
      <vt:lpstr>Kursstaffel_03!Jahre</vt:lpstr>
      <vt:lpstr>Kursstaffel_04!Jahre</vt:lpstr>
      <vt:lpstr>Kursstaffel_05!Jahre</vt:lpstr>
      <vt:lpstr>Kursstaffel_06!Jahre</vt:lpstr>
      <vt:lpstr>Kursstaffel_07!Jahre</vt:lpstr>
      <vt:lpstr>Kursstaffel_08!Jahre</vt:lpstr>
      <vt:lpstr>Kursstaffel_09!Jahre</vt:lpstr>
      <vt:lpstr>Kursstaffel_10!Jahre</vt:lpstr>
      <vt:lpstr>Kursstaffel_11!Jahre</vt:lpstr>
      <vt:lpstr>Kursstaffel_12!Jahre</vt:lpstr>
      <vt:lpstr>Kursstaffel_13!Jahre</vt:lpstr>
      <vt:lpstr>Kursstaffel_14!Jahre</vt:lpstr>
      <vt:lpstr>Kursstaffel_15!Jahre</vt:lpstr>
      <vt:lpstr>JaNein</vt:lpstr>
      <vt:lpstr>Kursdauer</vt:lpstr>
      <vt:lpstr>Kursstaffel_01!Kursdauer_Staffel</vt:lpstr>
      <vt:lpstr>Kursstaffel_02!Kursdauer_Staffel</vt:lpstr>
      <vt:lpstr>Kursstaffel_03!Kursdauer_Staffel</vt:lpstr>
      <vt:lpstr>Kursstaffel_04!Kursdauer_Staffel</vt:lpstr>
      <vt:lpstr>Kursstaffel_05!Kursdauer_Staffel</vt:lpstr>
      <vt:lpstr>Kursstaffel_06!Kursdauer_Staffel</vt:lpstr>
      <vt:lpstr>Kursstaffel_07!Kursdauer_Staffel</vt:lpstr>
      <vt:lpstr>Kursstaffel_08!Kursdauer_Staffel</vt:lpstr>
      <vt:lpstr>Kursstaffel_09!Kursdauer_Staffel</vt:lpstr>
      <vt:lpstr>Kursstaffel_10!Kursdauer_Staffel</vt:lpstr>
      <vt:lpstr>Kursstaffel_11!Kursdauer_Staffel</vt:lpstr>
      <vt:lpstr>Kursstaffel_12!Kursdauer_Staffel</vt:lpstr>
      <vt:lpstr>Kursstaffel_13!Kursdauer_Staffel</vt:lpstr>
      <vt:lpstr>Kursstaffel_14!Kursdauer_Staffel</vt:lpstr>
      <vt:lpstr>Kursstaffel_15!Kursdauer_Staffel</vt:lpstr>
      <vt:lpstr>Kursnummer</vt:lpstr>
      <vt:lpstr>Kursstaffel_01!Kurstitel</vt:lpstr>
      <vt:lpstr>Kursstaffel_02!Kurstitel</vt:lpstr>
      <vt:lpstr>Kursstaffel_03!Kurstitel</vt:lpstr>
      <vt:lpstr>Kursstaffel_04!Kurstitel</vt:lpstr>
      <vt:lpstr>Kursstaffel_05!Kurstitel</vt:lpstr>
      <vt:lpstr>Kursstaffel_06!Kurstitel</vt:lpstr>
      <vt:lpstr>Kursstaffel_07!Kurstitel</vt:lpstr>
      <vt:lpstr>Kursstaffel_08!Kurstitel</vt:lpstr>
      <vt:lpstr>Kursstaffel_09!Kurstitel</vt:lpstr>
      <vt:lpstr>Kursstaffel_10!Kurstitel</vt:lpstr>
      <vt:lpstr>Kursstaffel_11!Kurstitel</vt:lpstr>
      <vt:lpstr>Kursstaffel_12!Kurstitel</vt:lpstr>
      <vt:lpstr>Kursstaffel_13!Kurstitel</vt:lpstr>
      <vt:lpstr>Kursstaffel_14!Kurstitel</vt:lpstr>
      <vt:lpstr>Kursstaffel_15!Kurstitel</vt:lpstr>
      <vt:lpstr>Kursstaffel_01!Max_Subvention</vt:lpstr>
      <vt:lpstr>Kursstaffel_02!Max_Subvention</vt:lpstr>
      <vt:lpstr>Kursstaffel_03!Max_Subvention</vt:lpstr>
      <vt:lpstr>Kursstaffel_04!Max_Subvention</vt:lpstr>
      <vt:lpstr>Kursstaffel_05!Max_Subvention</vt:lpstr>
      <vt:lpstr>Kursstaffel_06!Max_Subvention</vt:lpstr>
      <vt:lpstr>Kursstaffel_07!Max_Subvention</vt:lpstr>
      <vt:lpstr>Kursstaffel_08!Max_Subvention</vt:lpstr>
      <vt:lpstr>Kursstaffel_09!Max_Subvention</vt:lpstr>
      <vt:lpstr>Kursstaffel_10!Max_Subvention</vt:lpstr>
      <vt:lpstr>Kursstaffel_11!Max_Subvention</vt:lpstr>
      <vt:lpstr>Kursstaffel_12!Max_Subvention</vt:lpstr>
      <vt:lpstr>Kursstaffel_13!Max_Subvention</vt:lpstr>
      <vt:lpstr>Kursstaffel_14!Max_Subvention</vt:lpstr>
      <vt:lpstr>Kursstaffel_15!Max_Subvention</vt:lpstr>
      <vt:lpstr>Kursstaffel_01!Max_Subvention_Gesamtkosten</vt:lpstr>
      <vt:lpstr>Kursstaffel_02!Max_Subvention_Gesamtkosten</vt:lpstr>
      <vt:lpstr>Kursstaffel_03!Max_Subvention_Gesamtkosten</vt:lpstr>
      <vt:lpstr>Kursstaffel_04!Max_Subvention_Gesamtkosten</vt:lpstr>
      <vt:lpstr>Kursstaffel_05!Max_Subvention_Gesamtkosten</vt:lpstr>
      <vt:lpstr>Kursstaffel_06!Max_Subvention_Gesamtkosten</vt:lpstr>
      <vt:lpstr>Kursstaffel_07!Max_Subvention_Gesamtkosten</vt:lpstr>
      <vt:lpstr>Kursstaffel_08!Max_Subvention_Gesamtkosten</vt:lpstr>
      <vt:lpstr>Kursstaffel_09!Max_Subvention_Gesamtkosten</vt:lpstr>
      <vt:lpstr>Kursstaffel_10!Max_Subvention_Gesamtkosten</vt:lpstr>
      <vt:lpstr>Kursstaffel_11!Max_Subvention_Gesamtkosten</vt:lpstr>
      <vt:lpstr>Kursstaffel_12!Max_Subvention_Gesamtkosten</vt:lpstr>
      <vt:lpstr>Kursstaffel_13!Max_Subvention_Gesamtkosten</vt:lpstr>
      <vt:lpstr>Kursstaffel_14!Max_Subvention_Gesamtkosten</vt:lpstr>
      <vt:lpstr>Kursstaffel_15!Max_Subvention_Gesamtkosten</vt:lpstr>
      <vt:lpstr>Kursstaffel_01!Neuentwicklung</vt:lpstr>
      <vt:lpstr>Kursstaffel_02!Neuentwicklung</vt:lpstr>
      <vt:lpstr>Kursstaffel_03!Neuentwicklung</vt:lpstr>
      <vt:lpstr>Kursstaffel_04!Neuentwicklung</vt:lpstr>
      <vt:lpstr>Kursstaffel_05!Neuentwicklung</vt:lpstr>
      <vt:lpstr>Kursstaffel_06!Neuentwicklung</vt:lpstr>
      <vt:lpstr>Kursstaffel_07!Neuentwicklung</vt:lpstr>
      <vt:lpstr>Kursstaffel_08!Neuentwicklung</vt:lpstr>
      <vt:lpstr>Kursstaffel_09!Neuentwicklung</vt:lpstr>
      <vt:lpstr>Kursstaffel_10!Neuentwicklung</vt:lpstr>
      <vt:lpstr>Kursstaffel_11!Neuentwicklung</vt:lpstr>
      <vt:lpstr>Kursstaffel_12!Neuentwicklung</vt:lpstr>
      <vt:lpstr>Kursstaffel_13!Neuentwicklung</vt:lpstr>
      <vt:lpstr>Kursstaffel_14!Neuentwicklung</vt:lpstr>
      <vt:lpstr>Kursstaffel_15!Neuentwicklung</vt:lpstr>
      <vt:lpstr>SheetnameKursstaffel01</vt:lpstr>
      <vt:lpstr>SheetnameKursstaffel02</vt:lpstr>
      <vt:lpstr>SheetnameKursstaffel03</vt:lpstr>
      <vt:lpstr>SheetnameKursstaffel04</vt:lpstr>
      <vt:lpstr>SheetnameKursstaffel05</vt:lpstr>
      <vt:lpstr>SheetnameKursstaffel06</vt:lpstr>
      <vt:lpstr>SheetnameKursstaffel07</vt:lpstr>
      <vt:lpstr>SheetnameKursstaffel08</vt:lpstr>
      <vt:lpstr>SheetnameKursstaffel09</vt:lpstr>
      <vt:lpstr>SheetnameKursstaffel10</vt:lpstr>
      <vt:lpstr>SheetnameKursstaffel11</vt:lpstr>
      <vt:lpstr>SheetnameKursstaffel12</vt:lpstr>
      <vt:lpstr>SheetnameKursstaffel13</vt:lpstr>
      <vt:lpstr>SheetnameKursstaffel14</vt:lpstr>
      <vt:lpstr>SheetnameKursstaffel15</vt:lpstr>
      <vt:lpstr>Sprache</vt:lpstr>
      <vt:lpstr>Sprachen</vt:lpstr>
      <vt:lpstr>Kursstaffel_01!Total_Foerderpauschale</vt:lpstr>
      <vt:lpstr>Kursstaffel_02!Total_Foerderpauschale</vt:lpstr>
      <vt:lpstr>Kursstaffel_03!Total_Foerderpauschale</vt:lpstr>
      <vt:lpstr>Kursstaffel_04!Total_Foerderpauschale</vt:lpstr>
      <vt:lpstr>Kursstaffel_05!Total_Foerderpauschale</vt:lpstr>
      <vt:lpstr>Kursstaffel_06!Total_Foerderpauschale</vt:lpstr>
      <vt:lpstr>Kursstaffel_07!Total_Foerderpauschale</vt:lpstr>
      <vt:lpstr>Kursstaffel_08!Total_Foerderpauschale</vt:lpstr>
      <vt:lpstr>Kursstaffel_09!Total_Foerderpauschale</vt:lpstr>
      <vt:lpstr>Kursstaffel_10!Total_Foerderpauschale</vt:lpstr>
      <vt:lpstr>Kursstaffel_11!Total_Foerderpauschale</vt:lpstr>
      <vt:lpstr>Kursstaffel_12!Total_Foerderpauschale</vt:lpstr>
      <vt:lpstr>Kursstaffel_13!Total_Foerderpauschale</vt:lpstr>
      <vt:lpstr>Kursstaffel_14!Total_Foerderpauschale</vt:lpstr>
      <vt:lpstr>Kursstaffel_15!Total_Foerderpauschale</vt:lpstr>
      <vt:lpstr>Kursstaffel_01!Total_Foerderpauschale_eff</vt:lpstr>
      <vt:lpstr>Kursstaffel_02!Total_Foerderpauschale_eff</vt:lpstr>
      <vt:lpstr>Kursstaffel_03!Total_Foerderpauschale_eff</vt:lpstr>
      <vt:lpstr>Kursstaffel_04!Total_Foerderpauschale_eff</vt:lpstr>
      <vt:lpstr>Kursstaffel_05!Total_Foerderpauschale_eff</vt:lpstr>
      <vt:lpstr>Kursstaffel_06!Total_Foerderpauschale_eff</vt:lpstr>
      <vt:lpstr>Kursstaffel_07!Total_Foerderpauschale_eff</vt:lpstr>
      <vt:lpstr>Kursstaffel_08!Total_Foerderpauschale_eff</vt:lpstr>
      <vt:lpstr>Kursstaffel_09!Total_Foerderpauschale_eff</vt:lpstr>
      <vt:lpstr>Kursstaffel_10!Total_Foerderpauschale_eff</vt:lpstr>
      <vt:lpstr>Kursstaffel_11!Total_Foerderpauschale_eff</vt:lpstr>
      <vt:lpstr>Kursstaffel_12!Total_Foerderpauschale_eff</vt:lpstr>
      <vt:lpstr>Kursstaffel_13!Total_Foerderpauschale_eff</vt:lpstr>
      <vt:lpstr>Kursstaffel_14!Total_Foerderpauschale_eff</vt:lpstr>
      <vt:lpstr>Kursstaffel_15!Total_Foerderpauschale_eff</vt:lpstr>
      <vt:lpstr>Kursstaffel_01!Transfer</vt:lpstr>
      <vt:lpstr>Kursstaffel_02!Transfer</vt:lpstr>
      <vt:lpstr>Kursstaffel_03!Transfer</vt:lpstr>
      <vt:lpstr>Kursstaffel_04!Transfer</vt:lpstr>
      <vt:lpstr>Kursstaffel_05!Transfer</vt:lpstr>
      <vt:lpstr>Kursstaffel_06!Transfer</vt:lpstr>
      <vt:lpstr>Kursstaffel_07!Transfer</vt:lpstr>
      <vt:lpstr>Kursstaffel_08!Transfer</vt:lpstr>
      <vt:lpstr>Kursstaffel_09!Transfer</vt:lpstr>
      <vt:lpstr>Kursstaffel_10!Transfer</vt:lpstr>
      <vt:lpstr>Kursstaffel_11!Transfer</vt:lpstr>
      <vt:lpstr>Kursstaffel_12!Transfer</vt:lpstr>
      <vt:lpstr>Kursstaffel_13!Transfer</vt:lpstr>
      <vt:lpstr>Kursstaffel_14!Transfer</vt:lpstr>
      <vt:lpstr>Kursstaffel_15!Transfer</vt:lpstr>
      <vt:lpstr>Kursstaffel_01!ungedeckter_Restbeitrag_eff</vt:lpstr>
      <vt:lpstr>Kursstaffel_02!ungedeckter_Restbeitrag_eff</vt:lpstr>
      <vt:lpstr>Kursstaffel_03!ungedeckter_Restbeitrag_eff</vt:lpstr>
      <vt:lpstr>Kursstaffel_04!ungedeckter_Restbeitrag_eff</vt:lpstr>
      <vt:lpstr>Kursstaffel_05!ungedeckter_Restbeitrag_eff</vt:lpstr>
      <vt:lpstr>Kursstaffel_06!ungedeckter_Restbeitrag_eff</vt:lpstr>
      <vt:lpstr>Kursstaffel_07!ungedeckter_Restbeitrag_eff</vt:lpstr>
      <vt:lpstr>Kursstaffel_08!ungedeckter_Restbeitrag_eff</vt:lpstr>
      <vt:lpstr>Kursstaffel_09!ungedeckter_Restbeitrag_eff</vt:lpstr>
      <vt:lpstr>Kursstaffel_10!ungedeckter_Restbeitrag_eff</vt:lpstr>
      <vt:lpstr>Kursstaffel_11!ungedeckter_Restbeitrag_eff</vt:lpstr>
      <vt:lpstr>Kursstaffel_12!ungedeckter_Restbeitrag_eff</vt:lpstr>
      <vt:lpstr>Kursstaffel_13!ungedeckter_Restbeitrag_eff</vt:lpstr>
      <vt:lpstr>Kursstaffel_14!ungedeckter_Restbeitrag_eff</vt:lpstr>
      <vt:lpstr>Kursstaffel_15!ungedeckter_Restbeitrag_eff</vt:lpstr>
      <vt:lpstr>Kursstaffel_01!ungedeckter_Restbeitrag_geplant</vt:lpstr>
      <vt:lpstr>Kursstaffel_02!ungedeckter_Restbeitrag_geplant</vt:lpstr>
      <vt:lpstr>Kursstaffel_03!ungedeckter_Restbeitrag_geplant</vt:lpstr>
      <vt:lpstr>Kursstaffel_04!ungedeckter_Restbeitrag_geplant</vt:lpstr>
      <vt:lpstr>Kursstaffel_05!ungedeckter_Restbeitrag_geplant</vt:lpstr>
      <vt:lpstr>Kursstaffel_06!ungedeckter_Restbeitrag_geplant</vt:lpstr>
      <vt:lpstr>Kursstaffel_07!ungedeckter_Restbeitrag_geplant</vt:lpstr>
      <vt:lpstr>Kursstaffel_08!ungedeckter_Restbeitrag_geplant</vt:lpstr>
      <vt:lpstr>Kursstaffel_09!ungedeckter_Restbeitrag_geplant</vt:lpstr>
      <vt:lpstr>Kursstaffel_10!ungedeckter_Restbeitrag_geplant</vt:lpstr>
      <vt:lpstr>Kursstaffel_11!ungedeckter_Restbeitrag_geplant</vt:lpstr>
      <vt:lpstr>Kursstaffel_12!ungedeckter_Restbeitrag_geplant</vt:lpstr>
      <vt:lpstr>Kursstaffel_13!ungedeckter_Restbeitrag_geplant</vt:lpstr>
      <vt:lpstr>Kursstaffel_14!ungedeckter_Restbeitrag_geplant</vt:lpstr>
      <vt:lpstr>Kursstaffel_15!ungedeckter_Restbeitrag_geplant</vt:lpstr>
      <vt:lpstr>Kursstaffel_01!Weitere_Drittmittel</vt:lpstr>
      <vt:lpstr>Kursstaffel_02!Weitere_Drittmittel</vt:lpstr>
      <vt:lpstr>Kursstaffel_03!Weitere_Drittmittel</vt:lpstr>
      <vt:lpstr>Kursstaffel_04!Weitere_Drittmittel</vt:lpstr>
      <vt:lpstr>Kursstaffel_05!Weitere_Drittmittel</vt:lpstr>
      <vt:lpstr>Kursstaffel_06!Weitere_Drittmittel</vt:lpstr>
      <vt:lpstr>Kursstaffel_07!Weitere_Drittmittel</vt:lpstr>
      <vt:lpstr>Kursstaffel_08!Weitere_Drittmittel</vt:lpstr>
      <vt:lpstr>Kursstaffel_09!Weitere_Drittmittel</vt:lpstr>
      <vt:lpstr>Kursstaffel_10!Weitere_Drittmittel</vt:lpstr>
      <vt:lpstr>Kursstaffel_11!Weitere_Drittmittel</vt:lpstr>
      <vt:lpstr>Kursstaffel_12!Weitere_Drittmittel</vt:lpstr>
      <vt:lpstr>Kursstaffel_13!Weitere_Drittmittel</vt:lpstr>
      <vt:lpstr>Kursstaffel_14!Weitere_Drittmittel</vt:lpstr>
      <vt:lpstr>Kursstaffel_15!Weitere_Drittmittel</vt:lpstr>
      <vt:lpstr>Kursstaffel_02!Weitere_Drittmittel_Effektiv</vt:lpstr>
      <vt:lpstr>Kursstaffel_03!Weitere_Drittmittel_Effektiv</vt:lpstr>
      <vt:lpstr>Kursstaffel_04!Weitere_Drittmittel_Effektiv</vt:lpstr>
      <vt:lpstr>Kursstaffel_05!Weitere_Drittmittel_Effektiv</vt:lpstr>
      <vt:lpstr>Kursstaffel_06!Weitere_Drittmittel_Effektiv</vt:lpstr>
      <vt:lpstr>Kursstaffel_07!Weitere_Drittmittel_Effektiv</vt:lpstr>
      <vt:lpstr>Kursstaffel_08!Weitere_Drittmittel_Effektiv</vt:lpstr>
      <vt:lpstr>Kursstaffel_09!Weitere_Drittmittel_Effektiv</vt:lpstr>
      <vt:lpstr>Kursstaffel_10!Weitere_Drittmittel_Effektiv</vt:lpstr>
      <vt:lpstr>Kursstaffel_11!Weitere_Drittmittel_Effektiv</vt:lpstr>
      <vt:lpstr>Kursstaffel_12!Weitere_Drittmittel_Effektiv</vt:lpstr>
      <vt:lpstr>Kursstaffel_13!Weitere_Drittmittel_Effektiv</vt:lpstr>
      <vt:lpstr>Kursstaffel_14!Weitere_Drittmittel_Effektiv</vt:lpstr>
      <vt:lpstr>Kursstaffel_15!Weitere_Drittmittel_Effektiv</vt:lpstr>
      <vt:lpstr>Weitere_Drittmittel_Effektiv</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 BFE</dc:creator>
  <cp:lastModifiedBy>Schäfli Barbara BFE</cp:lastModifiedBy>
  <cp:lastPrinted>2025-02-20T08:40:05Z</cp:lastPrinted>
  <dcterms:created xsi:type="dcterms:W3CDTF">2017-04-05T12:10:16Z</dcterms:created>
  <dcterms:modified xsi:type="dcterms:W3CDTF">2025-03-04T13:41:07Z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Geschäftsstelle EnergieSchweiz</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lab</vt:lpwstr>
  </property>
  <property fmtid="{D5CDD505-2E9C-101B-9397-08002B2CF9AE}" pid="19" name="FSC#UVEKCFG@15.1700:CategoryReference">
    <vt:lpwstr>438.0</vt:lpwstr>
  </property>
  <property fmtid="{D5CDD505-2E9C-101B-9397-08002B2CF9AE}" pid="20" name="FSC#UVEKCFG@15.1700:cooAddress">
    <vt:lpwstr>COO.2207.110.2.1782663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Budget_Kurse_für_Antrag_MASTER_2019.03.30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2019-03-29-0277</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01.04.2019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Budget_Kurse_für_Antrag_MASTER_2019.03.30</vt:lpwstr>
  </property>
  <property fmtid="{D5CDD505-2E9C-101B-9397-08002B2CF9AE}" pid="100" name="FSC#UVEKCFG@15.1700:Nummer">
    <vt:lpwstr>2019-03-29-0277</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438.0-00014</vt:lpwstr>
  </property>
  <property fmtid="{D5CDD505-2E9C-101B-9397-08002B2CF9AE}" pid="136" name="FSC#COOELAK@1.1001:FileRefYear">
    <vt:lpwstr>2016</vt:lpwstr>
  </property>
  <property fmtid="{D5CDD505-2E9C-101B-9397-08002B2CF9AE}" pid="137" name="FSC#COOELAK@1.1001:FileRefOrdinal">
    <vt:lpwstr>14</vt:lpwstr>
  </property>
  <property fmtid="{D5CDD505-2E9C-101B-9397-08002B2CF9AE}" pid="138" name="FSC#COOELAK@1.1001:FileRefOU">
    <vt:lpwstr>ECH</vt:lpwstr>
  </property>
  <property fmtid="{D5CDD505-2E9C-101B-9397-08002B2CF9AE}" pid="139" name="FSC#COOELAK@1.1001:Organization">
    <vt:lpwstr/>
  </property>
  <property fmtid="{D5CDD505-2E9C-101B-9397-08002B2CF9AE}" pid="140" name="FSC#COOELAK@1.1001:Owner">
    <vt:lpwstr>Lauper Britt</vt:lpwstr>
  </property>
  <property fmtid="{D5CDD505-2E9C-101B-9397-08002B2CF9AE}" pid="141" name="FSC#COOELAK@1.1001:OwnerExtension">
    <vt:lpwstr>+41 58 480 37 24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Dienst Aus- und Weiterbildung Energiebereich AW (BFE)</vt:lpwstr>
  </property>
  <property fmtid="{D5CDD505-2E9C-101B-9397-08002B2CF9AE}" pid="148" name="FSC#COOELAK@1.1001:CreatedAt">
    <vt:lpwstr>29.03.2019</vt:lpwstr>
  </property>
  <property fmtid="{D5CDD505-2E9C-101B-9397-08002B2CF9AE}" pid="149" name="FSC#COOELAK@1.1001:OU">
    <vt:lpwstr>Geschäftsstelle EnergieSchweiz (BFE)</vt:lpwstr>
  </property>
  <property fmtid="{D5CDD505-2E9C-101B-9397-08002B2CF9AE}" pid="150" name="FSC#COOELAK@1.1001:Priority">
    <vt:lpwstr> ()</vt:lpwstr>
  </property>
  <property fmtid="{D5CDD505-2E9C-101B-9397-08002B2CF9AE}" pid="151" name="FSC#COOELAK@1.1001:ObjBarCode">
    <vt:lpwstr>*COO.2207.110.2.1782663*</vt:lpwstr>
  </property>
  <property fmtid="{D5CDD505-2E9C-101B-9397-08002B2CF9AE}" pid="152" name="FSC#COOELAK@1.1001:RefBarCode">
    <vt:lpwstr>*COO.2207.110.2.1782664*</vt:lpwstr>
  </property>
  <property fmtid="{D5CDD505-2E9C-101B-9397-08002B2CF9AE}" pid="153" name="FSC#COOELAK@1.1001:FileRefBarCode">
    <vt:lpwstr>*438.0-00014*</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438.0</vt:lpwstr>
  </property>
  <property fmtid="{D5CDD505-2E9C-101B-9397-08002B2CF9AE}" pid="167" name="FSC#COOELAK@1.1001:CurrentUserRolePos">
    <vt:lpwstr>Sachbearbeiter/in</vt:lpwstr>
  </property>
  <property fmtid="{D5CDD505-2E9C-101B-9397-08002B2CF9AE}" pid="168" name="FSC#COOELAK@1.1001:CurrentUserEmail">
    <vt:lpwstr>britt.lauper@bfe.admin.ch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Budget_Kurse_für_Antrag_MASTER_2019.03.30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438.0-00014/00007</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COO.2207.110.2.1782663</vt:lpwstr>
  </property>
  <property fmtid="{D5CDD505-2E9C-101B-9397-08002B2CF9AE}" pid="198" name="FSC#FSCFOLIO@1.1001:docpropproject">
    <vt:lpwstr/>
  </property>
  <property fmtid="{D5CDD505-2E9C-101B-9397-08002B2CF9AE}" pid="199" name="MSIP_Label_245c3252-146d-46f3-8062-82cd8c8d7e7d_Enabled">
    <vt:lpwstr>true</vt:lpwstr>
  </property>
  <property fmtid="{D5CDD505-2E9C-101B-9397-08002B2CF9AE}" pid="200" name="MSIP_Label_245c3252-146d-46f3-8062-82cd8c8d7e7d_SetDate">
    <vt:lpwstr>2024-12-04T09:36:46Z</vt:lpwstr>
  </property>
  <property fmtid="{D5CDD505-2E9C-101B-9397-08002B2CF9AE}" pid="201" name="MSIP_Label_245c3252-146d-46f3-8062-82cd8c8d7e7d_Method">
    <vt:lpwstr>Privileged</vt:lpwstr>
  </property>
  <property fmtid="{D5CDD505-2E9C-101B-9397-08002B2CF9AE}" pid="202" name="MSIP_Label_245c3252-146d-46f3-8062-82cd8c8d7e7d_Name">
    <vt:lpwstr>L1</vt:lpwstr>
  </property>
  <property fmtid="{D5CDD505-2E9C-101B-9397-08002B2CF9AE}" pid="203" name="MSIP_Label_245c3252-146d-46f3-8062-82cd8c8d7e7d_SiteId">
    <vt:lpwstr>6ae27add-8276-4a38-88c1-3a9c1f973767</vt:lpwstr>
  </property>
  <property fmtid="{D5CDD505-2E9C-101B-9397-08002B2CF9AE}" pid="204" name="MSIP_Label_245c3252-146d-46f3-8062-82cd8c8d7e7d_ActionId">
    <vt:lpwstr>8a524a66-8e8c-4274-9b6e-a000061135d0</vt:lpwstr>
  </property>
  <property fmtid="{D5CDD505-2E9C-101B-9397-08002B2CF9AE}" pid="205" name="MSIP_Label_245c3252-146d-46f3-8062-82cd8c8d7e7d_ContentBits">
    <vt:lpwstr>0</vt:lpwstr>
  </property>
</Properties>
</file>