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BFE EffEl\SM und NSM\GG-Appareils professionnels v2.20\"/>
    </mc:Choice>
  </mc:AlternateContent>
  <xr:revisionPtr revIDLastSave="0" documentId="8_{5B86F297-512B-44F8-8374-314B6627C55B}" xr6:coauthVersionLast="47" xr6:coauthVersionMax="47" xr10:uidLastSave="{00000000-0000-0000-0000-000000000000}"/>
  <workbookProtection workbookAlgorithmName="SHA-512" workbookHashValue="vi7lpqyumBQerejy/xxLZo5sZYt5S83M72XpR8xxULM0lntmEQHdoH9oSAPFz+FvO5c5/odTN9/T+xrxxtmJkQ==" workbookSaltValue="F9VJk10vwFbpwn8Wp50YCw=="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Application">Y!$C$92:$F$95</definedName>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Y!$C$82:$E$84</definedName>
    <definedName name="ZIP">Z!$G$2:$G$3182</definedName>
    <definedName name="_xlnm.Print_Area" localSheetId="1">A!$B$4:$L$82</definedName>
    <definedName name="_xlnm.Print_Area" localSheetId="0">Version!$B$2:$L$47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5" l="1"/>
  <c r="Q21" i="5"/>
  <c r="R10" i="5" s="1"/>
  <c r="F28" i="10"/>
  <c r="F1029" i="10"/>
  <c r="R1029" i="10"/>
  <c r="V1029" i="10"/>
  <c r="W1029" i="10" s="1"/>
  <c r="I1029" i="10" s="1" a="1"/>
  <c r="I1029" i="10" s="1"/>
  <c r="T1029" i="10" s="1"/>
  <c r="X1029" i="10"/>
  <c r="N1029" i="10" s="1" a="1"/>
  <c r="N1029" i="10" s="1"/>
  <c r="Y1029" i="10"/>
  <c r="Z1029" i="10" s="1"/>
  <c r="AA1029" i="10"/>
  <c r="AB1029" i="10"/>
  <c r="AC1029" i="10"/>
  <c r="F1017" i="10"/>
  <c r="R1017" i="10"/>
  <c r="V1017" i="10"/>
  <c r="W1017" i="10" s="1"/>
  <c r="X1017" i="10"/>
  <c r="N1017" i="10" s="1" a="1"/>
  <c r="N1017" i="10" s="1"/>
  <c r="Y1017" i="10"/>
  <c r="AE1017" i="10" s="1"/>
  <c r="AA1017" i="10"/>
  <c r="AB1017" i="10"/>
  <c r="AC1017" i="10"/>
  <c r="F1018" i="10"/>
  <c r="R1018" i="10"/>
  <c r="V1018" i="10"/>
  <c r="W1018" i="10" s="1"/>
  <c r="X1018" i="10"/>
  <c r="Y1018" i="10"/>
  <c r="AD1018" i="10" s="1"/>
  <c r="AA1018" i="10"/>
  <c r="AB1018" i="10"/>
  <c r="AC1018" i="10"/>
  <c r="F1019" i="10"/>
  <c r="R1019" i="10"/>
  <c r="V1019" i="10"/>
  <c r="W1019" i="10" s="1"/>
  <c r="X1019" i="10"/>
  <c r="Y1019" i="10"/>
  <c r="AD1019" i="10" s="1"/>
  <c r="AA1019" i="10"/>
  <c r="AB1019" i="10"/>
  <c r="AC1019" i="10"/>
  <c r="F1020" i="10"/>
  <c r="R1020" i="10"/>
  <c r="V1020" i="10"/>
  <c r="W1020" i="10" s="1"/>
  <c r="X1020" i="10"/>
  <c r="N1020" i="10" s="1" a="1"/>
  <c r="N1020" i="10" s="1"/>
  <c r="Y1020" i="10"/>
  <c r="Z1020" i="10" s="1"/>
  <c r="AA1020" i="10"/>
  <c r="AB1020" i="10"/>
  <c r="AC1020" i="10"/>
  <c r="F1021" i="10"/>
  <c r="N1021" i="10" a="1"/>
  <c r="N1021" i="10" s="1"/>
  <c r="R1021" i="10"/>
  <c r="V1021" i="10"/>
  <c r="W1021" i="10" s="1"/>
  <c r="X1021" i="10"/>
  <c r="Y1021" i="10"/>
  <c r="AE1021" i="10" s="1"/>
  <c r="AA1021" i="10"/>
  <c r="AB1021" i="10"/>
  <c r="AC1021" i="10"/>
  <c r="AD1021" i="10"/>
  <c r="F1022" i="10"/>
  <c r="R1022" i="10"/>
  <c r="V1022" i="10"/>
  <c r="W1022" i="10" s="1"/>
  <c r="X1022" i="10"/>
  <c r="N1022" i="10" s="1" a="1"/>
  <c r="N1022" i="10" s="1"/>
  <c r="Y1022" i="10"/>
  <c r="Z1022" i="10" s="1"/>
  <c r="AA1022" i="10"/>
  <c r="AB1022" i="10"/>
  <c r="AC1022" i="10"/>
  <c r="F1023" i="10"/>
  <c r="R1023" i="10"/>
  <c r="V1023" i="10"/>
  <c r="W1023" i="10"/>
  <c r="I1023" i="10" s="1" a="1"/>
  <c r="I1023" i="10" s="1"/>
  <c r="X1023" i="10"/>
  <c r="N1023" i="10" s="1" a="1"/>
  <c r="N1023" i="10" s="1"/>
  <c r="Y1023" i="10"/>
  <c r="Z1023" i="10" s="1"/>
  <c r="AA1023" i="10"/>
  <c r="AB1023" i="10"/>
  <c r="AC1023" i="10"/>
  <c r="F1024" i="10"/>
  <c r="R1024" i="10"/>
  <c r="V1024" i="10"/>
  <c r="W1024" i="10" s="1"/>
  <c r="I1024" i="10" s="1" a="1"/>
  <c r="I1024" i="10" s="1"/>
  <c r="X1024" i="10"/>
  <c r="N1024" i="10" s="1" a="1"/>
  <c r="N1024" i="10" s="1"/>
  <c r="Y1024" i="10"/>
  <c r="AE1024" i="10" s="1"/>
  <c r="AA1024" i="10"/>
  <c r="AB1024" i="10"/>
  <c r="AC1024" i="10"/>
  <c r="F1025" i="10"/>
  <c r="R1025" i="10"/>
  <c r="V1025" i="10"/>
  <c r="W1025" i="10" s="1"/>
  <c r="X1025" i="10"/>
  <c r="N1025" i="10" s="1" a="1"/>
  <c r="N1025" i="10" s="1"/>
  <c r="Y1025" i="10"/>
  <c r="AE1025" i="10" s="1"/>
  <c r="AA1025" i="10"/>
  <c r="AB1025" i="10"/>
  <c r="AC1025" i="10"/>
  <c r="F1026" i="10"/>
  <c r="R1026" i="10"/>
  <c r="V1026" i="10"/>
  <c r="W1026" i="10" s="1"/>
  <c r="X1026" i="10"/>
  <c r="Y1026" i="10"/>
  <c r="AD1026" i="10" s="1"/>
  <c r="AA1026" i="10"/>
  <c r="AB1026" i="10"/>
  <c r="AC1026" i="10"/>
  <c r="F1027" i="10"/>
  <c r="R1027" i="10"/>
  <c r="V1027" i="10"/>
  <c r="W1027" i="10" s="1"/>
  <c r="X1027" i="10"/>
  <c r="Y1027" i="10"/>
  <c r="AD1027" i="10" s="1"/>
  <c r="AA1027" i="10"/>
  <c r="AB1027" i="10"/>
  <c r="AC1027" i="10"/>
  <c r="F1028" i="10"/>
  <c r="R1028" i="10"/>
  <c r="V1028" i="10"/>
  <c r="W1028" i="10" s="1"/>
  <c r="X1028" i="10"/>
  <c r="N1028" i="10" s="1" a="1"/>
  <c r="N1028" i="10" s="1"/>
  <c r="Y1028" i="10"/>
  <c r="Z1028" i="10" s="1"/>
  <c r="AA1028" i="10"/>
  <c r="AB1028" i="10"/>
  <c r="AC1028" i="10"/>
  <c r="I1025" i="10" l="1" a="1"/>
  <c r="I1025" i="10" s="1"/>
  <c r="T1025" i="10" s="1"/>
  <c r="AD1025" i="10"/>
  <c r="I1021" i="10" a="1"/>
  <c r="I1021" i="10" s="1"/>
  <c r="T1021" i="10" s="1"/>
  <c r="I1017" i="10" a="1"/>
  <c r="I1017" i="10" s="1"/>
  <c r="T1017" i="10" s="1"/>
  <c r="AD1017" i="10"/>
  <c r="AE1028" i="10"/>
  <c r="I1028" i="10" a="1"/>
  <c r="I1028" i="10" s="1"/>
  <c r="T1028" i="10" s="1"/>
  <c r="Z1025" i="10"/>
  <c r="AE1020" i="10"/>
  <c r="I1020" i="10" a="1"/>
  <c r="I1020" i="10" s="1"/>
  <c r="T1020" i="10" s="1"/>
  <c r="AE1029" i="10"/>
  <c r="Z1021" i="10"/>
  <c r="AD1020" i="10"/>
  <c r="AD1029" i="10"/>
  <c r="AD1024" i="10"/>
  <c r="AE1023" i="10"/>
  <c r="I1018" i="10" a="1"/>
  <c r="I1018" i="10" s="1"/>
  <c r="AD1028" i="10"/>
  <c r="Z1024" i="10"/>
  <c r="AD1023" i="10"/>
  <c r="I1027" i="10" a="1"/>
  <c r="I1027" i="10" s="1"/>
  <c r="I1022" i="10" a="1"/>
  <c r="I1022" i="10" s="1"/>
  <c r="T1022" i="10" s="1"/>
  <c r="I1026" i="10" a="1"/>
  <c r="I1026" i="10" s="1"/>
  <c r="I1019" i="10" a="1"/>
  <c r="I1019" i="10" s="1"/>
  <c r="AE1027" i="10"/>
  <c r="Z1017" i="10"/>
  <c r="AE1019" i="10"/>
  <c r="T1024" i="10"/>
  <c r="T1023" i="10"/>
  <c r="Z1027" i="10"/>
  <c r="N1027" i="10" a="1"/>
  <c r="N1027" i="10" s="1"/>
  <c r="AE1022" i="10"/>
  <c r="Z1019" i="10"/>
  <c r="N1019" i="10" a="1"/>
  <c r="N1019" i="10" s="1"/>
  <c r="Z1026" i="10"/>
  <c r="N1026" i="10" a="1"/>
  <c r="N1026" i="10" s="1"/>
  <c r="AD1022" i="10"/>
  <c r="Z1018" i="10"/>
  <c r="N1018" i="10" a="1"/>
  <c r="N1018" i="10" s="1"/>
  <c r="T1018" i="10" s="1"/>
  <c r="AE1026" i="10"/>
  <c r="AE1018" i="10"/>
  <c r="T1019" i="10" l="1"/>
  <c r="T1027" i="10"/>
  <c r="T1026" i="10"/>
  <c r="V24" i="10" l="1"/>
  <c r="V25" i="10"/>
  <c r="V26" i="10"/>
  <c r="W26" i="10" s="1"/>
  <c r="V27" i="10"/>
  <c r="V28" i="10"/>
  <c r="W28" i="10" s="1"/>
  <c r="V30" i="10"/>
  <c r="W30" i="10" s="1"/>
  <c r="V31" i="10"/>
  <c r="V32" i="10"/>
  <c r="W32" i="10" s="1"/>
  <c r="V33" i="10"/>
  <c r="W33" i="10" s="1"/>
  <c r="V34" i="10"/>
  <c r="W34" i="10" s="1"/>
  <c r="V35" i="10"/>
  <c r="W35" i="10" s="1"/>
  <c r="V36" i="10"/>
  <c r="W36" i="10" s="1"/>
  <c r="V37" i="10"/>
  <c r="W37" i="10" s="1"/>
  <c r="V38" i="10"/>
  <c r="V39" i="10"/>
  <c r="V40" i="10"/>
  <c r="W40" i="10" s="1"/>
  <c r="V41" i="10"/>
  <c r="W41" i="10" s="1"/>
  <c r="V42" i="10"/>
  <c r="W42" i="10" s="1"/>
  <c r="V43" i="10"/>
  <c r="W43" i="10" s="1"/>
  <c r="V44" i="10"/>
  <c r="W44" i="10" s="1"/>
  <c r="V45" i="10"/>
  <c r="W45" i="10" s="1"/>
  <c r="V46" i="10"/>
  <c r="W46" i="10" s="1"/>
  <c r="V47" i="10"/>
  <c r="V48" i="10"/>
  <c r="W48" i="10" s="1"/>
  <c r="V49" i="10"/>
  <c r="W49" i="10" s="1"/>
  <c r="V50" i="10"/>
  <c r="W50" i="10" s="1"/>
  <c r="V51" i="10"/>
  <c r="W51" i="10" s="1"/>
  <c r="V52" i="10"/>
  <c r="W52" i="10" s="1"/>
  <c r="V53" i="10"/>
  <c r="W53" i="10" s="1"/>
  <c r="V54" i="10"/>
  <c r="W54" i="10" s="1"/>
  <c r="V55" i="10"/>
  <c r="V56" i="10"/>
  <c r="V57" i="10"/>
  <c r="W57" i="10" s="1"/>
  <c r="V58" i="10"/>
  <c r="W58" i="10" s="1"/>
  <c r="V59" i="10"/>
  <c r="W59" i="10" s="1"/>
  <c r="V60" i="10"/>
  <c r="W60" i="10" s="1"/>
  <c r="V61" i="10"/>
  <c r="W61" i="10" s="1"/>
  <c r="V62" i="10"/>
  <c r="W62" i="10" s="1"/>
  <c r="V63" i="10"/>
  <c r="V64" i="10"/>
  <c r="W64" i="10" s="1"/>
  <c r="V65" i="10"/>
  <c r="W65" i="10" s="1"/>
  <c r="V66" i="10"/>
  <c r="W66" i="10" s="1"/>
  <c r="V67" i="10"/>
  <c r="W67" i="10" s="1"/>
  <c r="V68" i="10"/>
  <c r="W68" i="10" s="1"/>
  <c r="V69" i="10"/>
  <c r="W69" i="10" s="1"/>
  <c r="V70" i="10"/>
  <c r="V71" i="10"/>
  <c r="V72" i="10"/>
  <c r="V73" i="10"/>
  <c r="W73" i="10" s="1"/>
  <c r="V74" i="10"/>
  <c r="W74" i="10" s="1"/>
  <c r="V75" i="10"/>
  <c r="W75" i="10" s="1"/>
  <c r="V76" i="10"/>
  <c r="W76" i="10" s="1"/>
  <c r="V77" i="10"/>
  <c r="W77" i="10" s="1"/>
  <c r="V78" i="10"/>
  <c r="W78" i="10" s="1"/>
  <c r="V79" i="10"/>
  <c r="V80" i="10"/>
  <c r="W80" i="10" s="1"/>
  <c r="V81" i="10"/>
  <c r="W81" i="10" s="1"/>
  <c r="V82" i="10"/>
  <c r="W82" i="10" s="1"/>
  <c r="V83" i="10"/>
  <c r="W83" i="10" s="1"/>
  <c r="V84" i="10"/>
  <c r="W84" i="10" s="1"/>
  <c r="V85" i="10"/>
  <c r="W85" i="10" s="1"/>
  <c r="V86" i="10"/>
  <c r="W86" i="10" s="1"/>
  <c r="V87" i="10"/>
  <c r="V88" i="10"/>
  <c r="W88" i="10" s="1"/>
  <c r="V89" i="10"/>
  <c r="W89" i="10" s="1"/>
  <c r="V90" i="10"/>
  <c r="W90" i="10" s="1"/>
  <c r="V91" i="10"/>
  <c r="W91" i="10" s="1"/>
  <c r="V92" i="10"/>
  <c r="W92" i="10" s="1"/>
  <c r="V93" i="10"/>
  <c r="W93" i="10" s="1"/>
  <c r="V94" i="10"/>
  <c r="W94" i="10" s="1"/>
  <c r="V95" i="10"/>
  <c r="V96" i="10"/>
  <c r="V97" i="10"/>
  <c r="W97" i="10" s="1"/>
  <c r="V98" i="10"/>
  <c r="W98" i="10" s="1"/>
  <c r="V99" i="10"/>
  <c r="W99" i="10" s="1"/>
  <c r="V100" i="10"/>
  <c r="W100" i="10" s="1"/>
  <c r="V101" i="10"/>
  <c r="W101" i="10" s="1"/>
  <c r="V102" i="10"/>
  <c r="W102" i="10" s="1"/>
  <c r="V103" i="10"/>
  <c r="V104" i="10"/>
  <c r="V105" i="10"/>
  <c r="W105" i="10" s="1"/>
  <c r="V106" i="10"/>
  <c r="W106" i="10" s="1"/>
  <c r="V107" i="10"/>
  <c r="W107" i="10" s="1"/>
  <c r="V108" i="10"/>
  <c r="W108" i="10" s="1"/>
  <c r="V109" i="10"/>
  <c r="W109" i="10" s="1"/>
  <c r="V110" i="10"/>
  <c r="V111" i="10"/>
  <c r="V112" i="10"/>
  <c r="V113" i="10"/>
  <c r="W113" i="10" s="1"/>
  <c r="V114" i="10"/>
  <c r="W114" i="10" s="1"/>
  <c r="V115" i="10"/>
  <c r="W115" i="10" s="1"/>
  <c r="V116" i="10"/>
  <c r="W116" i="10" s="1"/>
  <c r="V117" i="10"/>
  <c r="W117" i="10" s="1"/>
  <c r="V118" i="10"/>
  <c r="W118" i="10" s="1"/>
  <c r="V119" i="10"/>
  <c r="V120" i="10"/>
  <c r="V121" i="10"/>
  <c r="W121" i="10" s="1"/>
  <c r="V122" i="10"/>
  <c r="W122" i="10" s="1"/>
  <c r="V123" i="10"/>
  <c r="W123" i="10" s="1"/>
  <c r="V124" i="10"/>
  <c r="V125" i="10"/>
  <c r="W125" i="10" s="1"/>
  <c r="V126" i="10"/>
  <c r="W126" i="10" s="1"/>
  <c r="V127" i="10"/>
  <c r="V128" i="10"/>
  <c r="V129" i="10"/>
  <c r="W129" i="10" s="1"/>
  <c r="V130" i="10"/>
  <c r="W130" i="10" s="1"/>
  <c r="V131" i="10"/>
  <c r="W131" i="10" s="1"/>
  <c r="V132" i="10"/>
  <c r="W132" i="10" s="1"/>
  <c r="V133" i="10"/>
  <c r="W133" i="10" s="1"/>
  <c r="V134" i="10"/>
  <c r="W134" i="10" s="1"/>
  <c r="V135" i="10"/>
  <c r="V136" i="10"/>
  <c r="W136" i="10" s="1"/>
  <c r="V137" i="10"/>
  <c r="W137" i="10" s="1"/>
  <c r="V138" i="10"/>
  <c r="W138" i="10" s="1"/>
  <c r="V139" i="10"/>
  <c r="W139" i="10" s="1"/>
  <c r="V140" i="10"/>
  <c r="W140" i="10" s="1"/>
  <c r="V141" i="10"/>
  <c r="W141" i="10" s="1"/>
  <c r="V142" i="10"/>
  <c r="W142" i="10" s="1"/>
  <c r="V143" i="10"/>
  <c r="V144" i="10"/>
  <c r="W144" i="10" s="1"/>
  <c r="V145" i="10"/>
  <c r="W145" i="10" s="1"/>
  <c r="V146" i="10"/>
  <c r="W146" i="10" s="1"/>
  <c r="V147" i="10"/>
  <c r="W147" i="10" s="1"/>
  <c r="V148" i="10"/>
  <c r="W148" i="10" s="1"/>
  <c r="V149" i="10"/>
  <c r="W149" i="10" s="1"/>
  <c r="V150" i="10"/>
  <c r="W150" i="10" s="1"/>
  <c r="V151" i="10"/>
  <c r="V152" i="10"/>
  <c r="W152" i="10" s="1"/>
  <c r="V153" i="10"/>
  <c r="W153" i="10" s="1"/>
  <c r="V154" i="10"/>
  <c r="W154" i="10" s="1"/>
  <c r="V155" i="10"/>
  <c r="W155" i="10" s="1"/>
  <c r="V156" i="10"/>
  <c r="W156" i="10" s="1"/>
  <c r="V157" i="10"/>
  <c r="W157" i="10" s="1"/>
  <c r="V158" i="10"/>
  <c r="W158" i="10" s="1"/>
  <c r="V159" i="10"/>
  <c r="V160" i="10"/>
  <c r="V161" i="10"/>
  <c r="W161" i="10" s="1"/>
  <c r="V162" i="10"/>
  <c r="W162" i="10" s="1"/>
  <c r="V163" i="10"/>
  <c r="W163" i="10" s="1"/>
  <c r="V164" i="10"/>
  <c r="W164" i="10" s="1"/>
  <c r="V165" i="10"/>
  <c r="W165" i="10" s="1"/>
  <c r="V166" i="10"/>
  <c r="W166" i="10" s="1"/>
  <c r="V167" i="10"/>
  <c r="V168" i="10"/>
  <c r="V169" i="10"/>
  <c r="W169" i="10" s="1"/>
  <c r="V170" i="10"/>
  <c r="W170" i="10" s="1"/>
  <c r="V171" i="10"/>
  <c r="W171" i="10" s="1"/>
  <c r="V172" i="10"/>
  <c r="W172" i="10" s="1"/>
  <c r="V173" i="10"/>
  <c r="W173" i="10" s="1"/>
  <c r="V174" i="10"/>
  <c r="W174" i="10" s="1"/>
  <c r="V175" i="10"/>
  <c r="V176" i="10"/>
  <c r="W176" i="10" s="1"/>
  <c r="V177" i="10"/>
  <c r="W177" i="10" s="1"/>
  <c r="V178" i="10"/>
  <c r="W178" i="10" s="1"/>
  <c r="V179" i="10"/>
  <c r="W179" i="10" s="1"/>
  <c r="V180" i="10"/>
  <c r="W180" i="10" s="1"/>
  <c r="V181" i="10"/>
  <c r="W181" i="10" s="1"/>
  <c r="V182" i="10"/>
  <c r="V183" i="10"/>
  <c r="V184" i="10"/>
  <c r="W184" i="10" s="1"/>
  <c r="V185" i="10"/>
  <c r="W185" i="10" s="1"/>
  <c r="V186" i="10"/>
  <c r="W186" i="10" s="1"/>
  <c r="V187" i="10"/>
  <c r="W187" i="10" s="1"/>
  <c r="V188" i="10"/>
  <c r="W188" i="10" s="1"/>
  <c r="V189" i="10"/>
  <c r="W189" i="10" s="1"/>
  <c r="V190" i="10"/>
  <c r="W190" i="10" s="1"/>
  <c r="V191" i="10"/>
  <c r="V192" i="10"/>
  <c r="W192" i="10" s="1"/>
  <c r="V193" i="10"/>
  <c r="W193" i="10" s="1"/>
  <c r="V194" i="10"/>
  <c r="W194" i="10" s="1"/>
  <c r="V195" i="10"/>
  <c r="W195" i="10" s="1"/>
  <c r="V196" i="10"/>
  <c r="W196" i="10" s="1"/>
  <c r="V197" i="10"/>
  <c r="W197" i="10" s="1"/>
  <c r="V198" i="10"/>
  <c r="V199" i="10"/>
  <c r="V200" i="10"/>
  <c r="W200" i="10" s="1"/>
  <c r="V201" i="10"/>
  <c r="W201" i="10" s="1"/>
  <c r="V202" i="10"/>
  <c r="W202" i="10" s="1"/>
  <c r="V203" i="10"/>
  <c r="W203" i="10" s="1"/>
  <c r="V204" i="10"/>
  <c r="W204" i="10" s="1"/>
  <c r="V205" i="10"/>
  <c r="W205" i="10" s="1"/>
  <c r="V206" i="10"/>
  <c r="W206" i="10" s="1"/>
  <c r="V207" i="10"/>
  <c r="V208" i="10"/>
  <c r="V209" i="10"/>
  <c r="W209" i="10" s="1"/>
  <c r="V210" i="10"/>
  <c r="W210" i="10" s="1"/>
  <c r="V211" i="10"/>
  <c r="W211" i="10" s="1"/>
  <c r="V212" i="10"/>
  <c r="W212" i="10" s="1"/>
  <c r="V213" i="10"/>
  <c r="W213" i="10" s="1"/>
  <c r="V214" i="10"/>
  <c r="W214" i="10" s="1"/>
  <c r="V215" i="10"/>
  <c r="V216" i="10"/>
  <c r="W216" i="10" s="1"/>
  <c r="V217" i="10"/>
  <c r="W217" i="10" s="1"/>
  <c r="V218" i="10"/>
  <c r="W218" i="10" s="1"/>
  <c r="V219" i="10"/>
  <c r="W219" i="10" s="1"/>
  <c r="V220" i="10"/>
  <c r="W220" i="10" s="1"/>
  <c r="V221" i="10"/>
  <c r="W221" i="10" s="1"/>
  <c r="V222" i="10"/>
  <c r="W222" i="10" s="1"/>
  <c r="V223" i="10"/>
  <c r="V224" i="10"/>
  <c r="W224" i="10" s="1"/>
  <c r="V225" i="10"/>
  <c r="W225" i="10" s="1"/>
  <c r="V226" i="10"/>
  <c r="W226" i="10" s="1"/>
  <c r="V227" i="10"/>
  <c r="W227" i="10" s="1"/>
  <c r="V228" i="10"/>
  <c r="W228" i="10" s="1"/>
  <c r="V229" i="10"/>
  <c r="W229" i="10" s="1"/>
  <c r="V230" i="10"/>
  <c r="W230" i="10" s="1"/>
  <c r="V231" i="10"/>
  <c r="V232" i="10"/>
  <c r="W232" i="10" s="1"/>
  <c r="V233" i="10"/>
  <c r="W233" i="10" s="1"/>
  <c r="V234" i="10"/>
  <c r="W234" i="10" s="1"/>
  <c r="V235" i="10"/>
  <c r="W235" i="10" s="1"/>
  <c r="V236" i="10"/>
  <c r="V237" i="10"/>
  <c r="W237" i="10" s="1"/>
  <c r="V238" i="10"/>
  <c r="W238" i="10" s="1"/>
  <c r="V239" i="10"/>
  <c r="V240" i="10"/>
  <c r="W240" i="10" s="1"/>
  <c r="V241" i="10"/>
  <c r="W241" i="10" s="1"/>
  <c r="V242" i="10"/>
  <c r="W242" i="10" s="1"/>
  <c r="V243" i="10"/>
  <c r="W243" i="10" s="1"/>
  <c r="V244" i="10"/>
  <c r="W244" i="10" s="1"/>
  <c r="V245" i="10"/>
  <c r="W245" i="10" s="1"/>
  <c r="V246" i="10"/>
  <c r="W246" i="10" s="1"/>
  <c r="V247" i="10"/>
  <c r="V248" i="10"/>
  <c r="W248" i="10" s="1"/>
  <c r="V249" i="10"/>
  <c r="W249" i="10" s="1"/>
  <c r="V250" i="10"/>
  <c r="W250" i="10" s="1"/>
  <c r="V251" i="10"/>
  <c r="W251" i="10" s="1"/>
  <c r="V252" i="10"/>
  <c r="W252" i="10" s="1"/>
  <c r="V253" i="10"/>
  <c r="W253" i="10" s="1"/>
  <c r="V254" i="10"/>
  <c r="V255" i="10"/>
  <c r="V256" i="10"/>
  <c r="W256" i="10" s="1"/>
  <c r="V257" i="10"/>
  <c r="W257" i="10" s="1"/>
  <c r="V258" i="10"/>
  <c r="W258" i="10" s="1"/>
  <c r="V259" i="10"/>
  <c r="W259" i="10" s="1"/>
  <c r="V260" i="10"/>
  <c r="W260" i="10" s="1"/>
  <c r="V261" i="10"/>
  <c r="W261" i="10" s="1"/>
  <c r="V262" i="10"/>
  <c r="W262" i="10" s="1"/>
  <c r="V263" i="10"/>
  <c r="V264" i="10"/>
  <c r="W264" i="10" s="1"/>
  <c r="V265" i="10"/>
  <c r="W265" i="10" s="1"/>
  <c r="V266" i="10"/>
  <c r="W266" i="10" s="1"/>
  <c r="V267" i="10"/>
  <c r="W267" i="10" s="1"/>
  <c r="V268" i="10"/>
  <c r="W268" i="10" s="1"/>
  <c r="V269" i="10"/>
  <c r="W269" i="10" s="1"/>
  <c r="V270" i="10"/>
  <c r="W270" i="10" s="1"/>
  <c r="V271" i="10"/>
  <c r="V272" i="10"/>
  <c r="V273" i="10"/>
  <c r="W273" i="10" s="1"/>
  <c r="V274" i="10"/>
  <c r="W274" i="10" s="1"/>
  <c r="V275" i="10"/>
  <c r="W275" i="10" s="1"/>
  <c r="V276" i="10"/>
  <c r="W276" i="10" s="1"/>
  <c r="V277" i="10"/>
  <c r="W277" i="10" s="1"/>
  <c r="V278" i="10"/>
  <c r="W278" i="10" s="1"/>
  <c r="V279" i="10"/>
  <c r="V280" i="10"/>
  <c r="V281" i="10"/>
  <c r="W281" i="10" s="1"/>
  <c r="V282" i="10"/>
  <c r="W282" i="10" s="1"/>
  <c r="V283" i="10"/>
  <c r="W283" i="10" s="1"/>
  <c r="V284" i="10"/>
  <c r="W284" i="10" s="1"/>
  <c r="V285" i="10"/>
  <c r="W285" i="10" s="1"/>
  <c r="V286" i="10"/>
  <c r="W286" i="10" s="1"/>
  <c r="V287" i="10"/>
  <c r="V288" i="10"/>
  <c r="W288" i="10" s="1"/>
  <c r="V289" i="10"/>
  <c r="W289" i="10" s="1"/>
  <c r="V290" i="10"/>
  <c r="W290" i="10" s="1"/>
  <c r="V291" i="10"/>
  <c r="W291" i="10" s="1"/>
  <c r="V292" i="10"/>
  <c r="W292" i="10" s="1"/>
  <c r="V293" i="10"/>
  <c r="W293" i="10" s="1"/>
  <c r="V294" i="10"/>
  <c r="V295" i="10"/>
  <c r="V296" i="10"/>
  <c r="W296" i="10" s="1"/>
  <c r="V297" i="10"/>
  <c r="W297" i="10" s="1"/>
  <c r="V298" i="10"/>
  <c r="W298" i="10" s="1"/>
  <c r="V299" i="10"/>
  <c r="W299" i="10" s="1"/>
  <c r="V300" i="10"/>
  <c r="W300" i="10" s="1"/>
  <c r="V301" i="10"/>
  <c r="W301" i="10" s="1"/>
  <c r="V302" i="10"/>
  <c r="W302" i="10" s="1"/>
  <c r="V303" i="10"/>
  <c r="V304" i="10"/>
  <c r="W304" i="10" s="1"/>
  <c r="V305" i="10"/>
  <c r="W305" i="10" s="1"/>
  <c r="V306" i="10"/>
  <c r="W306" i="10" s="1"/>
  <c r="V307" i="10"/>
  <c r="W307" i="10" s="1"/>
  <c r="V308" i="10"/>
  <c r="W308" i="10" s="1"/>
  <c r="V309" i="10"/>
  <c r="W309" i="10" s="1"/>
  <c r="V310" i="10"/>
  <c r="V311" i="10"/>
  <c r="V312" i="10"/>
  <c r="W312" i="10" s="1"/>
  <c r="V313" i="10"/>
  <c r="W313" i="10" s="1"/>
  <c r="V314" i="10"/>
  <c r="W314" i="10" s="1"/>
  <c r="V315" i="10"/>
  <c r="W315" i="10" s="1"/>
  <c r="V316" i="10"/>
  <c r="W316" i="10" s="1"/>
  <c r="V317" i="10"/>
  <c r="W317" i="10" s="1"/>
  <c r="V318" i="10"/>
  <c r="W318" i="10" s="1"/>
  <c r="V319" i="10"/>
  <c r="V320" i="10"/>
  <c r="V321" i="10"/>
  <c r="W321" i="10" s="1"/>
  <c r="V322" i="10"/>
  <c r="W322" i="10" s="1"/>
  <c r="V323" i="10"/>
  <c r="W323" i="10" s="1"/>
  <c r="V324" i="10"/>
  <c r="W324" i="10" s="1"/>
  <c r="V325" i="10"/>
  <c r="W325" i="10" s="1"/>
  <c r="V326" i="10"/>
  <c r="W326" i="10" s="1"/>
  <c r="V327" i="10"/>
  <c r="V328" i="10"/>
  <c r="W328" i="10" s="1"/>
  <c r="V329" i="10"/>
  <c r="W329" i="10" s="1"/>
  <c r="V330" i="10"/>
  <c r="W330" i="10" s="1"/>
  <c r="V331" i="10"/>
  <c r="W331" i="10" s="1"/>
  <c r="V332" i="10"/>
  <c r="W332" i="10" s="1"/>
  <c r="V333" i="10"/>
  <c r="W333" i="10" s="1"/>
  <c r="V334" i="10"/>
  <c r="V335" i="10"/>
  <c r="V336" i="10"/>
  <c r="V337" i="10"/>
  <c r="W337" i="10" s="1"/>
  <c r="V338" i="10"/>
  <c r="W338" i="10" s="1"/>
  <c r="V339" i="10"/>
  <c r="W339" i="10" s="1"/>
  <c r="V340" i="10"/>
  <c r="W340" i="10" s="1"/>
  <c r="V341" i="10"/>
  <c r="W341" i="10" s="1"/>
  <c r="V342" i="10"/>
  <c r="W342" i="10" s="1"/>
  <c r="V343" i="10"/>
  <c r="V344" i="10"/>
  <c r="W344" i="10" s="1"/>
  <c r="V345" i="10"/>
  <c r="W345" i="10" s="1"/>
  <c r="V346" i="10"/>
  <c r="W346" i="10" s="1"/>
  <c r="V347" i="10"/>
  <c r="W347" i="10" s="1"/>
  <c r="V348" i="10"/>
  <c r="W348" i="10" s="1"/>
  <c r="V349" i="10"/>
  <c r="W349" i="10" s="1"/>
  <c r="V350" i="10"/>
  <c r="W350" i="10" s="1"/>
  <c r="V351" i="10"/>
  <c r="V352" i="10"/>
  <c r="W352" i="10" s="1"/>
  <c r="V353" i="10"/>
  <c r="W353" i="10" s="1"/>
  <c r="V354" i="10"/>
  <c r="W354" i="10" s="1"/>
  <c r="V355" i="10"/>
  <c r="W355" i="10" s="1"/>
  <c r="V356" i="10"/>
  <c r="W356" i="10" s="1"/>
  <c r="V357" i="10"/>
  <c r="W357" i="10" s="1"/>
  <c r="V358" i="10"/>
  <c r="W358" i="10" s="1"/>
  <c r="V359" i="10"/>
  <c r="V360" i="10"/>
  <c r="W360" i="10" s="1"/>
  <c r="V361" i="10"/>
  <c r="W361" i="10" s="1"/>
  <c r="V362" i="10"/>
  <c r="W362" i="10" s="1"/>
  <c r="V363" i="10"/>
  <c r="W363" i="10" s="1"/>
  <c r="V364" i="10"/>
  <c r="W364" i="10" s="1"/>
  <c r="V365" i="10"/>
  <c r="W365" i="10" s="1"/>
  <c r="V366" i="10"/>
  <c r="W366" i="10" s="1"/>
  <c r="V367" i="10"/>
  <c r="V368" i="10"/>
  <c r="W368" i="10" s="1"/>
  <c r="V369" i="10"/>
  <c r="W369" i="10" s="1"/>
  <c r="V370" i="10"/>
  <c r="W370" i="10" s="1"/>
  <c r="V371" i="10"/>
  <c r="W371" i="10" s="1"/>
  <c r="V372" i="10"/>
  <c r="W372" i="10" s="1"/>
  <c r="V373" i="10"/>
  <c r="W373" i="10" s="1"/>
  <c r="V374" i="10"/>
  <c r="V375" i="10"/>
  <c r="V376" i="10"/>
  <c r="W376" i="10" s="1"/>
  <c r="V377" i="10"/>
  <c r="W377" i="10" s="1"/>
  <c r="V378" i="10"/>
  <c r="W378" i="10" s="1"/>
  <c r="V379" i="10"/>
  <c r="W379" i="10" s="1"/>
  <c r="V380" i="10"/>
  <c r="W380" i="10" s="1"/>
  <c r="V381" i="10"/>
  <c r="W381" i="10" s="1"/>
  <c r="V382" i="10"/>
  <c r="W382" i="10" s="1"/>
  <c r="V383" i="10"/>
  <c r="V384" i="10"/>
  <c r="W384" i="10" s="1"/>
  <c r="V385" i="10"/>
  <c r="W385" i="10" s="1"/>
  <c r="V386" i="10"/>
  <c r="W386" i="10" s="1"/>
  <c r="V387" i="10"/>
  <c r="V388" i="10"/>
  <c r="W388" i="10" s="1"/>
  <c r="V389" i="10"/>
  <c r="W389" i="10" s="1"/>
  <c r="V390" i="10"/>
  <c r="W390" i="10" s="1"/>
  <c r="V391" i="10"/>
  <c r="V392" i="10"/>
  <c r="V393" i="10"/>
  <c r="W393" i="10" s="1"/>
  <c r="V394" i="10"/>
  <c r="W394" i="10" s="1"/>
  <c r="V395" i="10"/>
  <c r="W395" i="10" s="1"/>
  <c r="V396" i="10"/>
  <c r="W396" i="10" s="1"/>
  <c r="V397" i="10"/>
  <c r="W397" i="10" s="1"/>
  <c r="V398" i="10"/>
  <c r="V399" i="10"/>
  <c r="V400" i="10"/>
  <c r="V401" i="10"/>
  <c r="W401" i="10" s="1"/>
  <c r="V402" i="10"/>
  <c r="W402" i="10" s="1"/>
  <c r="V403" i="10"/>
  <c r="W403" i="10" s="1"/>
  <c r="V404" i="10"/>
  <c r="W404" i="10" s="1"/>
  <c r="V405" i="10"/>
  <c r="W405" i="10" s="1"/>
  <c r="V406" i="10"/>
  <c r="W406" i="10" s="1"/>
  <c r="V407" i="10"/>
  <c r="V408" i="10"/>
  <c r="V409" i="10"/>
  <c r="W409" i="10" s="1"/>
  <c r="V410" i="10"/>
  <c r="W410" i="10" s="1"/>
  <c r="V411" i="10"/>
  <c r="W411" i="10" s="1"/>
  <c r="V412" i="10"/>
  <c r="W412" i="10" s="1"/>
  <c r="V413" i="10"/>
  <c r="W413" i="10" s="1"/>
  <c r="V414" i="10"/>
  <c r="W414" i="10" s="1"/>
  <c r="V415" i="10"/>
  <c r="V416" i="10"/>
  <c r="W416" i="10" s="1"/>
  <c r="V417" i="10"/>
  <c r="W417" i="10" s="1"/>
  <c r="V418" i="10"/>
  <c r="W418" i="10" s="1"/>
  <c r="V419" i="10"/>
  <c r="W419" i="10" s="1"/>
  <c r="V420" i="10"/>
  <c r="W420" i="10" s="1"/>
  <c r="V421" i="10"/>
  <c r="W421" i="10" s="1"/>
  <c r="V422" i="10"/>
  <c r="V423" i="10"/>
  <c r="V424" i="10"/>
  <c r="W424" i="10" s="1"/>
  <c r="V425" i="10"/>
  <c r="W425" i="10" s="1"/>
  <c r="V426" i="10"/>
  <c r="W426" i="10" s="1"/>
  <c r="V427" i="10"/>
  <c r="W427" i="10" s="1"/>
  <c r="V428" i="10"/>
  <c r="W428" i="10" s="1"/>
  <c r="V429" i="10"/>
  <c r="W429" i="10" s="1"/>
  <c r="V430" i="10"/>
  <c r="W430" i="10" s="1"/>
  <c r="V431" i="10"/>
  <c r="V432" i="10"/>
  <c r="W432" i="10" s="1"/>
  <c r="V433" i="10"/>
  <c r="W433" i="10" s="1"/>
  <c r="V434" i="10"/>
  <c r="W434" i="10" s="1"/>
  <c r="V435" i="10"/>
  <c r="W435" i="10" s="1"/>
  <c r="V436" i="10"/>
  <c r="W436" i="10" s="1"/>
  <c r="V437" i="10"/>
  <c r="W437" i="10" s="1"/>
  <c r="V438" i="10"/>
  <c r="V439" i="10"/>
  <c r="V440" i="10"/>
  <c r="W440" i="10" s="1"/>
  <c r="V441" i="10"/>
  <c r="W441" i="10" s="1"/>
  <c r="V442" i="10"/>
  <c r="W442" i="10" s="1"/>
  <c r="V443" i="10"/>
  <c r="W443" i="10" s="1"/>
  <c r="V444" i="10"/>
  <c r="W444" i="10" s="1"/>
  <c r="V445" i="10"/>
  <c r="W445" i="10" s="1"/>
  <c r="V446" i="10"/>
  <c r="W446" i="10" s="1"/>
  <c r="V447" i="10"/>
  <c r="V448" i="10"/>
  <c r="W448" i="10" s="1"/>
  <c r="V449" i="10"/>
  <c r="W449" i="10" s="1"/>
  <c r="V450" i="10"/>
  <c r="W450" i="10" s="1"/>
  <c r="V451" i="10"/>
  <c r="W451" i="10" s="1"/>
  <c r="V452" i="10"/>
  <c r="W452" i="10" s="1"/>
  <c r="V453" i="10"/>
  <c r="W453" i="10" s="1"/>
  <c r="V454" i="10"/>
  <c r="W454" i="10" s="1"/>
  <c r="V455" i="10"/>
  <c r="V456" i="10"/>
  <c r="V457" i="10"/>
  <c r="W457" i="10" s="1"/>
  <c r="V458" i="10"/>
  <c r="W458" i="10" s="1"/>
  <c r="V459" i="10"/>
  <c r="W459" i="10" s="1"/>
  <c r="V460" i="10"/>
  <c r="W460" i="10" s="1"/>
  <c r="V461" i="10"/>
  <c r="W461" i="10" s="1"/>
  <c r="V462" i="10"/>
  <c r="V463" i="10"/>
  <c r="V464" i="10"/>
  <c r="W464" i="10" s="1"/>
  <c r="V465" i="10"/>
  <c r="W465" i="10" s="1"/>
  <c r="V466" i="10"/>
  <c r="W466" i="10" s="1"/>
  <c r="V467" i="10"/>
  <c r="W467" i="10" s="1"/>
  <c r="V468" i="10"/>
  <c r="W468" i="10" s="1"/>
  <c r="V469" i="10"/>
  <c r="W469" i="10" s="1"/>
  <c r="V470" i="10"/>
  <c r="W470" i="10" s="1"/>
  <c r="V471" i="10"/>
  <c r="V472" i="10"/>
  <c r="V473" i="10"/>
  <c r="W473" i="10" s="1"/>
  <c r="V474" i="10"/>
  <c r="W474" i="10" s="1"/>
  <c r="V475" i="10"/>
  <c r="W475" i="10" s="1"/>
  <c r="V476" i="10"/>
  <c r="W476" i="10" s="1"/>
  <c r="V477" i="10"/>
  <c r="W477" i="10" s="1"/>
  <c r="V478" i="10"/>
  <c r="W478" i="10" s="1"/>
  <c r="V479" i="10"/>
  <c r="V480" i="10"/>
  <c r="V481" i="10"/>
  <c r="W481" i="10" s="1"/>
  <c r="V482" i="10"/>
  <c r="W482" i="10" s="1"/>
  <c r="V483" i="10"/>
  <c r="W483" i="10" s="1"/>
  <c r="V484" i="10"/>
  <c r="W484" i="10" s="1"/>
  <c r="V485" i="10"/>
  <c r="W485" i="10" s="1"/>
  <c r="V486" i="10"/>
  <c r="W486" i="10" s="1"/>
  <c r="V487" i="10"/>
  <c r="V488" i="10"/>
  <c r="W488" i="10" s="1"/>
  <c r="V489" i="10"/>
  <c r="W489" i="10" s="1"/>
  <c r="V490" i="10"/>
  <c r="W490" i="10" s="1"/>
  <c r="V491" i="10"/>
  <c r="V492" i="10"/>
  <c r="W492" i="10" s="1"/>
  <c r="V493" i="10"/>
  <c r="W493" i="10" s="1"/>
  <c r="V494" i="10"/>
  <c r="W494" i="10" s="1"/>
  <c r="V495" i="10"/>
  <c r="V496" i="10"/>
  <c r="W496" i="10" s="1"/>
  <c r="V497" i="10"/>
  <c r="W497" i="10" s="1"/>
  <c r="V498" i="10"/>
  <c r="W498" i="10" s="1"/>
  <c r="V499" i="10"/>
  <c r="W499" i="10" s="1"/>
  <c r="V500" i="10"/>
  <c r="W500" i="10" s="1"/>
  <c r="V501" i="10"/>
  <c r="W501" i="10" s="1"/>
  <c r="V502" i="10"/>
  <c r="V503" i="10"/>
  <c r="V504" i="10"/>
  <c r="W504" i="10" s="1"/>
  <c r="V505" i="10"/>
  <c r="W505" i="10" s="1"/>
  <c r="V506" i="10"/>
  <c r="W506" i="10" s="1"/>
  <c r="V507" i="10"/>
  <c r="W507" i="10" s="1"/>
  <c r="V508" i="10"/>
  <c r="W508" i="10" s="1"/>
  <c r="V509" i="10"/>
  <c r="W509" i="10" s="1"/>
  <c r="V510" i="10"/>
  <c r="W510" i="10" s="1"/>
  <c r="V511" i="10"/>
  <c r="V512" i="10"/>
  <c r="V513" i="10"/>
  <c r="W513" i="10" s="1"/>
  <c r="V514" i="10"/>
  <c r="W514" i="10" s="1"/>
  <c r="V515" i="10"/>
  <c r="W515" i="10" s="1"/>
  <c r="V516" i="10"/>
  <c r="W516" i="10" s="1"/>
  <c r="V517" i="10"/>
  <c r="W517" i="10" s="1"/>
  <c r="V518" i="10"/>
  <c r="W518" i="10" s="1"/>
  <c r="V519" i="10"/>
  <c r="V520" i="10"/>
  <c r="V521" i="10"/>
  <c r="W521" i="10" s="1"/>
  <c r="V522" i="10"/>
  <c r="W522" i="10" s="1"/>
  <c r="V523" i="10"/>
  <c r="W523" i="10" s="1"/>
  <c r="V524" i="10"/>
  <c r="W524" i="10" s="1"/>
  <c r="V525" i="10"/>
  <c r="W525" i="10" s="1"/>
  <c r="V526" i="10"/>
  <c r="V527" i="10"/>
  <c r="V528" i="10"/>
  <c r="W528" i="10" s="1"/>
  <c r="V529" i="10"/>
  <c r="W529" i="10" s="1"/>
  <c r="V530" i="10"/>
  <c r="W530" i="10" s="1"/>
  <c r="V531" i="10"/>
  <c r="W531" i="10" s="1"/>
  <c r="V532" i="10"/>
  <c r="W532" i="10" s="1"/>
  <c r="V533" i="10"/>
  <c r="W533" i="10" s="1"/>
  <c r="V534" i="10"/>
  <c r="W534" i="10" s="1"/>
  <c r="V535" i="10"/>
  <c r="V536" i="10"/>
  <c r="W536" i="10" s="1"/>
  <c r="V537" i="10"/>
  <c r="W537" i="10" s="1"/>
  <c r="V538" i="10"/>
  <c r="W538" i="10" s="1"/>
  <c r="V539" i="10"/>
  <c r="W539" i="10" s="1"/>
  <c r="V540" i="10"/>
  <c r="W540" i="10" s="1"/>
  <c r="V541" i="10"/>
  <c r="W541" i="10" s="1"/>
  <c r="V542" i="10"/>
  <c r="W542" i="10" s="1"/>
  <c r="V543" i="10"/>
  <c r="V544" i="10"/>
  <c r="W544" i="10" s="1"/>
  <c r="V545" i="10"/>
  <c r="W545" i="10" s="1"/>
  <c r="V546" i="10"/>
  <c r="W546" i="10" s="1"/>
  <c r="V547" i="10"/>
  <c r="W547" i="10" s="1"/>
  <c r="V548" i="10"/>
  <c r="W548" i="10" s="1"/>
  <c r="V549" i="10"/>
  <c r="W549" i="10" s="1"/>
  <c r="V550" i="10"/>
  <c r="V551" i="10"/>
  <c r="V552" i="10"/>
  <c r="W552" i="10" s="1"/>
  <c r="V553" i="10"/>
  <c r="W553" i="10" s="1"/>
  <c r="V554" i="10"/>
  <c r="W554" i="10" s="1"/>
  <c r="V555" i="10"/>
  <c r="W555" i="10" s="1"/>
  <c r="V556" i="10"/>
  <c r="W556" i="10" s="1"/>
  <c r="V557" i="10"/>
  <c r="W557" i="10" s="1"/>
  <c r="V558" i="10"/>
  <c r="W558" i="10" s="1"/>
  <c r="V559" i="10"/>
  <c r="V560" i="10"/>
  <c r="V561" i="10"/>
  <c r="W561" i="10" s="1"/>
  <c r="V562" i="10"/>
  <c r="W562" i="10" s="1"/>
  <c r="V563" i="10"/>
  <c r="W563" i="10" s="1"/>
  <c r="V564" i="10"/>
  <c r="W564" i="10" s="1"/>
  <c r="V565" i="10"/>
  <c r="W565" i="10" s="1"/>
  <c r="V566" i="10"/>
  <c r="V567" i="10"/>
  <c r="V568" i="10"/>
  <c r="W568" i="10" s="1"/>
  <c r="V569" i="10"/>
  <c r="W569" i="10" s="1"/>
  <c r="V570" i="10"/>
  <c r="W570" i="10" s="1"/>
  <c r="V571" i="10"/>
  <c r="W571" i="10" s="1"/>
  <c r="V572" i="10"/>
  <c r="W572" i="10" s="1"/>
  <c r="V573" i="10"/>
  <c r="W573" i="10" s="1"/>
  <c r="V574" i="10"/>
  <c r="W574" i="10" s="1"/>
  <c r="V575" i="10"/>
  <c r="V576" i="10"/>
  <c r="V577" i="10"/>
  <c r="W577" i="10" s="1"/>
  <c r="V578" i="10"/>
  <c r="W578" i="10" s="1"/>
  <c r="V579" i="10"/>
  <c r="W579" i="10" s="1"/>
  <c r="V580" i="10"/>
  <c r="W580" i="10" s="1"/>
  <c r="V581" i="10"/>
  <c r="W581" i="10" s="1"/>
  <c r="V582" i="10"/>
  <c r="W582" i="10" s="1"/>
  <c r="V583" i="10"/>
  <c r="V584" i="10"/>
  <c r="W584" i="10" s="1"/>
  <c r="V585" i="10"/>
  <c r="W585" i="10" s="1"/>
  <c r="V586" i="10"/>
  <c r="W586" i="10" s="1"/>
  <c r="V587" i="10"/>
  <c r="W587" i="10" s="1"/>
  <c r="V588" i="10"/>
  <c r="W588" i="10" s="1"/>
  <c r="V589" i="10"/>
  <c r="W589" i="10" s="1"/>
  <c r="V590" i="10"/>
  <c r="V591" i="10"/>
  <c r="V592" i="10"/>
  <c r="V593" i="10"/>
  <c r="W593" i="10" s="1"/>
  <c r="V594" i="10"/>
  <c r="W594" i="10" s="1"/>
  <c r="V595" i="10"/>
  <c r="W595" i="10" s="1"/>
  <c r="V596" i="10"/>
  <c r="W596" i="10" s="1"/>
  <c r="V597" i="10"/>
  <c r="W597" i="10" s="1"/>
  <c r="V598" i="10"/>
  <c r="W598" i="10" s="1"/>
  <c r="V599" i="10"/>
  <c r="V600" i="10"/>
  <c r="W600" i="10" s="1"/>
  <c r="V601" i="10"/>
  <c r="W601" i="10" s="1"/>
  <c r="V602" i="10"/>
  <c r="W602" i="10" s="1"/>
  <c r="V603" i="10"/>
  <c r="W603" i="10" s="1"/>
  <c r="V604" i="10"/>
  <c r="W604" i="10" s="1"/>
  <c r="V605" i="10"/>
  <c r="W605" i="10" s="1"/>
  <c r="V606" i="10"/>
  <c r="W606" i="10" s="1"/>
  <c r="V607" i="10"/>
  <c r="V608" i="10"/>
  <c r="W608" i="10" s="1"/>
  <c r="V609" i="10"/>
  <c r="W609" i="10" s="1"/>
  <c r="V610" i="10"/>
  <c r="W610" i="10" s="1"/>
  <c r="V611" i="10"/>
  <c r="W611" i="10" s="1"/>
  <c r="V612" i="10"/>
  <c r="W612" i="10" s="1"/>
  <c r="V613" i="10"/>
  <c r="W613" i="10" s="1"/>
  <c r="V614" i="10"/>
  <c r="W614" i="10" s="1"/>
  <c r="V615" i="10"/>
  <c r="V616" i="10"/>
  <c r="V617" i="10"/>
  <c r="W617" i="10" s="1"/>
  <c r="V618" i="10"/>
  <c r="W618" i="10" s="1"/>
  <c r="V619" i="10"/>
  <c r="W619" i="10" s="1"/>
  <c r="V620" i="10"/>
  <c r="W620" i="10" s="1"/>
  <c r="V621" i="10"/>
  <c r="W621" i="10" s="1"/>
  <c r="V622" i="10"/>
  <c r="W622" i="10" s="1"/>
  <c r="V623" i="10"/>
  <c r="V624" i="10"/>
  <c r="W624" i="10" s="1"/>
  <c r="V625" i="10"/>
  <c r="W625" i="10" s="1"/>
  <c r="V626" i="10"/>
  <c r="W626" i="10" s="1"/>
  <c r="V627" i="10"/>
  <c r="W627" i="10" s="1"/>
  <c r="V628" i="10"/>
  <c r="W628" i="10" s="1"/>
  <c r="V629" i="10"/>
  <c r="W629" i="10" s="1"/>
  <c r="V630" i="10"/>
  <c r="V631" i="10"/>
  <c r="V632" i="10"/>
  <c r="V633" i="10"/>
  <c r="W633" i="10" s="1"/>
  <c r="V634" i="10"/>
  <c r="W634" i="10" s="1"/>
  <c r="V635" i="10"/>
  <c r="W635" i="10" s="1"/>
  <c r="V636" i="10"/>
  <c r="W636" i="10" s="1"/>
  <c r="V637" i="10"/>
  <c r="W637" i="10" s="1"/>
  <c r="V638" i="10"/>
  <c r="W638" i="10" s="1"/>
  <c r="V639" i="10"/>
  <c r="V640" i="10"/>
  <c r="W640" i="10" s="1"/>
  <c r="V641" i="10"/>
  <c r="W641" i="10" s="1"/>
  <c r="V642" i="10"/>
  <c r="W642" i="10" s="1"/>
  <c r="V643" i="10"/>
  <c r="W643" i="10" s="1"/>
  <c r="V644" i="10"/>
  <c r="W644" i="10" s="1"/>
  <c r="V645" i="10"/>
  <c r="W645" i="10" s="1"/>
  <c r="V646" i="10"/>
  <c r="W646" i="10" s="1"/>
  <c r="V647" i="10"/>
  <c r="V648" i="10"/>
  <c r="V649" i="10"/>
  <c r="W649" i="10" s="1"/>
  <c r="V650" i="10"/>
  <c r="W650" i="10" s="1"/>
  <c r="V651" i="10"/>
  <c r="W651" i="10" s="1"/>
  <c r="V652" i="10"/>
  <c r="W652" i="10" s="1"/>
  <c r="V653" i="10"/>
  <c r="W653" i="10" s="1"/>
  <c r="V654" i="10"/>
  <c r="V655" i="10"/>
  <c r="V656" i="10"/>
  <c r="V657" i="10"/>
  <c r="W657" i="10" s="1"/>
  <c r="V658" i="10"/>
  <c r="W658" i="10" s="1"/>
  <c r="V659" i="10"/>
  <c r="W659" i="10" s="1"/>
  <c r="V660" i="10"/>
  <c r="W660" i="10" s="1"/>
  <c r="V661" i="10"/>
  <c r="W661" i="10" s="1"/>
  <c r="V662" i="10"/>
  <c r="W662" i="10" s="1"/>
  <c r="V663" i="10"/>
  <c r="V664" i="10"/>
  <c r="W664" i="10" s="1"/>
  <c r="V665" i="10"/>
  <c r="W665" i="10" s="1"/>
  <c r="V666" i="10"/>
  <c r="W666" i="10" s="1"/>
  <c r="V667" i="10"/>
  <c r="W667" i="10" s="1"/>
  <c r="V668" i="10"/>
  <c r="W668" i="10" s="1"/>
  <c r="V669" i="10"/>
  <c r="W669" i="10" s="1"/>
  <c r="V670" i="10"/>
  <c r="W670" i="10" s="1"/>
  <c r="V671" i="10"/>
  <c r="V672" i="10"/>
  <c r="W672" i="10" s="1"/>
  <c r="V673" i="10"/>
  <c r="W673" i="10" s="1"/>
  <c r="V674" i="10"/>
  <c r="W674" i="10" s="1"/>
  <c r="V675" i="10"/>
  <c r="W675" i="10" s="1"/>
  <c r="V676" i="10"/>
  <c r="W676" i="10" s="1"/>
  <c r="V677" i="10"/>
  <c r="W677" i="10" s="1"/>
  <c r="V678" i="10"/>
  <c r="V679" i="10"/>
  <c r="V680" i="10"/>
  <c r="W680" i="10" s="1"/>
  <c r="V681" i="10"/>
  <c r="W681" i="10" s="1"/>
  <c r="V682" i="10"/>
  <c r="W682" i="10" s="1"/>
  <c r="V683" i="10"/>
  <c r="W683" i="10" s="1"/>
  <c r="V684" i="10"/>
  <c r="W684" i="10" s="1"/>
  <c r="V685" i="10"/>
  <c r="W685" i="10" s="1"/>
  <c r="V686" i="10"/>
  <c r="W686" i="10" s="1"/>
  <c r="V687" i="10"/>
  <c r="V688" i="10"/>
  <c r="W688" i="10" s="1"/>
  <c r="V689" i="10"/>
  <c r="W689" i="10" s="1"/>
  <c r="V690" i="10"/>
  <c r="W690" i="10" s="1"/>
  <c r="V691" i="10"/>
  <c r="W691" i="10" s="1"/>
  <c r="V692" i="10"/>
  <c r="W692" i="10" s="1"/>
  <c r="V693" i="10"/>
  <c r="W693" i="10" s="1"/>
  <c r="V694" i="10"/>
  <c r="V695" i="10"/>
  <c r="V696" i="10"/>
  <c r="V697" i="10"/>
  <c r="W697" i="10" s="1"/>
  <c r="V698" i="10"/>
  <c r="W698" i="10" s="1"/>
  <c r="V699" i="10"/>
  <c r="W699" i="10" s="1"/>
  <c r="V700" i="10"/>
  <c r="V701" i="10"/>
  <c r="W701" i="10" s="1"/>
  <c r="V702" i="10"/>
  <c r="W702" i="10" s="1"/>
  <c r="V703" i="10"/>
  <c r="V704" i="10"/>
  <c r="V705" i="10"/>
  <c r="W705" i="10" s="1"/>
  <c r="V706" i="10"/>
  <c r="W706" i="10" s="1"/>
  <c r="V707" i="10"/>
  <c r="W707" i="10" s="1"/>
  <c r="V708" i="10"/>
  <c r="W708" i="10" s="1"/>
  <c r="V709" i="10"/>
  <c r="W709" i="10" s="1"/>
  <c r="V710" i="10"/>
  <c r="W710" i="10" s="1"/>
  <c r="V711" i="10"/>
  <c r="V712" i="10"/>
  <c r="W712" i="10" s="1"/>
  <c r="V713" i="10"/>
  <c r="V714" i="10"/>
  <c r="W714" i="10" s="1"/>
  <c r="V715" i="10"/>
  <c r="W715" i="10" s="1"/>
  <c r="V716" i="10"/>
  <c r="W716" i="10" s="1"/>
  <c r="V717" i="10"/>
  <c r="W717" i="10" s="1"/>
  <c r="V718" i="10"/>
  <c r="V719" i="10"/>
  <c r="V720" i="10"/>
  <c r="V721" i="10"/>
  <c r="W721" i="10" s="1"/>
  <c r="V722" i="10"/>
  <c r="W722" i="10" s="1"/>
  <c r="V723" i="10"/>
  <c r="W723" i="10" s="1"/>
  <c r="V724" i="10"/>
  <c r="W724" i="10" s="1"/>
  <c r="V725" i="10"/>
  <c r="W725" i="10" s="1"/>
  <c r="V726" i="10"/>
  <c r="V727" i="10"/>
  <c r="V728" i="10"/>
  <c r="W728" i="10" s="1"/>
  <c r="V729" i="10"/>
  <c r="W729" i="10" s="1"/>
  <c r="V730" i="10"/>
  <c r="W730" i="10" s="1"/>
  <c r="V731" i="10"/>
  <c r="W731" i="10" s="1"/>
  <c r="V732" i="10"/>
  <c r="W732" i="10" s="1"/>
  <c r="V733" i="10"/>
  <c r="W733" i="10" s="1"/>
  <c r="V734" i="10"/>
  <c r="W734" i="10" s="1"/>
  <c r="V735" i="10"/>
  <c r="V736" i="10"/>
  <c r="V737" i="10"/>
  <c r="W737" i="10" s="1"/>
  <c r="V738" i="10"/>
  <c r="W738" i="10" s="1"/>
  <c r="V739" i="10"/>
  <c r="W739" i="10" s="1"/>
  <c r="V740" i="10"/>
  <c r="W740" i="10" s="1"/>
  <c r="V741" i="10"/>
  <c r="W741" i="10" s="1"/>
  <c r="V742" i="10"/>
  <c r="W742" i="10" s="1"/>
  <c r="V743" i="10"/>
  <c r="V744" i="10"/>
  <c r="V745" i="10"/>
  <c r="V746" i="10"/>
  <c r="W746" i="10" s="1"/>
  <c r="V747" i="10"/>
  <c r="W747" i="10" s="1"/>
  <c r="V748" i="10"/>
  <c r="W748" i="10" s="1"/>
  <c r="V749" i="10"/>
  <c r="W749" i="10" s="1"/>
  <c r="V750" i="10"/>
  <c r="V751" i="10"/>
  <c r="V752" i="10"/>
  <c r="V753" i="10"/>
  <c r="V754" i="10"/>
  <c r="W754" i="10" s="1"/>
  <c r="V755" i="10"/>
  <c r="W755" i="10" s="1"/>
  <c r="V756" i="10"/>
  <c r="W756" i="10" s="1"/>
  <c r="V757" i="10"/>
  <c r="W757" i="10" s="1"/>
  <c r="V758" i="10"/>
  <c r="W758" i="10" s="1"/>
  <c r="V759" i="10"/>
  <c r="V760" i="10"/>
  <c r="V761" i="10"/>
  <c r="W761" i="10" s="1"/>
  <c r="V762" i="10"/>
  <c r="W762" i="10" s="1"/>
  <c r="V763" i="10"/>
  <c r="W763" i="10" s="1"/>
  <c r="V764" i="10"/>
  <c r="W764" i="10" s="1"/>
  <c r="V765" i="10"/>
  <c r="W765" i="10" s="1"/>
  <c r="V766" i="10"/>
  <c r="W766" i="10" s="1"/>
  <c r="V767" i="10"/>
  <c r="V768" i="10"/>
  <c r="W768" i="10" s="1"/>
  <c r="V769" i="10"/>
  <c r="W769" i="10" s="1"/>
  <c r="V770" i="10"/>
  <c r="W770" i="10" s="1"/>
  <c r="V771" i="10"/>
  <c r="W771" i="10" s="1"/>
  <c r="V772" i="10"/>
  <c r="W772" i="10" s="1"/>
  <c r="V773" i="10"/>
  <c r="W773" i="10" s="1"/>
  <c r="V774" i="10"/>
  <c r="W774" i="10" s="1"/>
  <c r="V775" i="10"/>
  <c r="V776" i="10"/>
  <c r="W776" i="10" s="1"/>
  <c r="V777" i="10"/>
  <c r="V778" i="10"/>
  <c r="W778" i="10" s="1"/>
  <c r="V779" i="10"/>
  <c r="W779" i="10" s="1"/>
  <c r="V780" i="10"/>
  <c r="W780" i="10" s="1"/>
  <c r="V781" i="10"/>
  <c r="W781" i="10" s="1"/>
  <c r="V782" i="10"/>
  <c r="V783" i="10"/>
  <c r="V784" i="10"/>
  <c r="W784" i="10" s="1"/>
  <c r="V785" i="10"/>
  <c r="W785" i="10" s="1"/>
  <c r="V786" i="10"/>
  <c r="W786" i="10" s="1"/>
  <c r="V787" i="10"/>
  <c r="W787" i="10" s="1"/>
  <c r="V788" i="10"/>
  <c r="W788" i="10" s="1"/>
  <c r="V789" i="10"/>
  <c r="W789" i="10" s="1"/>
  <c r="V790" i="10"/>
  <c r="V791" i="10"/>
  <c r="V792" i="10"/>
  <c r="W792" i="10" s="1"/>
  <c r="V793" i="10"/>
  <c r="W793" i="10" s="1"/>
  <c r="V794" i="10"/>
  <c r="W794" i="10" s="1"/>
  <c r="V795" i="10"/>
  <c r="W795" i="10" s="1"/>
  <c r="V796" i="10"/>
  <c r="W796" i="10" s="1"/>
  <c r="V797" i="10"/>
  <c r="W797" i="10" s="1"/>
  <c r="V798" i="10"/>
  <c r="W798" i="10" s="1"/>
  <c r="V799" i="10"/>
  <c r="V800" i="10"/>
  <c r="W800" i="10" s="1"/>
  <c r="V801" i="10"/>
  <c r="W801" i="10" s="1"/>
  <c r="V802" i="10"/>
  <c r="W802" i="10" s="1"/>
  <c r="V803" i="10"/>
  <c r="W803" i="10" s="1"/>
  <c r="V804" i="10"/>
  <c r="W804" i="10" s="1"/>
  <c r="V805" i="10"/>
  <c r="W805" i="10" s="1"/>
  <c r="V806" i="10"/>
  <c r="W806" i="10" s="1"/>
  <c r="V807" i="10"/>
  <c r="V808" i="10"/>
  <c r="W808" i="10" s="1"/>
  <c r="V809" i="10"/>
  <c r="W809" i="10" s="1"/>
  <c r="V810" i="10"/>
  <c r="W810" i="10" s="1"/>
  <c r="V811" i="10"/>
  <c r="W811" i="10" s="1"/>
  <c r="V812" i="10"/>
  <c r="W812" i="10" s="1"/>
  <c r="V813" i="10"/>
  <c r="W813" i="10" s="1"/>
  <c r="V814" i="10"/>
  <c r="V815" i="10"/>
  <c r="V816" i="10"/>
  <c r="W816" i="10" s="1"/>
  <c r="V817" i="10"/>
  <c r="W817" i="10" s="1"/>
  <c r="V818" i="10"/>
  <c r="W818" i="10" s="1"/>
  <c r="V819" i="10"/>
  <c r="W819" i="10" s="1"/>
  <c r="V820" i="10"/>
  <c r="W820" i="10" s="1"/>
  <c r="V821" i="10"/>
  <c r="W821" i="10" s="1"/>
  <c r="V822" i="10"/>
  <c r="W822" i="10" s="1"/>
  <c r="V823" i="10"/>
  <c r="V824" i="10"/>
  <c r="V825" i="10"/>
  <c r="W825" i="10" s="1"/>
  <c r="V826" i="10"/>
  <c r="W826" i="10" s="1"/>
  <c r="V827" i="10"/>
  <c r="W827" i="10" s="1"/>
  <c r="V828" i="10"/>
  <c r="W828" i="10" s="1"/>
  <c r="V829" i="10"/>
  <c r="W829" i="10" s="1"/>
  <c r="V830" i="10"/>
  <c r="W830" i="10" s="1"/>
  <c r="V831" i="10"/>
  <c r="V832" i="10"/>
  <c r="W832" i="10" s="1"/>
  <c r="V833" i="10"/>
  <c r="W833" i="10" s="1"/>
  <c r="V834" i="10"/>
  <c r="W834" i="10" s="1"/>
  <c r="V835" i="10"/>
  <c r="W835" i="10" s="1"/>
  <c r="V836" i="10"/>
  <c r="W836" i="10" s="1"/>
  <c r="V837" i="10"/>
  <c r="W837" i="10" s="1"/>
  <c r="V838" i="10"/>
  <c r="W838" i="10" s="1"/>
  <c r="V839" i="10"/>
  <c r="V840" i="10"/>
  <c r="V841" i="10"/>
  <c r="V842" i="10"/>
  <c r="W842" i="10" s="1"/>
  <c r="V843" i="10"/>
  <c r="W843" i="10" s="1"/>
  <c r="V844" i="10"/>
  <c r="W844" i="10" s="1"/>
  <c r="V845" i="10"/>
  <c r="W845" i="10" s="1"/>
  <c r="V846" i="10"/>
  <c r="V847" i="10"/>
  <c r="V848" i="10"/>
  <c r="V849" i="10"/>
  <c r="W849" i="10" s="1"/>
  <c r="V850" i="10"/>
  <c r="W850" i="10" s="1"/>
  <c r="V851" i="10"/>
  <c r="W851" i="10" s="1"/>
  <c r="V852" i="10"/>
  <c r="W852" i="10" s="1"/>
  <c r="V853" i="10"/>
  <c r="W853" i="10" s="1"/>
  <c r="V854" i="10"/>
  <c r="V855" i="10"/>
  <c r="V856" i="10"/>
  <c r="V857" i="10"/>
  <c r="W857" i="10" s="1"/>
  <c r="V858" i="10"/>
  <c r="W858" i="10" s="1"/>
  <c r="V859" i="10"/>
  <c r="W859" i="10" s="1"/>
  <c r="V860" i="10"/>
  <c r="V861" i="10"/>
  <c r="W861" i="10" s="1"/>
  <c r="V862" i="10"/>
  <c r="W862" i="10" s="1"/>
  <c r="V863" i="10"/>
  <c r="V864" i="10"/>
  <c r="W864" i="10" s="1"/>
  <c r="V865" i="10"/>
  <c r="W865" i="10" s="1"/>
  <c r="V866" i="10"/>
  <c r="W866" i="10" s="1"/>
  <c r="V867" i="10"/>
  <c r="W867" i="10" s="1"/>
  <c r="V868" i="10"/>
  <c r="W868" i="10" s="1"/>
  <c r="V869" i="10"/>
  <c r="W869" i="10" s="1"/>
  <c r="V870" i="10"/>
  <c r="W870" i="10" s="1"/>
  <c r="V871" i="10"/>
  <c r="V872" i="10"/>
  <c r="W872" i="10" s="1"/>
  <c r="V873" i="10"/>
  <c r="W873" i="10" s="1"/>
  <c r="V874" i="10"/>
  <c r="W874" i="10" s="1"/>
  <c r="V875" i="10"/>
  <c r="W875" i="10" s="1"/>
  <c r="V876" i="10"/>
  <c r="W876" i="10" s="1"/>
  <c r="V877" i="10"/>
  <c r="W877" i="10" s="1"/>
  <c r="V878" i="10"/>
  <c r="V879" i="10"/>
  <c r="V880" i="10"/>
  <c r="V881" i="10"/>
  <c r="W881" i="10" s="1"/>
  <c r="V882" i="10"/>
  <c r="W882" i="10" s="1"/>
  <c r="V883" i="10"/>
  <c r="W883" i="10" s="1"/>
  <c r="V884" i="10"/>
  <c r="W884" i="10" s="1"/>
  <c r="V885" i="10"/>
  <c r="W885" i="10" s="1"/>
  <c r="V886" i="10"/>
  <c r="W886" i="10" s="1"/>
  <c r="V887" i="10"/>
  <c r="V888" i="10"/>
  <c r="V889" i="10"/>
  <c r="W889" i="10" s="1"/>
  <c r="V890" i="10"/>
  <c r="W890" i="10" s="1"/>
  <c r="V891" i="10"/>
  <c r="W891" i="10" s="1"/>
  <c r="V892" i="10"/>
  <c r="W892" i="10" s="1"/>
  <c r="V893" i="10"/>
  <c r="W893" i="10" s="1"/>
  <c r="V894" i="10"/>
  <c r="W894" i="10" s="1"/>
  <c r="V895" i="10"/>
  <c r="V896" i="10"/>
  <c r="W896" i="10" s="1"/>
  <c r="V897" i="10"/>
  <c r="W897" i="10" s="1"/>
  <c r="V898" i="10"/>
  <c r="W898" i="10" s="1"/>
  <c r="V899" i="10"/>
  <c r="W899" i="10" s="1"/>
  <c r="V900" i="10"/>
  <c r="W900" i="10" s="1"/>
  <c r="V901" i="10"/>
  <c r="W901" i="10" s="1"/>
  <c r="V902" i="10"/>
  <c r="W902" i="10" s="1"/>
  <c r="V903" i="10"/>
  <c r="V904" i="10"/>
  <c r="W904" i="10" s="1"/>
  <c r="V905" i="10"/>
  <c r="W905" i="10" s="1"/>
  <c r="V906" i="10"/>
  <c r="W906" i="10" s="1"/>
  <c r="V907" i="10"/>
  <c r="W907" i="10" s="1"/>
  <c r="V908" i="10"/>
  <c r="W908" i="10" s="1"/>
  <c r="V909" i="10"/>
  <c r="W909" i="10" s="1"/>
  <c r="V910" i="10"/>
  <c r="V911" i="10"/>
  <c r="V912" i="10"/>
  <c r="W912" i="10" s="1"/>
  <c r="V913" i="10"/>
  <c r="W913" i="10" s="1"/>
  <c r="V914" i="10"/>
  <c r="W914" i="10" s="1"/>
  <c r="V915" i="10"/>
  <c r="W915" i="10" s="1"/>
  <c r="V916" i="10"/>
  <c r="W916" i="10" s="1"/>
  <c r="V917" i="10"/>
  <c r="W917" i="10" s="1"/>
  <c r="V918" i="10"/>
  <c r="V919" i="10"/>
  <c r="V920" i="10"/>
  <c r="W920" i="10" s="1"/>
  <c r="V921" i="10"/>
  <c r="W921" i="10" s="1"/>
  <c r="V922" i="10"/>
  <c r="W922" i="10" s="1"/>
  <c r="V923" i="10"/>
  <c r="W923" i="10" s="1"/>
  <c r="V924" i="10"/>
  <c r="W924" i="10" s="1"/>
  <c r="V925" i="10"/>
  <c r="W925" i="10" s="1"/>
  <c r="V926" i="10"/>
  <c r="W926" i="10" s="1"/>
  <c r="V927" i="10"/>
  <c r="V928" i="10"/>
  <c r="V929" i="10"/>
  <c r="W929" i="10" s="1"/>
  <c r="V930" i="10"/>
  <c r="W930" i="10" s="1"/>
  <c r="V931" i="10"/>
  <c r="W931" i="10" s="1"/>
  <c r="V932" i="10"/>
  <c r="W932" i="10" s="1"/>
  <c r="V933" i="10"/>
  <c r="W933" i="10" s="1"/>
  <c r="V934" i="10"/>
  <c r="W934" i="10" s="1"/>
  <c r="V935" i="10"/>
  <c r="V936" i="10"/>
  <c r="W936" i="10" s="1"/>
  <c r="V937" i="10"/>
  <c r="W937" i="10" s="1"/>
  <c r="V938" i="10"/>
  <c r="W938" i="10" s="1"/>
  <c r="V939" i="10"/>
  <c r="W939" i="10" s="1"/>
  <c r="V940" i="10"/>
  <c r="W940" i="10" s="1"/>
  <c r="V941" i="10"/>
  <c r="W941" i="10" s="1"/>
  <c r="V942" i="10"/>
  <c r="V943" i="10"/>
  <c r="V944" i="10"/>
  <c r="V945" i="10"/>
  <c r="W945" i="10" s="1"/>
  <c r="V946" i="10"/>
  <c r="W946" i="10" s="1"/>
  <c r="V947" i="10"/>
  <c r="W947" i="10" s="1"/>
  <c r="V948" i="10"/>
  <c r="W948" i="10" s="1"/>
  <c r="V949" i="10"/>
  <c r="W949" i="10" s="1"/>
  <c r="V950" i="10"/>
  <c r="W950" i="10" s="1"/>
  <c r="V951" i="10"/>
  <c r="V952" i="10"/>
  <c r="V953" i="10"/>
  <c r="W953" i="10" s="1"/>
  <c r="V954" i="10"/>
  <c r="W954" i="10" s="1"/>
  <c r="V955" i="10"/>
  <c r="W955" i="10" s="1"/>
  <c r="V956" i="10"/>
  <c r="W956" i="10" s="1"/>
  <c r="V957" i="10"/>
  <c r="W957" i="10" s="1"/>
  <c r="V958" i="10"/>
  <c r="W958" i="10" s="1"/>
  <c r="V959" i="10"/>
  <c r="V960" i="10"/>
  <c r="V961" i="10"/>
  <c r="W961" i="10" s="1"/>
  <c r="V962" i="10"/>
  <c r="W962" i="10" s="1"/>
  <c r="V963" i="10"/>
  <c r="W963" i="10" s="1"/>
  <c r="V964" i="10"/>
  <c r="W964" i="10" s="1"/>
  <c r="V965" i="10"/>
  <c r="W965" i="10" s="1"/>
  <c r="V966" i="10"/>
  <c r="W966" i="10" s="1"/>
  <c r="V967" i="10"/>
  <c r="V968" i="10"/>
  <c r="W968" i="10" s="1"/>
  <c r="V969" i="10"/>
  <c r="W969" i="10" s="1"/>
  <c r="V970" i="10"/>
  <c r="W970" i="10" s="1"/>
  <c r="V971" i="10"/>
  <c r="W971" i="10" s="1"/>
  <c r="V972" i="10"/>
  <c r="W972" i="10" s="1"/>
  <c r="V973" i="10"/>
  <c r="W973" i="10" s="1"/>
  <c r="V974" i="10"/>
  <c r="V975" i="10"/>
  <c r="V976" i="10"/>
  <c r="W976" i="10" s="1"/>
  <c r="V977" i="10"/>
  <c r="W977" i="10" s="1"/>
  <c r="V978" i="10"/>
  <c r="W978" i="10" s="1"/>
  <c r="V979" i="10"/>
  <c r="W979" i="10" s="1"/>
  <c r="V980" i="10"/>
  <c r="W980" i="10" s="1"/>
  <c r="V981" i="10"/>
  <c r="W981" i="10" s="1"/>
  <c r="V982" i="10"/>
  <c r="V983" i="10"/>
  <c r="V984" i="10"/>
  <c r="W984" i="10" s="1"/>
  <c r="V985" i="10"/>
  <c r="W985" i="10" s="1"/>
  <c r="V986" i="10"/>
  <c r="W986" i="10" s="1"/>
  <c r="V987" i="10"/>
  <c r="W987" i="10" s="1"/>
  <c r="V988" i="10"/>
  <c r="W988" i="10" s="1"/>
  <c r="V989" i="10"/>
  <c r="W989" i="10" s="1"/>
  <c r="V990" i="10"/>
  <c r="W990" i="10" s="1"/>
  <c r="V991" i="10"/>
  <c r="V992" i="10"/>
  <c r="W992" i="10" s="1"/>
  <c r="V993" i="10"/>
  <c r="W993" i="10" s="1"/>
  <c r="V994" i="10"/>
  <c r="W994" i="10" s="1"/>
  <c r="V995" i="10"/>
  <c r="W995" i="10" s="1"/>
  <c r="V996" i="10"/>
  <c r="W996" i="10" s="1"/>
  <c r="V997" i="10"/>
  <c r="W997" i="10" s="1"/>
  <c r="V998" i="10"/>
  <c r="W998" i="10" s="1"/>
  <c r="V999" i="10"/>
  <c r="V1000" i="10"/>
  <c r="W1000" i="10" s="1"/>
  <c r="V1001" i="10"/>
  <c r="W1001" i="10" s="1"/>
  <c r="V1002" i="10"/>
  <c r="W1002" i="10" s="1"/>
  <c r="V1003" i="10"/>
  <c r="W1003" i="10" s="1"/>
  <c r="V1004" i="10"/>
  <c r="W1004" i="10" s="1"/>
  <c r="V1005" i="10"/>
  <c r="W1005" i="10" s="1"/>
  <c r="V1006" i="10"/>
  <c r="V1007" i="10"/>
  <c r="V1008" i="10"/>
  <c r="W1008" i="10" s="1"/>
  <c r="V1009" i="10"/>
  <c r="W1009" i="10" s="1"/>
  <c r="V1010" i="10"/>
  <c r="W1010" i="10" s="1"/>
  <c r="V1011" i="10"/>
  <c r="W1011" i="10" s="1"/>
  <c r="V1012" i="10"/>
  <c r="W1012" i="10" s="1"/>
  <c r="V1013" i="10"/>
  <c r="W1013" i="10" s="1"/>
  <c r="V1014" i="10"/>
  <c r="W1014" i="10" s="1"/>
  <c r="V1015" i="10"/>
  <c r="V1016" i="10"/>
  <c r="W1016" i="10" s="1"/>
  <c r="V23" i="10"/>
  <c r="W23" i="10" s="1"/>
  <c r="R1016" i="10"/>
  <c r="R1015" i="10"/>
  <c r="R1014" i="10"/>
  <c r="R1013" i="10"/>
  <c r="R1012" i="10"/>
  <c r="R1011" i="10"/>
  <c r="R1010" i="10"/>
  <c r="R1009" i="10"/>
  <c r="R1008" i="10"/>
  <c r="R1007" i="10"/>
  <c r="R1006" i="10"/>
  <c r="R1005" i="10"/>
  <c r="R1004" i="10"/>
  <c r="R1003" i="10"/>
  <c r="R1002" i="10"/>
  <c r="R1001" i="10"/>
  <c r="R1000" i="10"/>
  <c r="R999" i="10"/>
  <c r="R998" i="10"/>
  <c r="R997" i="10"/>
  <c r="R996" i="10"/>
  <c r="R995" i="10"/>
  <c r="R994" i="10"/>
  <c r="R993" i="10"/>
  <c r="R992" i="10"/>
  <c r="R991" i="10"/>
  <c r="R990" i="10"/>
  <c r="R989" i="10"/>
  <c r="R988" i="10"/>
  <c r="R987" i="10"/>
  <c r="R986" i="10"/>
  <c r="R985" i="10"/>
  <c r="R984" i="10"/>
  <c r="R983" i="10"/>
  <c r="R982" i="10"/>
  <c r="R981" i="10"/>
  <c r="R980" i="10"/>
  <c r="R979" i="10"/>
  <c r="R978" i="10"/>
  <c r="R977" i="10"/>
  <c r="R976" i="10"/>
  <c r="R975" i="10"/>
  <c r="R974" i="10"/>
  <c r="R973" i="10"/>
  <c r="R972" i="10"/>
  <c r="R971" i="10"/>
  <c r="R970" i="10"/>
  <c r="R969" i="10"/>
  <c r="R968" i="10"/>
  <c r="R967" i="10"/>
  <c r="R966" i="10"/>
  <c r="R965" i="10"/>
  <c r="R964" i="10"/>
  <c r="R963" i="10"/>
  <c r="R962" i="10"/>
  <c r="R961" i="10"/>
  <c r="R960" i="10"/>
  <c r="R959" i="10"/>
  <c r="R958" i="10"/>
  <c r="R957" i="10"/>
  <c r="R956" i="10"/>
  <c r="R955" i="10"/>
  <c r="R954" i="10"/>
  <c r="R953" i="10"/>
  <c r="R952" i="10"/>
  <c r="R951" i="10"/>
  <c r="R950" i="10"/>
  <c r="R949" i="10"/>
  <c r="R948" i="10"/>
  <c r="R947" i="10"/>
  <c r="R946" i="10"/>
  <c r="R945" i="10"/>
  <c r="R944" i="10"/>
  <c r="R943" i="10"/>
  <c r="R942" i="10"/>
  <c r="R941" i="10"/>
  <c r="R940" i="10"/>
  <c r="R939" i="10"/>
  <c r="R938" i="10"/>
  <c r="R937" i="10"/>
  <c r="R936" i="10"/>
  <c r="R935" i="10"/>
  <c r="R934" i="10"/>
  <c r="R933" i="10"/>
  <c r="R932" i="10"/>
  <c r="R931" i="10"/>
  <c r="R930" i="10"/>
  <c r="R929" i="10"/>
  <c r="R928" i="10"/>
  <c r="R927" i="10"/>
  <c r="R926" i="10"/>
  <c r="R925" i="10"/>
  <c r="R924" i="10"/>
  <c r="R923" i="10"/>
  <c r="R922" i="10"/>
  <c r="R921" i="10"/>
  <c r="R920" i="10"/>
  <c r="R919" i="10"/>
  <c r="R918" i="10"/>
  <c r="R917" i="10"/>
  <c r="R916" i="10"/>
  <c r="R915" i="10"/>
  <c r="R914" i="10"/>
  <c r="R913" i="10"/>
  <c r="R912" i="10"/>
  <c r="R911" i="10"/>
  <c r="R910" i="10"/>
  <c r="R909" i="10"/>
  <c r="R908" i="10"/>
  <c r="R907" i="10"/>
  <c r="R906" i="10"/>
  <c r="R905" i="10"/>
  <c r="R904" i="10"/>
  <c r="R903" i="10"/>
  <c r="R902" i="10"/>
  <c r="R901" i="10"/>
  <c r="R900" i="10"/>
  <c r="R899" i="10"/>
  <c r="R898" i="10"/>
  <c r="R897" i="10"/>
  <c r="R896" i="10"/>
  <c r="R895" i="10"/>
  <c r="R894" i="10"/>
  <c r="R893" i="10"/>
  <c r="R892" i="10"/>
  <c r="R891" i="10"/>
  <c r="R890" i="10"/>
  <c r="R889" i="10"/>
  <c r="R888" i="10"/>
  <c r="R887" i="10"/>
  <c r="R886" i="10"/>
  <c r="R885" i="10"/>
  <c r="R884" i="10"/>
  <c r="R883" i="10"/>
  <c r="R882" i="10"/>
  <c r="R881" i="10"/>
  <c r="R880" i="10"/>
  <c r="R879" i="10"/>
  <c r="R878" i="10"/>
  <c r="R877" i="10"/>
  <c r="R876" i="10"/>
  <c r="R875" i="10"/>
  <c r="R874" i="10"/>
  <c r="R873" i="10"/>
  <c r="R872" i="10"/>
  <c r="R871" i="10"/>
  <c r="R870" i="10"/>
  <c r="R869" i="10"/>
  <c r="R868" i="10"/>
  <c r="R867" i="10"/>
  <c r="R866" i="10"/>
  <c r="R865" i="10"/>
  <c r="R864" i="10"/>
  <c r="R863" i="10"/>
  <c r="R862" i="10"/>
  <c r="R861" i="10"/>
  <c r="R860" i="10"/>
  <c r="R859" i="10"/>
  <c r="R858" i="10"/>
  <c r="R857" i="10"/>
  <c r="R856" i="10"/>
  <c r="R855" i="10"/>
  <c r="R854" i="10"/>
  <c r="R853" i="10"/>
  <c r="R852" i="10"/>
  <c r="R851" i="10"/>
  <c r="R850" i="10"/>
  <c r="R849" i="10"/>
  <c r="R848" i="10"/>
  <c r="R847" i="10"/>
  <c r="R846" i="10"/>
  <c r="R845" i="10"/>
  <c r="R844" i="10"/>
  <c r="R843" i="10"/>
  <c r="R842" i="10"/>
  <c r="R841" i="10"/>
  <c r="R840" i="10"/>
  <c r="R839" i="10"/>
  <c r="R838" i="10"/>
  <c r="R837" i="10"/>
  <c r="R836" i="10"/>
  <c r="R835" i="10"/>
  <c r="R834" i="10"/>
  <c r="R833" i="10"/>
  <c r="R832" i="10"/>
  <c r="R831" i="10"/>
  <c r="R830" i="10"/>
  <c r="R829" i="10"/>
  <c r="R828" i="10"/>
  <c r="R827" i="10"/>
  <c r="R826" i="10"/>
  <c r="R825" i="10"/>
  <c r="R824" i="10"/>
  <c r="R823" i="10"/>
  <c r="R822" i="10"/>
  <c r="R821" i="10"/>
  <c r="R820" i="10"/>
  <c r="R819" i="10"/>
  <c r="R818" i="10"/>
  <c r="R817" i="10"/>
  <c r="R816" i="10"/>
  <c r="R815" i="10"/>
  <c r="R814" i="10"/>
  <c r="R813" i="10"/>
  <c r="R812" i="10"/>
  <c r="R811" i="10"/>
  <c r="R810" i="10"/>
  <c r="R809" i="10"/>
  <c r="R808" i="10"/>
  <c r="R807" i="10"/>
  <c r="R806" i="10"/>
  <c r="R805" i="10"/>
  <c r="R804" i="10"/>
  <c r="R803" i="10"/>
  <c r="R802" i="10"/>
  <c r="R801" i="10"/>
  <c r="R800" i="10"/>
  <c r="R799" i="10"/>
  <c r="R798" i="10"/>
  <c r="R797" i="10"/>
  <c r="R796" i="10"/>
  <c r="R795" i="10"/>
  <c r="R794" i="10"/>
  <c r="R793" i="10"/>
  <c r="R792" i="10"/>
  <c r="R791" i="10"/>
  <c r="R790" i="10"/>
  <c r="R789" i="10"/>
  <c r="R788" i="10"/>
  <c r="R787" i="10"/>
  <c r="R786" i="10"/>
  <c r="R785" i="10"/>
  <c r="R784" i="10"/>
  <c r="R783" i="10"/>
  <c r="R782" i="10"/>
  <c r="R781" i="10"/>
  <c r="R780" i="10"/>
  <c r="R779" i="10"/>
  <c r="R778" i="10"/>
  <c r="R777" i="10"/>
  <c r="R776" i="10"/>
  <c r="R775" i="10"/>
  <c r="R774" i="10"/>
  <c r="R773" i="10"/>
  <c r="R772" i="10"/>
  <c r="R771" i="10"/>
  <c r="R770" i="10"/>
  <c r="R769" i="10"/>
  <c r="R768" i="10"/>
  <c r="R767" i="10"/>
  <c r="R766" i="10"/>
  <c r="R765" i="10"/>
  <c r="R764" i="10"/>
  <c r="R763" i="10"/>
  <c r="R762" i="10"/>
  <c r="R761" i="10"/>
  <c r="R760" i="10"/>
  <c r="R759" i="10"/>
  <c r="R758" i="10"/>
  <c r="R757" i="10"/>
  <c r="R756" i="10"/>
  <c r="R755" i="10"/>
  <c r="R754" i="10"/>
  <c r="R753" i="10"/>
  <c r="R752" i="10"/>
  <c r="R751" i="10"/>
  <c r="R750" i="10"/>
  <c r="R749" i="10"/>
  <c r="R748" i="10"/>
  <c r="R747" i="10"/>
  <c r="R746" i="10"/>
  <c r="R745" i="10"/>
  <c r="R744" i="10"/>
  <c r="R743" i="10"/>
  <c r="R742" i="10"/>
  <c r="R741" i="10"/>
  <c r="R740" i="10"/>
  <c r="R739" i="10"/>
  <c r="R738" i="10"/>
  <c r="R737" i="10"/>
  <c r="R736" i="10"/>
  <c r="R735" i="10"/>
  <c r="R734" i="10"/>
  <c r="R733" i="10"/>
  <c r="R732" i="10"/>
  <c r="R731" i="10"/>
  <c r="R730" i="10"/>
  <c r="R729" i="10"/>
  <c r="R728" i="10"/>
  <c r="R727" i="10"/>
  <c r="R726" i="10"/>
  <c r="R725" i="10"/>
  <c r="R724" i="10"/>
  <c r="R723" i="10"/>
  <c r="R722" i="10"/>
  <c r="R721" i="10"/>
  <c r="R720" i="10"/>
  <c r="R719" i="10"/>
  <c r="R718" i="10"/>
  <c r="R717" i="10"/>
  <c r="R716" i="10"/>
  <c r="R715" i="10"/>
  <c r="R714" i="10"/>
  <c r="R713" i="10"/>
  <c r="R712" i="10"/>
  <c r="R711" i="10"/>
  <c r="R710" i="10"/>
  <c r="R709" i="10"/>
  <c r="R708" i="10"/>
  <c r="R707" i="10"/>
  <c r="R706" i="10"/>
  <c r="R705" i="10"/>
  <c r="R704" i="10"/>
  <c r="R703" i="10"/>
  <c r="R702" i="10"/>
  <c r="R701" i="10"/>
  <c r="R700" i="10"/>
  <c r="R699" i="10"/>
  <c r="R698" i="10"/>
  <c r="R697" i="10"/>
  <c r="R696" i="10"/>
  <c r="R695" i="10"/>
  <c r="R694" i="10"/>
  <c r="R693" i="10"/>
  <c r="R692" i="10"/>
  <c r="R691" i="10"/>
  <c r="R690" i="10"/>
  <c r="R689" i="10"/>
  <c r="R688" i="10"/>
  <c r="R687" i="10"/>
  <c r="R686" i="10"/>
  <c r="R685" i="10"/>
  <c r="R684" i="10"/>
  <c r="R683" i="10"/>
  <c r="R682" i="10"/>
  <c r="R681" i="10"/>
  <c r="R680" i="10"/>
  <c r="R679" i="10"/>
  <c r="R678" i="10"/>
  <c r="R677" i="10"/>
  <c r="R676" i="10"/>
  <c r="R675" i="10"/>
  <c r="R674" i="10"/>
  <c r="R673" i="10"/>
  <c r="R672" i="10"/>
  <c r="R671" i="10"/>
  <c r="R670" i="10"/>
  <c r="R669" i="10"/>
  <c r="R668" i="10"/>
  <c r="R667" i="10"/>
  <c r="R666" i="10"/>
  <c r="R665" i="10"/>
  <c r="R664" i="10"/>
  <c r="R663" i="10"/>
  <c r="R662" i="10"/>
  <c r="R661" i="10"/>
  <c r="R660" i="10"/>
  <c r="R659" i="10"/>
  <c r="R658" i="10"/>
  <c r="R657" i="10"/>
  <c r="R656" i="10"/>
  <c r="R655" i="10"/>
  <c r="R654" i="10"/>
  <c r="R653" i="10"/>
  <c r="R652" i="10"/>
  <c r="R651" i="10"/>
  <c r="R650" i="10"/>
  <c r="R649" i="10"/>
  <c r="R648" i="10"/>
  <c r="R647" i="10"/>
  <c r="R646" i="10"/>
  <c r="R645" i="10"/>
  <c r="R644" i="10"/>
  <c r="R643" i="10"/>
  <c r="R642" i="10"/>
  <c r="R641" i="10"/>
  <c r="R640" i="10"/>
  <c r="R639" i="10"/>
  <c r="R638" i="10"/>
  <c r="R637" i="10"/>
  <c r="R636" i="10"/>
  <c r="R635" i="10"/>
  <c r="R634" i="10"/>
  <c r="R633" i="10"/>
  <c r="R632" i="10"/>
  <c r="R631" i="10"/>
  <c r="R630" i="10"/>
  <c r="R629" i="10"/>
  <c r="R628" i="10"/>
  <c r="R627" i="10"/>
  <c r="R626" i="10"/>
  <c r="R625" i="10"/>
  <c r="R624" i="10"/>
  <c r="R623" i="10"/>
  <c r="R622" i="10"/>
  <c r="R621" i="10"/>
  <c r="R620" i="10"/>
  <c r="R619" i="10"/>
  <c r="R618" i="10"/>
  <c r="R617" i="10"/>
  <c r="R616" i="10"/>
  <c r="R615" i="10"/>
  <c r="R614" i="10"/>
  <c r="R613" i="10"/>
  <c r="R612" i="10"/>
  <c r="R611" i="10"/>
  <c r="R610" i="10"/>
  <c r="R609" i="10"/>
  <c r="R608" i="10"/>
  <c r="R607" i="10"/>
  <c r="R606" i="10"/>
  <c r="R605" i="10"/>
  <c r="R604" i="10"/>
  <c r="R603" i="10"/>
  <c r="R602" i="10"/>
  <c r="R601" i="10"/>
  <c r="R600" i="10"/>
  <c r="R599" i="10"/>
  <c r="R598" i="10"/>
  <c r="R597" i="10"/>
  <c r="R596" i="10"/>
  <c r="R595" i="10"/>
  <c r="R594" i="10"/>
  <c r="R593" i="10"/>
  <c r="R592" i="10"/>
  <c r="R591" i="10"/>
  <c r="R590" i="10"/>
  <c r="R589" i="10"/>
  <c r="R588" i="10"/>
  <c r="R587" i="10"/>
  <c r="R586" i="10"/>
  <c r="R585" i="10"/>
  <c r="R584" i="10"/>
  <c r="R583" i="10"/>
  <c r="R582" i="10"/>
  <c r="R581" i="10"/>
  <c r="R580" i="10"/>
  <c r="R579" i="10"/>
  <c r="R578" i="10"/>
  <c r="R577" i="10"/>
  <c r="R576" i="10"/>
  <c r="R575" i="10"/>
  <c r="R574" i="10"/>
  <c r="R573" i="10"/>
  <c r="R572" i="10"/>
  <c r="R571" i="10"/>
  <c r="R570" i="10"/>
  <c r="R569" i="10"/>
  <c r="R568" i="10"/>
  <c r="R567" i="10"/>
  <c r="R566" i="10"/>
  <c r="R565" i="10"/>
  <c r="R564" i="10"/>
  <c r="R563" i="10"/>
  <c r="R562" i="10"/>
  <c r="R561" i="10"/>
  <c r="R560" i="10"/>
  <c r="R559" i="10"/>
  <c r="R558" i="10"/>
  <c r="R557" i="10"/>
  <c r="R556" i="10"/>
  <c r="R555" i="10"/>
  <c r="R554" i="10"/>
  <c r="R553" i="10"/>
  <c r="R552" i="10"/>
  <c r="R551" i="10"/>
  <c r="R550" i="10"/>
  <c r="R549" i="10"/>
  <c r="R548" i="10"/>
  <c r="R547" i="10"/>
  <c r="R546" i="10"/>
  <c r="R545" i="10"/>
  <c r="R544" i="10"/>
  <c r="R543" i="10"/>
  <c r="R542" i="10"/>
  <c r="R541" i="10"/>
  <c r="R540" i="10"/>
  <c r="R539" i="10"/>
  <c r="R538" i="10"/>
  <c r="R537" i="10"/>
  <c r="R536" i="10"/>
  <c r="R535" i="10"/>
  <c r="R534" i="10"/>
  <c r="R533" i="10"/>
  <c r="R532" i="10"/>
  <c r="R531" i="10"/>
  <c r="R530" i="10"/>
  <c r="R529" i="10"/>
  <c r="R528" i="10"/>
  <c r="R527" i="10"/>
  <c r="R526" i="10"/>
  <c r="R525" i="10"/>
  <c r="R524" i="10"/>
  <c r="R523" i="10"/>
  <c r="R522" i="10"/>
  <c r="R521" i="10"/>
  <c r="R520" i="10"/>
  <c r="R519" i="10"/>
  <c r="R518" i="10"/>
  <c r="R517" i="10"/>
  <c r="R516" i="10"/>
  <c r="R515" i="10"/>
  <c r="R514" i="10"/>
  <c r="R513" i="10"/>
  <c r="R512" i="10"/>
  <c r="R511" i="10"/>
  <c r="R510" i="10"/>
  <c r="R509" i="10"/>
  <c r="R508" i="10"/>
  <c r="R507" i="10"/>
  <c r="R506" i="10"/>
  <c r="R505" i="10"/>
  <c r="R504" i="10"/>
  <c r="R503" i="10"/>
  <c r="R502" i="10"/>
  <c r="R501" i="10"/>
  <c r="R500" i="10"/>
  <c r="R499" i="10"/>
  <c r="R498" i="10"/>
  <c r="R497" i="10"/>
  <c r="R496" i="10"/>
  <c r="R495" i="10"/>
  <c r="R494" i="10"/>
  <c r="R493" i="10"/>
  <c r="R492" i="10"/>
  <c r="R491" i="10"/>
  <c r="R490" i="10"/>
  <c r="R489" i="10"/>
  <c r="R488" i="10"/>
  <c r="R487" i="10"/>
  <c r="R486" i="10"/>
  <c r="R485" i="10"/>
  <c r="R484" i="10"/>
  <c r="R483" i="10"/>
  <c r="R482" i="10"/>
  <c r="R481" i="10"/>
  <c r="R480" i="10"/>
  <c r="R479" i="10"/>
  <c r="R478" i="10"/>
  <c r="R477" i="10"/>
  <c r="R476" i="10"/>
  <c r="R475" i="10"/>
  <c r="R474" i="10"/>
  <c r="R473" i="10"/>
  <c r="R472" i="10"/>
  <c r="R471" i="10"/>
  <c r="R470" i="10"/>
  <c r="R469" i="10"/>
  <c r="R468" i="10"/>
  <c r="R467" i="10"/>
  <c r="R466" i="10"/>
  <c r="R465" i="10"/>
  <c r="R464" i="10"/>
  <c r="R463" i="10"/>
  <c r="R462" i="10"/>
  <c r="R461" i="10"/>
  <c r="R460" i="10"/>
  <c r="R459" i="10"/>
  <c r="R458" i="10"/>
  <c r="R457" i="10"/>
  <c r="R456" i="10"/>
  <c r="R455" i="10"/>
  <c r="R454" i="10"/>
  <c r="R453" i="10"/>
  <c r="R452" i="10"/>
  <c r="R451" i="10"/>
  <c r="R450" i="10"/>
  <c r="R449" i="10"/>
  <c r="R448" i="10"/>
  <c r="R447" i="10"/>
  <c r="R446" i="10"/>
  <c r="R445" i="10"/>
  <c r="R444" i="10"/>
  <c r="R443" i="10"/>
  <c r="R442" i="10"/>
  <c r="R441" i="10"/>
  <c r="R440" i="10"/>
  <c r="R439" i="10"/>
  <c r="R438" i="10"/>
  <c r="R437" i="10"/>
  <c r="R436" i="10"/>
  <c r="R435" i="10"/>
  <c r="R434" i="10"/>
  <c r="R433" i="10"/>
  <c r="R432" i="10"/>
  <c r="R431" i="10"/>
  <c r="R430" i="10"/>
  <c r="R429" i="10"/>
  <c r="R428" i="10"/>
  <c r="R427" i="10"/>
  <c r="R426" i="10"/>
  <c r="R425" i="10"/>
  <c r="R424" i="10"/>
  <c r="R423" i="10"/>
  <c r="R422" i="10"/>
  <c r="R421" i="10"/>
  <c r="R420" i="10"/>
  <c r="R419" i="10"/>
  <c r="R418" i="10"/>
  <c r="R417" i="10"/>
  <c r="R416" i="10"/>
  <c r="R415" i="10"/>
  <c r="R414" i="10"/>
  <c r="R413" i="10"/>
  <c r="R412" i="10"/>
  <c r="R411" i="10"/>
  <c r="R410" i="10"/>
  <c r="R409" i="10"/>
  <c r="R408" i="10"/>
  <c r="R407" i="10"/>
  <c r="R406" i="10"/>
  <c r="R405" i="10"/>
  <c r="R404" i="10"/>
  <c r="R403" i="10"/>
  <c r="R402" i="10"/>
  <c r="R401" i="10"/>
  <c r="R400" i="10"/>
  <c r="R399" i="10"/>
  <c r="R398" i="10"/>
  <c r="R397" i="10"/>
  <c r="R396" i="10"/>
  <c r="R395" i="10"/>
  <c r="R394" i="10"/>
  <c r="R393" i="10"/>
  <c r="R392" i="10"/>
  <c r="R391" i="10"/>
  <c r="R390" i="10"/>
  <c r="R389" i="10"/>
  <c r="R388" i="10"/>
  <c r="R387" i="10"/>
  <c r="R386" i="10"/>
  <c r="R385" i="10"/>
  <c r="R384" i="10"/>
  <c r="R383" i="10"/>
  <c r="R382" i="10"/>
  <c r="R381" i="10"/>
  <c r="R380" i="10"/>
  <c r="R379" i="10"/>
  <c r="R378" i="10"/>
  <c r="R377" i="10"/>
  <c r="R376" i="10"/>
  <c r="R375" i="10"/>
  <c r="R374" i="10"/>
  <c r="R373" i="10"/>
  <c r="R372" i="10"/>
  <c r="R371" i="10"/>
  <c r="R370" i="10"/>
  <c r="R369" i="10"/>
  <c r="R368" i="10"/>
  <c r="R367" i="10"/>
  <c r="R366" i="10"/>
  <c r="R365" i="10"/>
  <c r="R364" i="10"/>
  <c r="R363" i="10"/>
  <c r="R362" i="10"/>
  <c r="R361" i="10"/>
  <c r="R360" i="10"/>
  <c r="R359" i="10"/>
  <c r="R358" i="10"/>
  <c r="R357" i="10"/>
  <c r="R356" i="10"/>
  <c r="R355" i="10"/>
  <c r="R354" i="10"/>
  <c r="R353" i="10"/>
  <c r="R352" i="10"/>
  <c r="R351" i="10"/>
  <c r="R350" i="10"/>
  <c r="R349" i="10"/>
  <c r="R348" i="10"/>
  <c r="R347" i="10"/>
  <c r="R346" i="10"/>
  <c r="R345" i="10"/>
  <c r="R344" i="10"/>
  <c r="R343" i="10"/>
  <c r="R342" i="10"/>
  <c r="R341" i="10"/>
  <c r="R340" i="10"/>
  <c r="R339" i="10"/>
  <c r="R338" i="10"/>
  <c r="R337" i="10"/>
  <c r="R336" i="10"/>
  <c r="R335" i="10"/>
  <c r="R334" i="10"/>
  <c r="R333" i="10"/>
  <c r="R332" i="10"/>
  <c r="R331" i="10"/>
  <c r="R330" i="10"/>
  <c r="R329" i="10"/>
  <c r="R328" i="10"/>
  <c r="R327" i="10"/>
  <c r="R326" i="10"/>
  <c r="R325" i="10"/>
  <c r="R324" i="10"/>
  <c r="R323" i="10"/>
  <c r="R322" i="10"/>
  <c r="R321" i="10"/>
  <c r="R320" i="10"/>
  <c r="R319" i="10"/>
  <c r="R318" i="10"/>
  <c r="R317" i="10"/>
  <c r="R316" i="10"/>
  <c r="R315" i="10"/>
  <c r="R314" i="10"/>
  <c r="R313" i="10"/>
  <c r="R312" i="10"/>
  <c r="R311" i="10"/>
  <c r="R310" i="10"/>
  <c r="R309" i="10"/>
  <c r="R308" i="10"/>
  <c r="R307" i="10"/>
  <c r="R306" i="10"/>
  <c r="R305" i="10"/>
  <c r="R304" i="10"/>
  <c r="R303" i="10"/>
  <c r="R302" i="10"/>
  <c r="R301" i="10"/>
  <c r="R300" i="10"/>
  <c r="R299" i="10"/>
  <c r="R298" i="10"/>
  <c r="R297" i="10"/>
  <c r="R296" i="10"/>
  <c r="R295" i="10"/>
  <c r="R294" i="10"/>
  <c r="R293" i="10"/>
  <c r="R292" i="10"/>
  <c r="R291" i="10"/>
  <c r="R290" i="10"/>
  <c r="R289" i="10"/>
  <c r="R288" i="10"/>
  <c r="R287" i="10"/>
  <c r="R286" i="10"/>
  <c r="R285" i="10"/>
  <c r="R284" i="10"/>
  <c r="R283" i="10"/>
  <c r="R282" i="10"/>
  <c r="R281" i="10"/>
  <c r="R280" i="10"/>
  <c r="R279" i="10"/>
  <c r="R278" i="10"/>
  <c r="R277" i="10"/>
  <c r="R276" i="10"/>
  <c r="R275" i="10"/>
  <c r="R274" i="10"/>
  <c r="R273" i="10"/>
  <c r="R272" i="10"/>
  <c r="R271" i="10"/>
  <c r="R270" i="10"/>
  <c r="R269" i="10"/>
  <c r="R268" i="10"/>
  <c r="R267" i="10"/>
  <c r="R266" i="10"/>
  <c r="R265" i="10"/>
  <c r="R264" i="10"/>
  <c r="R263" i="10"/>
  <c r="R262" i="10"/>
  <c r="R261" i="10"/>
  <c r="R260" i="10"/>
  <c r="R259" i="10"/>
  <c r="R258" i="10"/>
  <c r="R257" i="10"/>
  <c r="R256" i="10"/>
  <c r="R255" i="10"/>
  <c r="R254" i="10"/>
  <c r="R253" i="10"/>
  <c r="R252" i="10"/>
  <c r="R251" i="10"/>
  <c r="R250" i="10"/>
  <c r="R249" i="10"/>
  <c r="R248" i="10"/>
  <c r="R247" i="10"/>
  <c r="R246" i="10"/>
  <c r="R245" i="10"/>
  <c r="R244" i="10"/>
  <c r="R243" i="10"/>
  <c r="R242" i="10"/>
  <c r="R241" i="10"/>
  <c r="R240" i="10"/>
  <c r="R239" i="10"/>
  <c r="R238" i="10"/>
  <c r="R237" i="10"/>
  <c r="R236" i="10"/>
  <c r="R235" i="10"/>
  <c r="R234" i="10"/>
  <c r="R233" i="10"/>
  <c r="R232" i="10"/>
  <c r="R231" i="10"/>
  <c r="R230" i="10"/>
  <c r="R229" i="10"/>
  <c r="R228" i="10"/>
  <c r="R227" i="10"/>
  <c r="R226" i="10"/>
  <c r="R225" i="10"/>
  <c r="R224" i="10"/>
  <c r="R223" i="10"/>
  <c r="R222" i="10"/>
  <c r="R221" i="10"/>
  <c r="R220" i="10"/>
  <c r="R219" i="10"/>
  <c r="R218" i="10"/>
  <c r="R217" i="10"/>
  <c r="R216" i="10"/>
  <c r="R215" i="10"/>
  <c r="R214" i="10"/>
  <c r="R213" i="10"/>
  <c r="R212" i="10"/>
  <c r="R211" i="10"/>
  <c r="R210" i="10"/>
  <c r="R209" i="10"/>
  <c r="R208" i="10"/>
  <c r="R207" i="10"/>
  <c r="R206" i="10"/>
  <c r="R205" i="10"/>
  <c r="R204" i="10"/>
  <c r="R203" i="10"/>
  <c r="R202" i="10"/>
  <c r="R201" i="10"/>
  <c r="R200" i="10"/>
  <c r="R199" i="10"/>
  <c r="R198" i="10"/>
  <c r="R197" i="10"/>
  <c r="R196" i="10"/>
  <c r="R195" i="10"/>
  <c r="R194" i="10"/>
  <c r="R193" i="10"/>
  <c r="R192" i="10"/>
  <c r="R191" i="10"/>
  <c r="R190" i="10"/>
  <c r="R189" i="10"/>
  <c r="R188" i="10"/>
  <c r="R187" i="10"/>
  <c r="R186" i="10"/>
  <c r="R185" i="10"/>
  <c r="R184" i="10"/>
  <c r="R183" i="10"/>
  <c r="R182" i="10"/>
  <c r="R181" i="10"/>
  <c r="R180" i="10"/>
  <c r="R179" i="10"/>
  <c r="R178" i="10"/>
  <c r="R177" i="10"/>
  <c r="R176" i="10"/>
  <c r="R175" i="10"/>
  <c r="R174" i="10"/>
  <c r="R173" i="10"/>
  <c r="R172" i="10"/>
  <c r="R171" i="10"/>
  <c r="R170" i="10"/>
  <c r="R169" i="10"/>
  <c r="R168" i="10"/>
  <c r="R167" i="10"/>
  <c r="R166" i="10"/>
  <c r="R165" i="10"/>
  <c r="R164" i="10"/>
  <c r="R163" i="10"/>
  <c r="R162" i="10"/>
  <c r="R161" i="10"/>
  <c r="R160" i="10"/>
  <c r="R159" i="10"/>
  <c r="R158" i="10"/>
  <c r="R157" i="10"/>
  <c r="R156" i="10"/>
  <c r="R155" i="10"/>
  <c r="R154" i="10"/>
  <c r="R153" i="10"/>
  <c r="R152" i="10"/>
  <c r="R151" i="10"/>
  <c r="R150" i="10"/>
  <c r="R149" i="10"/>
  <c r="R148" i="10"/>
  <c r="R147" i="10"/>
  <c r="R146" i="10"/>
  <c r="R145" i="10"/>
  <c r="R144" i="10"/>
  <c r="R143" i="10"/>
  <c r="R142" i="10"/>
  <c r="R141" i="10"/>
  <c r="R140" i="10"/>
  <c r="R139" i="10"/>
  <c r="R138" i="10"/>
  <c r="R137" i="10"/>
  <c r="R136" i="10"/>
  <c r="R135" i="10"/>
  <c r="R134" i="10"/>
  <c r="R133" i="10"/>
  <c r="R132" i="10"/>
  <c r="R131" i="10"/>
  <c r="R130" i="10"/>
  <c r="R129" i="10"/>
  <c r="R128" i="10"/>
  <c r="R127" i="10"/>
  <c r="R126" i="10"/>
  <c r="R125" i="10"/>
  <c r="R124" i="10"/>
  <c r="R123" i="10"/>
  <c r="R122" i="10"/>
  <c r="R121" i="10"/>
  <c r="R120" i="10"/>
  <c r="R119" i="10"/>
  <c r="R118" i="10"/>
  <c r="R117" i="10"/>
  <c r="R116" i="10"/>
  <c r="R115" i="10"/>
  <c r="R114" i="10"/>
  <c r="R113" i="10"/>
  <c r="R112" i="10"/>
  <c r="R111" i="10"/>
  <c r="R110" i="10"/>
  <c r="R109" i="10"/>
  <c r="R108" i="10"/>
  <c r="R107" i="10"/>
  <c r="R106" i="10"/>
  <c r="R105" i="10"/>
  <c r="R104" i="10"/>
  <c r="R103" i="10"/>
  <c r="R102" i="10"/>
  <c r="R101" i="10"/>
  <c r="R100" i="10"/>
  <c r="R99" i="10"/>
  <c r="R98" i="10"/>
  <c r="R97" i="10"/>
  <c r="R96" i="10"/>
  <c r="R95" i="10"/>
  <c r="R94" i="10"/>
  <c r="R93" i="10"/>
  <c r="R92" i="10"/>
  <c r="R91" i="10"/>
  <c r="R90" i="10"/>
  <c r="R89" i="10"/>
  <c r="R88" i="10"/>
  <c r="R87" i="10"/>
  <c r="R86" i="10"/>
  <c r="R85" i="10"/>
  <c r="R84" i="10"/>
  <c r="R83" i="10"/>
  <c r="R82" i="10"/>
  <c r="R81" i="10"/>
  <c r="R80" i="10"/>
  <c r="R79" i="10"/>
  <c r="R78" i="10"/>
  <c r="R77" i="10"/>
  <c r="R76" i="10"/>
  <c r="R75" i="10"/>
  <c r="R74" i="10"/>
  <c r="R73" i="10"/>
  <c r="R72" i="10"/>
  <c r="R71" i="10"/>
  <c r="R70" i="10"/>
  <c r="R69" i="10"/>
  <c r="R68" i="10"/>
  <c r="R67" i="10"/>
  <c r="R66" i="10"/>
  <c r="R65" i="10"/>
  <c r="R64" i="10"/>
  <c r="R63" i="10"/>
  <c r="R62" i="10"/>
  <c r="R61" i="10"/>
  <c r="R60" i="10"/>
  <c r="R59" i="10"/>
  <c r="R58" i="10"/>
  <c r="R57" i="10"/>
  <c r="R56" i="10"/>
  <c r="R55" i="10"/>
  <c r="R54" i="10"/>
  <c r="R53" i="10"/>
  <c r="R52" i="10"/>
  <c r="R51" i="10"/>
  <c r="R50" i="10"/>
  <c r="R49" i="10"/>
  <c r="R48" i="10"/>
  <c r="R47" i="10"/>
  <c r="R46" i="10"/>
  <c r="R45" i="10"/>
  <c r="R44" i="10"/>
  <c r="R43" i="10"/>
  <c r="R42" i="10"/>
  <c r="R41" i="10"/>
  <c r="R40" i="10"/>
  <c r="R39" i="10"/>
  <c r="R38" i="10"/>
  <c r="R37" i="10"/>
  <c r="R36" i="10"/>
  <c r="R35" i="10"/>
  <c r="R34" i="10"/>
  <c r="R33" i="10"/>
  <c r="R32" i="10"/>
  <c r="R31" i="10"/>
  <c r="R30" i="10"/>
  <c r="R28" i="10"/>
  <c r="R27" i="10"/>
  <c r="R26" i="10"/>
  <c r="R25" i="10"/>
  <c r="R24" i="10"/>
  <c r="R23" i="10"/>
  <c r="F1016" i="10"/>
  <c r="F1015" i="10"/>
  <c r="F1014" i="10"/>
  <c r="F1013" i="10"/>
  <c r="F1012" i="10"/>
  <c r="F1011" i="10"/>
  <c r="F1010" i="10"/>
  <c r="F1009" i="10"/>
  <c r="F1008" i="10"/>
  <c r="F1007" i="10"/>
  <c r="F1006" i="10"/>
  <c r="F1005" i="10"/>
  <c r="F1004" i="10"/>
  <c r="F1003" i="10"/>
  <c r="F1002" i="10"/>
  <c r="F1001" i="10"/>
  <c r="F1000" i="10"/>
  <c r="F999" i="10"/>
  <c r="F998" i="10"/>
  <c r="F997" i="10"/>
  <c r="F996" i="10"/>
  <c r="F995" i="10"/>
  <c r="F994" i="10"/>
  <c r="F993" i="10"/>
  <c r="F992" i="10"/>
  <c r="F991" i="10"/>
  <c r="F990" i="10"/>
  <c r="F989" i="10"/>
  <c r="F988" i="10"/>
  <c r="F987" i="10"/>
  <c r="F986" i="10"/>
  <c r="F985" i="10"/>
  <c r="F984" i="10"/>
  <c r="F983" i="10"/>
  <c r="F982" i="10"/>
  <c r="F981" i="10"/>
  <c r="F980" i="10"/>
  <c r="F979" i="10"/>
  <c r="F978" i="10"/>
  <c r="F977" i="10"/>
  <c r="F976" i="10"/>
  <c r="F975" i="10"/>
  <c r="F974" i="10"/>
  <c r="F973" i="10"/>
  <c r="F972" i="10"/>
  <c r="F971" i="10"/>
  <c r="F970" i="10"/>
  <c r="F969" i="10"/>
  <c r="F968" i="10"/>
  <c r="F967" i="10"/>
  <c r="F966" i="10"/>
  <c r="F965" i="10"/>
  <c r="F964" i="10"/>
  <c r="F963" i="10"/>
  <c r="F962" i="10"/>
  <c r="F961" i="10"/>
  <c r="F960" i="10"/>
  <c r="F959" i="10"/>
  <c r="F958" i="10"/>
  <c r="F957" i="10"/>
  <c r="F956" i="10"/>
  <c r="F955" i="10"/>
  <c r="F954" i="10"/>
  <c r="F953" i="10"/>
  <c r="F952" i="10"/>
  <c r="F951" i="10"/>
  <c r="F950" i="10"/>
  <c r="F949" i="10"/>
  <c r="F948" i="10"/>
  <c r="F947" i="10"/>
  <c r="F946" i="10"/>
  <c r="F945" i="10"/>
  <c r="F944" i="10"/>
  <c r="F943" i="10"/>
  <c r="F942" i="10"/>
  <c r="F941" i="10"/>
  <c r="F940" i="10"/>
  <c r="F939" i="10"/>
  <c r="F938" i="10"/>
  <c r="F937" i="10"/>
  <c r="F936" i="10"/>
  <c r="F935" i="10"/>
  <c r="F934" i="10"/>
  <c r="F933" i="10"/>
  <c r="F932" i="10"/>
  <c r="F931" i="10"/>
  <c r="F930" i="10"/>
  <c r="F929" i="10"/>
  <c r="F928" i="10"/>
  <c r="F927" i="10"/>
  <c r="F926" i="10"/>
  <c r="F925" i="10"/>
  <c r="F924" i="10"/>
  <c r="F923" i="10"/>
  <c r="F922" i="10"/>
  <c r="F921" i="10"/>
  <c r="F920" i="10"/>
  <c r="F919" i="10"/>
  <c r="F918" i="10"/>
  <c r="F917" i="10"/>
  <c r="F916" i="10"/>
  <c r="F915" i="10"/>
  <c r="F914" i="10"/>
  <c r="F913" i="10"/>
  <c r="F912" i="10"/>
  <c r="F911" i="10"/>
  <c r="F910" i="10"/>
  <c r="F909" i="10"/>
  <c r="F908" i="10"/>
  <c r="F907" i="10"/>
  <c r="F906" i="10"/>
  <c r="F905" i="10"/>
  <c r="F904" i="10"/>
  <c r="F903" i="10"/>
  <c r="F902" i="10"/>
  <c r="F901" i="10"/>
  <c r="F900" i="10"/>
  <c r="F899" i="10"/>
  <c r="F898" i="10"/>
  <c r="F897" i="10"/>
  <c r="F896" i="10"/>
  <c r="F895" i="10"/>
  <c r="F894" i="10"/>
  <c r="F893" i="10"/>
  <c r="F892" i="10"/>
  <c r="F891" i="10"/>
  <c r="F890" i="10"/>
  <c r="F889" i="10"/>
  <c r="F888" i="10"/>
  <c r="F887" i="10"/>
  <c r="F886" i="10"/>
  <c r="F885" i="10"/>
  <c r="F884" i="10"/>
  <c r="F883" i="10"/>
  <c r="F882" i="10"/>
  <c r="F881" i="10"/>
  <c r="F880" i="10"/>
  <c r="F879" i="10"/>
  <c r="F878" i="10"/>
  <c r="F877" i="10"/>
  <c r="F876" i="10"/>
  <c r="F875" i="10"/>
  <c r="F874" i="10"/>
  <c r="F873" i="10"/>
  <c r="F872" i="10"/>
  <c r="F871" i="10"/>
  <c r="F870" i="10"/>
  <c r="F869" i="10"/>
  <c r="F868" i="10"/>
  <c r="F867" i="10"/>
  <c r="F866" i="10"/>
  <c r="F865" i="10"/>
  <c r="F864" i="10"/>
  <c r="F863" i="10"/>
  <c r="F862" i="10"/>
  <c r="F861" i="10"/>
  <c r="F860" i="10"/>
  <c r="F859" i="10"/>
  <c r="F858" i="10"/>
  <c r="F857" i="10"/>
  <c r="F856" i="10"/>
  <c r="F855" i="10"/>
  <c r="F854" i="10"/>
  <c r="F853" i="10"/>
  <c r="F852" i="10"/>
  <c r="F851" i="10"/>
  <c r="F850" i="10"/>
  <c r="F849" i="10"/>
  <c r="F848" i="10"/>
  <c r="F847" i="10"/>
  <c r="F846" i="10"/>
  <c r="F845" i="10"/>
  <c r="F844" i="10"/>
  <c r="F843" i="10"/>
  <c r="F842" i="10"/>
  <c r="F841" i="10"/>
  <c r="F840" i="10"/>
  <c r="F839" i="10"/>
  <c r="F838" i="10"/>
  <c r="F837" i="10"/>
  <c r="F836" i="10"/>
  <c r="F835" i="10"/>
  <c r="F834" i="10"/>
  <c r="F833" i="10"/>
  <c r="F832" i="10"/>
  <c r="F831" i="10"/>
  <c r="F830" i="10"/>
  <c r="F829" i="10"/>
  <c r="F828" i="10"/>
  <c r="F827" i="10"/>
  <c r="F826" i="10"/>
  <c r="F825" i="10"/>
  <c r="F824" i="10"/>
  <c r="F823" i="10"/>
  <c r="F822" i="10"/>
  <c r="F821" i="10"/>
  <c r="F820" i="10"/>
  <c r="F819" i="10"/>
  <c r="F818" i="10"/>
  <c r="F817" i="10"/>
  <c r="F816" i="10"/>
  <c r="F815" i="10"/>
  <c r="F814" i="10"/>
  <c r="F813" i="10"/>
  <c r="F812" i="10"/>
  <c r="F811" i="10"/>
  <c r="F810" i="10"/>
  <c r="F809" i="10"/>
  <c r="F808" i="10"/>
  <c r="F807" i="10"/>
  <c r="F806" i="10"/>
  <c r="F805" i="10"/>
  <c r="F804" i="10"/>
  <c r="F803" i="10"/>
  <c r="F802" i="10"/>
  <c r="F801" i="10"/>
  <c r="F800" i="10"/>
  <c r="F799" i="10"/>
  <c r="F798" i="10"/>
  <c r="F797" i="10"/>
  <c r="F796" i="10"/>
  <c r="F795" i="10"/>
  <c r="F794" i="10"/>
  <c r="F793" i="10"/>
  <c r="F792" i="10"/>
  <c r="F791" i="10"/>
  <c r="F790" i="10"/>
  <c r="F789" i="10"/>
  <c r="F788" i="10"/>
  <c r="F787" i="10"/>
  <c r="F786" i="10"/>
  <c r="F785" i="10"/>
  <c r="F784" i="10"/>
  <c r="F783" i="10"/>
  <c r="F782" i="10"/>
  <c r="F781" i="10"/>
  <c r="F780" i="10"/>
  <c r="F779" i="10"/>
  <c r="F778" i="10"/>
  <c r="F777" i="10"/>
  <c r="F776" i="10"/>
  <c r="F775" i="10"/>
  <c r="F774" i="10"/>
  <c r="F773" i="10"/>
  <c r="F772" i="10"/>
  <c r="F771" i="10"/>
  <c r="F770" i="10"/>
  <c r="F769" i="10"/>
  <c r="F768" i="10"/>
  <c r="F767" i="10"/>
  <c r="F766" i="10"/>
  <c r="F765" i="10"/>
  <c r="F764" i="10"/>
  <c r="F763" i="10"/>
  <c r="F762" i="10"/>
  <c r="F761" i="10"/>
  <c r="F760" i="10"/>
  <c r="F759" i="10"/>
  <c r="F758" i="10"/>
  <c r="F757" i="10"/>
  <c r="F756" i="10"/>
  <c r="F755" i="10"/>
  <c r="F754" i="10"/>
  <c r="F753" i="10"/>
  <c r="F752" i="10"/>
  <c r="F751" i="10"/>
  <c r="F750" i="10"/>
  <c r="F749" i="10"/>
  <c r="F748" i="10"/>
  <c r="F747" i="10"/>
  <c r="F746" i="10"/>
  <c r="F745" i="10"/>
  <c r="F744" i="10"/>
  <c r="F743" i="10"/>
  <c r="F742" i="10"/>
  <c r="F741" i="10"/>
  <c r="F740" i="10"/>
  <c r="F739" i="10"/>
  <c r="F738" i="10"/>
  <c r="F737" i="10"/>
  <c r="F736" i="10"/>
  <c r="F735" i="10"/>
  <c r="F734" i="10"/>
  <c r="F733" i="10"/>
  <c r="F732" i="10"/>
  <c r="F731" i="10"/>
  <c r="F730" i="10"/>
  <c r="F729" i="10"/>
  <c r="F728" i="10"/>
  <c r="F727" i="10"/>
  <c r="F726" i="10"/>
  <c r="F725" i="10"/>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7" i="10"/>
  <c r="F26" i="10"/>
  <c r="F25" i="10"/>
  <c r="F24" i="10"/>
  <c r="F23" i="10"/>
  <c r="W24" i="10"/>
  <c r="W31" i="10"/>
  <c r="W38" i="10"/>
  <c r="W39" i="10"/>
  <c r="W47" i="10"/>
  <c r="W55" i="10"/>
  <c r="W56" i="10"/>
  <c r="W63" i="10"/>
  <c r="W70" i="10"/>
  <c r="W71" i="10"/>
  <c r="W72" i="10"/>
  <c r="W79" i="10"/>
  <c r="W87" i="10"/>
  <c r="W95" i="10"/>
  <c r="W96" i="10"/>
  <c r="W103" i="10"/>
  <c r="W104" i="10"/>
  <c r="W110" i="10"/>
  <c r="W111" i="10"/>
  <c r="W112" i="10"/>
  <c r="W119" i="10"/>
  <c r="W120" i="10"/>
  <c r="W124" i="10"/>
  <c r="W127" i="10"/>
  <c r="W128" i="10"/>
  <c r="W135" i="10"/>
  <c r="W143" i="10"/>
  <c r="W151" i="10"/>
  <c r="W159" i="10"/>
  <c r="W160" i="10"/>
  <c r="W167" i="10"/>
  <c r="W168" i="10"/>
  <c r="W175" i="10"/>
  <c r="W182" i="10"/>
  <c r="W183" i="10"/>
  <c r="W191" i="10"/>
  <c r="W198" i="10"/>
  <c r="W199" i="10"/>
  <c r="W207" i="10"/>
  <c r="W208" i="10"/>
  <c r="W215" i="10"/>
  <c r="W223" i="10"/>
  <c r="W231" i="10"/>
  <c r="W236" i="10"/>
  <c r="W239" i="10"/>
  <c r="W247" i="10"/>
  <c r="W254" i="10"/>
  <c r="W255" i="10"/>
  <c r="W263" i="10"/>
  <c r="W271" i="10"/>
  <c r="W272" i="10"/>
  <c r="W279" i="10"/>
  <c r="W280" i="10"/>
  <c r="W287" i="10"/>
  <c r="W294" i="10"/>
  <c r="W295" i="10"/>
  <c r="W303" i="10"/>
  <c r="W310" i="10"/>
  <c r="W311" i="10"/>
  <c r="W319" i="10"/>
  <c r="W320" i="10"/>
  <c r="W327" i="10"/>
  <c r="W334" i="10"/>
  <c r="W335" i="10"/>
  <c r="W336" i="10"/>
  <c r="W343" i="10"/>
  <c r="W351" i="10"/>
  <c r="W359" i="10"/>
  <c r="W367" i="10"/>
  <c r="W374" i="10"/>
  <c r="W375" i="10"/>
  <c r="W383" i="10"/>
  <c r="W387" i="10"/>
  <c r="W391" i="10"/>
  <c r="W392" i="10"/>
  <c r="W398" i="10"/>
  <c r="W399" i="10"/>
  <c r="W400" i="10"/>
  <c r="W407" i="10"/>
  <c r="W408" i="10"/>
  <c r="W415" i="10"/>
  <c r="W422" i="10"/>
  <c r="W423" i="10"/>
  <c r="W431" i="10"/>
  <c r="W438" i="10"/>
  <c r="W439" i="10"/>
  <c r="W447" i="10"/>
  <c r="W455" i="10"/>
  <c r="W456" i="10"/>
  <c r="W462" i="10"/>
  <c r="W463" i="10"/>
  <c r="W471" i="10"/>
  <c r="W472" i="10"/>
  <c r="W479" i="10"/>
  <c r="W480" i="10"/>
  <c r="W487" i="10"/>
  <c r="W491" i="10"/>
  <c r="W495" i="10"/>
  <c r="W502" i="10"/>
  <c r="W503" i="10"/>
  <c r="W511" i="10"/>
  <c r="W512" i="10"/>
  <c r="W519" i="10"/>
  <c r="W520" i="10"/>
  <c r="W526" i="10"/>
  <c r="W527" i="10"/>
  <c r="W535" i="10"/>
  <c r="W543" i="10"/>
  <c r="W550" i="10"/>
  <c r="W551" i="10"/>
  <c r="W559" i="10"/>
  <c r="W560" i="10"/>
  <c r="W566" i="10"/>
  <c r="W567" i="10"/>
  <c r="W575" i="10"/>
  <c r="W576" i="10"/>
  <c r="W583" i="10"/>
  <c r="W590" i="10"/>
  <c r="W591" i="10"/>
  <c r="W592" i="10"/>
  <c r="W599" i="10"/>
  <c r="W607" i="10"/>
  <c r="W615" i="10"/>
  <c r="W616" i="10"/>
  <c r="W623" i="10"/>
  <c r="W630" i="10"/>
  <c r="W631" i="10"/>
  <c r="W632" i="10"/>
  <c r="W639" i="10"/>
  <c r="W647" i="10"/>
  <c r="W648" i="10"/>
  <c r="W654" i="10"/>
  <c r="W655" i="10"/>
  <c r="W656" i="10"/>
  <c r="W663" i="10"/>
  <c r="W671" i="10"/>
  <c r="W678" i="10"/>
  <c r="W679" i="10"/>
  <c r="W687" i="10"/>
  <c r="W694" i="10"/>
  <c r="W695" i="10"/>
  <c r="W696" i="10"/>
  <c r="W700" i="10"/>
  <c r="W703" i="10"/>
  <c r="W704" i="10"/>
  <c r="W711" i="10"/>
  <c r="W713" i="10"/>
  <c r="W718" i="10"/>
  <c r="W719" i="10"/>
  <c r="W720" i="10"/>
  <c r="W726" i="10"/>
  <c r="W727" i="10"/>
  <c r="W735" i="10"/>
  <c r="W736" i="10"/>
  <c r="W743" i="10"/>
  <c r="W744" i="10"/>
  <c r="W745" i="10"/>
  <c r="W750" i="10"/>
  <c r="W751" i="10"/>
  <c r="W752" i="10"/>
  <c r="W753" i="10"/>
  <c r="W759" i="10"/>
  <c r="W760" i="10"/>
  <c r="W767" i="10"/>
  <c r="W775" i="10"/>
  <c r="W777" i="10"/>
  <c r="W782" i="10"/>
  <c r="W783" i="10"/>
  <c r="W790" i="10"/>
  <c r="W791" i="10"/>
  <c r="W799" i="10"/>
  <c r="W807" i="10"/>
  <c r="W814" i="10"/>
  <c r="W815" i="10"/>
  <c r="W823" i="10"/>
  <c r="W824" i="10"/>
  <c r="W831" i="10"/>
  <c r="W839" i="10"/>
  <c r="W840" i="10"/>
  <c r="W841" i="10"/>
  <c r="W846" i="10"/>
  <c r="W847" i="10"/>
  <c r="W848" i="10"/>
  <c r="W854" i="10"/>
  <c r="W855" i="10"/>
  <c r="W856" i="10"/>
  <c r="W860" i="10"/>
  <c r="W863" i="10"/>
  <c r="W871" i="10"/>
  <c r="W878" i="10"/>
  <c r="W879" i="10"/>
  <c r="W880" i="10"/>
  <c r="W887" i="10"/>
  <c r="W888" i="10"/>
  <c r="W895" i="10"/>
  <c r="W903" i="10"/>
  <c r="W910" i="10"/>
  <c r="W911" i="10"/>
  <c r="W918" i="10"/>
  <c r="W919" i="10"/>
  <c r="W927" i="10"/>
  <c r="W928" i="10"/>
  <c r="W935" i="10"/>
  <c r="W942" i="10"/>
  <c r="W943" i="10"/>
  <c r="W944" i="10"/>
  <c r="W951" i="10"/>
  <c r="W952" i="10"/>
  <c r="W959" i="10"/>
  <c r="W960" i="10"/>
  <c r="W967" i="10"/>
  <c r="W974" i="10"/>
  <c r="W975" i="10"/>
  <c r="W982" i="10"/>
  <c r="W983" i="10"/>
  <c r="W991" i="10"/>
  <c r="W999" i="10"/>
  <c r="W1006" i="10"/>
  <c r="W1007" i="10"/>
  <c r="W1015" i="10"/>
  <c r="AA24" i="10"/>
  <c r="AB24" i="10"/>
  <c r="AC24" i="10"/>
  <c r="AA25" i="10"/>
  <c r="AB25" i="10"/>
  <c r="AC25" i="10"/>
  <c r="AA26" i="10"/>
  <c r="AB26" i="10"/>
  <c r="AC26" i="10"/>
  <c r="AA27" i="10"/>
  <c r="AB27" i="10"/>
  <c r="AC27" i="10"/>
  <c r="AA28" i="10"/>
  <c r="AB28" i="10"/>
  <c r="AC28" i="10"/>
  <c r="AA30" i="10"/>
  <c r="AB30" i="10"/>
  <c r="AC30" i="10"/>
  <c r="AA31" i="10"/>
  <c r="AB31" i="10"/>
  <c r="AC31" i="10"/>
  <c r="AA32" i="10"/>
  <c r="AB32" i="10"/>
  <c r="AC32" i="10"/>
  <c r="AA33" i="10"/>
  <c r="AB33" i="10"/>
  <c r="AC33" i="10"/>
  <c r="AA34" i="10"/>
  <c r="AB34" i="10"/>
  <c r="AC34" i="10"/>
  <c r="AA35" i="10"/>
  <c r="AB35" i="10"/>
  <c r="AC35" i="10"/>
  <c r="AA36" i="10"/>
  <c r="AB36" i="10"/>
  <c r="AC36" i="10"/>
  <c r="AA37" i="10"/>
  <c r="AB37" i="10"/>
  <c r="AC37" i="10"/>
  <c r="AA38" i="10"/>
  <c r="AB38" i="10"/>
  <c r="AC38" i="10"/>
  <c r="AA39" i="10"/>
  <c r="AB39" i="10"/>
  <c r="AC39" i="10"/>
  <c r="AA40" i="10"/>
  <c r="AB40" i="10"/>
  <c r="AC40" i="10"/>
  <c r="AA41" i="10"/>
  <c r="AB41" i="10"/>
  <c r="AC41" i="10"/>
  <c r="AA42" i="10"/>
  <c r="AB42" i="10"/>
  <c r="AC42" i="10"/>
  <c r="AA43" i="10"/>
  <c r="AB43" i="10"/>
  <c r="AC43" i="10"/>
  <c r="AA44" i="10"/>
  <c r="AB44" i="10"/>
  <c r="AC44" i="10"/>
  <c r="AA45" i="10"/>
  <c r="AB45" i="10"/>
  <c r="AC45" i="10"/>
  <c r="AA46" i="10"/>
  <c r="AB46" i="10"/>
  <c r="AC46" i="10"/>
  <c r="AA47" i="10"/>
  <c r="AB47" i="10"/>
  <c r="AC47" i="10"/>
  <c r="AA48" i="10"/>
  <c r="AB48" i="10"/>
  <c r="AC48" i="10"/>
  <c r="AA49" i="10"/>
  <c r="AB49" i="10"/>
  <c r="AC49" i="10"/>
  <c r="AA50" i="10"/>
  <c r="AB50" i="10"/>
  <c r="AC50" i="10"/>
  <c r="AA51" i="10"/>
  <c r="AB51" i="10"/>
  <c r="AC51" i="10"/>
  <c r="AA52" i="10"/>
  <c r="AB52" i="10"/>
  <c r="AC52" i="10"/>
  <c r="AA53" i="10"/>
  <c r="AB53" i="10"/>
  <c r="AC53" i="10"/>
  <c r="AA54" i="10"/>
  <c r="AB54" i="10"/>
  <c r="AC54" i="10"/>
  <c r="AA55" i="10"/>
  <c r="AB55" i="10"/>
  <c r="AC55" i="10"/>
  <c r="AA56" i="10"/>
  <c r="AB56" i="10"/>
  <c r="AC56" i="10"/>
  <c r="AA57" i="10"/>
  <c r="AB57" i="10"/>
  <c r="AC57" i="10"/>
  <c r="AA58" i="10"/>
  <c r="AB58" i="10"/>
  <c r="AC58" i="10"/>
  <c r="AA59" i="10"/>
  <c r="AB59" i="10"/>
  <c r="AC59" i="10"/>
  <c r="AA60" i="10"/>
  <c r="AB60" i="10"/>
  <c r="AC60" i="10"/>
  <c r="AA61" i="10"/>
  <c r="AB61" i="10"/>
  <c r="AC61" i="10"/>
  <c r="AA62" i="10"/>
  <c r="AB62" i="10"/>
  <c r="AC62" i="10"/>
  <c r="AA63" i="10"/>
  <c r="AB63" i="10"/>
  <c r="AC63" i="10"/>
  <c r="AA64" i="10"/>
  <c r="AB64" i="10"/>
  <c r="AC64" i="10"/>
  <c r="AA65" i="10"/>
  <c r="AB65" i="10"/>
  <c r="AC65" i="10"/>
  <c r="AA66" i="10"/>
  <c r="AB66" i="10"/>
  <c r="AC66" i="10"/>
  <c r="AA67" i="10"/>
  <c r="AB67" i="10"/>
  <c r="AC67" i="10"/>
  <c r="AA68" i="10"/>
  <c r="AB68" i="10"/>
  <c r="AC68" i="10"/>
  <c r="AA69" i="10"/>
  <c r="AB69" i="10"/>
  <c r="AC69" i="10"/>
  <c r="AA70" i="10"/>
  <c r="AB70" i="10"/>
  <c r="AC70" i="10"/>
  <c r="AA71" i="10"/>
  <c r="AB71" i="10"/>
  <c r="AC71" i="10"/>
  <c r="AA72" i="10"/>
  <c r="AB72" i="10"/>
  <c r="AC72" i="10"/>
  <c r="AA73" i="10"/>
  <c r="AB73" i="10"/>
  <c r="AC73" i="10"/>
  <c r="AA74" i="10"/>
  <c r="AB74" i="10"/>
  <c r="AC74" i="10"/>
  <c r="AA75" i="10"/>
  <c r="AB75" i="10"/>
  <c r="AC75" i="10"/>
  <c r="AA76" i="10"/>
  <c r="AB76" i="10"/>
  <c r="AC76" i="10"/>
  <c r="AA77" i="10"/>
  <c r="AB77" i="10"/>
  <c r="AC77" i="10"/>
  <c r="AA78" i="10"/>
  <c r="AB78" i="10"/>
  <c r="AC78" i="10"/>
  <c r="AA79" i="10"/>
  <c r="AB79" i="10"/>
  <c r="AC79" i="10"/>
  <c r="AA80" i="10"/>
  <c r="AB80" i="10"/>
  <c r="AC80" i="10"/>
  <c r="AA81" i="10"/>
  <c r="AB81" i="10"/>
  <c r="AC81" i="10"/>
  <c r="AA82" i="10"/>
  <c r="AB82" i="10"/>
  <c r="AC82" i="10"/>
  <c r="AA83" i="10"/>
  <c r="AB83" i="10"/>
  <c r="AC83" i="10"/>
  <c r="AA84" i="10"/>
  <c r="AB84" i="10"/>
  <c r="AC84" i="10"/>
  <c r="AA85" i="10"/>
  <c r="AB85" i="10"/>
  <c r="AC85" i="10"/>
  <c r="AA86" i="10"/>
  <c r="AB86" i="10"/>
  <c r="AC86" i="10"/>
  <c r="AA87" i="10"/>
  <c r="AB87" i="10"/>
  <c r="AC87" i="10"/>
  <c r="AA88" i="10"/>
  <c r="AB88" i="10"/>
  <c r="AC88" i="10"/>
  <c r="AA89" i="10"/>
  <c r="AB89" i="10"/>
  <c r="AC89" i="10"/>
  <c r="AA90" i="10"/>
  <c r="AB90" i="10"/>
  <c r="AC90" i="10"/>
  <c r="AA91" i="10"/>
  <c r="AB91" i="10"/>
  <c r="AC91" i="10"/>
  <c r="AA92" i="10"/>
  <c r="AB92" i="10"/>
  <c r="AC92" i="10"/>
  <c r="AA93" i="10"/>
  <c r="AB93" i="10"/>
  <c r="AC93" i="10"/>
  <c r="AA94" i="10"/>
  <c r="AB94" i="10"/>
  <c r="AC94" i="10"/>
  <c r="AA95" i="10"/>
  <c r="AB95" i="10"/>
  <c r="AC95" i="10"/>
  <c r="AA96" i="10"/>
  <c r="AB96" i="10"/>
  <c r="AC96" i="10"/>
  <c r="AA97" i="10"/>
  <c r="AB97" i="10"/>
  <c r="AC97" i="10"/>
  <c r="AA98" i="10"/>
  <c r="AB98" i="10"/>
  <c r="AC98" i="10"/>
  <c r="AA99" i="10"/>
  <c r="AB99" i="10"/>
  <c r="AC99" i="10"/>
  <c r="AA100" i="10"/>
  <c r="AB100" i="10"/>
  <c r="AC100" i="10"/>
  <c r="AA101" i="10"/>
  <c r="AB101" i="10"/>
  <c r="AC101" i="10"/>
  <c r="AA102" i="10"/>
  <c r="AB102" i="10"/>
  <c r="AC102" i="10"/>
  <c r="AA103" i="10"/>
  <c r="AB103" i="10"/>
  <c r="AC103" i="10"/>
  <c r="AA104" i="10"/>
  <c r="AB104" i="10"/>
  <c r="AC104" i="10"/>
  <c r="AA105" i="10"/>
  <c r="AB105" i="10"/>
  <c r="AC105" i="10"/>
  <c r="AA106" i="10"/>
  <c r="AB106" i="10"/>
  <c r="AC106" i="10"/>
  <c r="AA107" i="10"/>
  <c r="AB107" i="10"/>
  <c r="AC107" i="10"/>
  <c r="AA108" i="10"/>
  <c r="AB108" i="10"/>
  <c r="AC108" i="10"/>
  <c r="AA109" i="10"/>
  <c r="AB109" i="10"/>
  <c r="AC109" i="10"/>
  <c r="AA110" i="10"/>
  <c r="AB110" i="10"/>
  <c r="AC110" i="10"/>
  <c r="AA111" i="10"/>
  <c r="AB111" i="10"/>
  <c r="AC111" i="10"/>
  <c r="AA112" i="10"/>
  <c r="AB112" i="10"/>
  <c r="AC112" i="10"/>
  <c r="AA113" i="10"/>
  <c r="AB113" i="10"/>
  <c r="AC113" i="10"/>
  <c r="AA114" i="10"/>
  <c r="AB114" i="10"/>
  <c r="AC114" i="10"/>
  <c r="AA115" i="10"/>
  <c r="AB115" i="10"/>
  <c r="AC115" i="10"/>
  <c r="AA116" i="10"/>
  <c r="AB116" i="10"/>
  <c r="AC116" i="10"/>
  <c r="AA117" i="10"/>
  <c r="AB117" i="10"/>
  <c r="AC117" i="10"/>
  <c r="AA118" i="10"/>
  <c r="AB118" i="10"/>
  <c r="AC118" i="10"/>
  <c r="AA119" i="10"/>
  <c r="AB119" i="10"/>
  <c r="AC119" i="10"/>
  <c r="AA120" i="10"/>
  <c r="AB120" i="10"/>
  <c r="AC120" i="10"/>
  <c r="AA121" i="10"/>
  <c r="AB121" i="10"/>
  <c r="AC121" i="10"/>
  <c r="AA122" i="10"/>
  <c r="AB122" i="10"/>
  <c r="AC122" i="10"/>
  <c r="AA123" i="10"/>
  <c r="AB123" i="10"/>
  <c r="AC123" i="10"/>
  <c r="AA124" i="10"/>
  <c r="AB124" i="10"/>
  <c r="AC124" i="10"/>
  <c r="AA125" i="10"/>
  <c r="AB125" i="10"/>
  <c r="AC125" i="10"/>
  <c r="AA126" i="10"/>
  <c r="AB126" i="10"/>
  <c r="AC126" i="10"/>
  <c r="AA127" i="10"/>
  <c r="AB127" i="10"/>
  <c r="AC127" i="10"/>
  <c r="AA128" i="10"/>
  <c r="AB128" i="10"/>
  <c r="AC128" i="10"/>
  <c r="AA129" i="10"/>
  <c r="AB129" i="10"/>
  <c r="AC129" i="10"/>
  <c r="AA130" i="10"/>
  <c r="AB130" i="10"/>
  <c r="AC130" i="10"/>
  <c r="AA131" i="10"/>
  <c r="AB131" i="10"/>
  <c r="AC131" i="10"/>
  <c r="AA132" i="10"/>
  <c r="AB132" i="10"/>
  <c r="AC132" i="10"/>
  <c r="AA133" i="10"/>
  <c r="AB133" i="10"/>
  <c r="AC133" i="10"/>
  <c r="AA134" i="10"/>
  <c r="AB134" i="10"/>
  <c r="AC134" i="10"/>
  <c r="AA135" i="10"/>
  <c r="AB135" i="10"/>
  <c r="AC135" i="10"/>
  <c r="AA136" i="10"/>
  <c r="AB136" i="10"/>
  <c r="AC136" i="10"/>
  <c r="AA137" i="10"/>
  <c r="AB137" i="10"/>
  <c r="AC137" i="10"/>
  <c r="AA138" i="10"/>
  <c r="AB138" i="10"/>
  <c r="AC138" i="10"/>
  <c r="AA139" i="10"/>
  <c r="AB139" i="10"/>
  <c r="AC139" i="10"/>
  <c r="AA140" i="10"/>
  <c r="AB140" i="10"/>
  <c r="AC140" i="10"/>
  <c r="AA141" i="10"/>
  <c r="AB141" i="10"/>
  <c r="AC141" i="10"/>
  <c r="AA142" i="10"/>
  <c r="AB142" i="10"/>
  <c r="AC142" i="10"/>
  <c r="AA143" i="10"/>
  <c r="AB143" i="10"/>
  <c r="AC143" i="10"/>
  <c r="AA144" i="10"/>
  <c r="AB144" i="10"/>
  <c r="AC144" i="10"/>
  <c r="AA145" i="10"/>
  <c r="AB145" i="10"/>
  <c r="AC145" i="10"/>
  <c r="AA146" i="10"/>
  <c r="AB146" i="10"/>
  <c r="AC146" i="10"/>
  <c r="AA147" i="10"/>
  <c r="AB147" i="10"/>
  <c r="AC147" i="10"/>
  <c r="AA148" i="10"/>
  <c r="AB148" i="10"/>
  <c r="AC148" i="10"/>
  <c r="AA149" i="10"/>
  <c r="AB149" i="10"/>
  <c r="AC149" i="10"/>
  <c r="AA150" i="10"/>
  <c r="AB150" i="10"/>
  <c r="AC150" i="10"/>
  <c r="AA151" i="10"/>
  <c r="AB151" i="10"/>
  <c r="AC151" i="10"/>
  <c r="AA152" i="10"/>
  <c r="AB152" i="10"/>
  <c r="AC152" i="10"/>
  <c r="AA153" i="10"/>
  <c r="AB153" i="10"/>
  <c r="AC153" i="10"/>
  <c r="AA154" i="10"/>
  <c r="AB154" i="10"/>
  <c r="AC154" i="10"/>
  <c r="AA155" i="10"/>
  <c r="AB155" i="10"/>
  <c r="AC155" i="10"/>
  <c r="AA156" i="10"/>
  <c r="AB156" i="10"/>
  <c r="AC156" i="10"/>
  <c r="AA157" i="10"/>
  <c r="AB157" i="10"/>
  <c r="AC157" i="10"/>
  <c r="AA158" i="10"/>
  <c r="AB158" i="10"/>
  <c r="AC158" i="10"/>
  <c r="AA159" i="10"/>
  <c r="AB159" i="10"/>
  <c r="AC159" i="10"/>
  <c r="AA160" i="10"/>
  <c r="AB160" i="10"/>
  <c r="AC160" i="10"/>
  <c r="AA161" i="10"/>
  <c r="AB161" i="10"/>
  <c r="AC161" i="10"/>
  <c r="AA162" i="10"/>
  <c r="AB162" i="10"/>
  <c r="AC162" i="10"/>
  <c r="AA163" i="10"/>
  <c r="AB163" i="10"/>
  <c r="AC163" i="10"/>
  <c r="AA164" i="10"/>
  <c r="AB164" i="10"/>
  <c r="AC164" i="10"/>
  <c r="AA165" i="10"/>
  <c r="AB165" i="10"/>
  <c r="AC165" i="10"/>
  <c r="AA166" i="10"/>
  <c r="AB166" i="10"/>
  <c r="AC166" i="10"/>
  <c r="AA167" i="10"/>
  <c r="AB167" i="10"/>
  <c r="AC167" i="10"/>
  <c r="AA168" i="10"/>
  <c r="AB168" i="10"/>
  <c r="AC168" i="10"/>
  <c r="AA169" i="10"/>
  <c r="AB169" i="10"/>
  <c r="AC169" i="10"/>
  <c r="AA170" i="10"/>
  <c r="AB170" i="10"/>
  <c r="AC170" i="10"/>
  <c r="AA171" i="10"/>
  <c r="AB171" i="10"/>
  <c r="AC171" i="10"/>
  <c r="AA172" i="10"/>
  <c r="AB172" i="10"/>
  <c r="AC172" i="10"/>
  <c r="AA173" i="10"/>
  <c r="AB173" i="10"/>
  <c r="AC173" i="10"/>
  <c r="AA174" i="10"/>
  <c r="AB174" i="10"/>
  <c r="AC174" i="10"/>
  <c r="AA175" i="10"/>
  <c r="AB175" i="10"/>
  <c r="AC175" i="10"/>
  <c r="AA176" i="10"/>
  <c r="AB176" i="10"/>
  <c r="AC176" i="10"/>
  <c r="AA177" i="10"/>
  <c r="AB177" i="10"/>
  <c r="AC177" i="10"/>
  <c r="AA178" i="10"/>
  <c r="AB178" i="10"/>
  <c r="AC178" i="10"/>
  <c r="AA179" i="10"/>
  <c r="AB179" i="10"/>
  <c r="AC179" i="10"/>
  <c r="AA180" i="10"/>
  <c r="AB180" i="10"/>
  <c r="AC180" i="10"/>
  <c r="AA181" i="10"/>
  <c r="AB181" i="10"/>
  <c r="AC181" i="10"/>
  <c r="AA182" i="10"/>
  <c r="AB182" i="10"/>
  <c r="AC182" i="10"/>
  <c r="AA183" i="10"/>
  <c r="AB183" i="10"/>
  <c r="AC183" i="10"/>
  <c r="AA184" i="10"/>
  <c r="AB184" i="10"/>
  <c r="AC184" i="10"/>
  <c r="AA185" i="10"/>
  <c r="AB185" i="10"/>
  <c r="AC185" i="10"/>
  <c r="AA186" i="10"/>
  <c r="AB186" i="10"/>
  <c r="AC186" i="10"/>
  <c r="AA187" i="10"/>
  <c r="AB187" i="10"/>
  <c r="AC187" i="10"/>
  <c r="AA188" i="10"/>
  <c r="AB188" i="10"/>
  <c r="AC188" i="10"/>
  <c r="AA189" i="10"/>
  <c r="AB189" i="10"/>
  <c r="AC189" i="10"/>
  <c r="AA190" i="10"/>
  <c r="AB190" i="10"/>
  <c r="AC190" i="10"/>
  <c r="AA191" i="10"/>
  <c r="AB191" i="10"/>
  <c r="AC191" i="10"/>
  <c r="AA192" i="10"/>
  <c r="AB192" i="10"/>
  <c r="AC192" i="10"/>
  <c r="AA193" i="10"/>
  <c r="AB193" i="10"/>
  <c r="AC193" i="10"/>
  <c r="AA194" i="10"/>
  <c r="AB194" i="10"/>
  <c r="AC194" i="10"/>
  <c r="AA195" i="10"/>
  <c r="AB195" i="10"/>
  <c r="AC195" i="10"/>
  <c r="AA196" i="10"/>
  <c r="AB196" i="10"/>
  <c r="AC196" i="10"/>
  <c r="AA197" i="10"/>
  <c r="AB197" i="10"/>
  <c r="AC197" i="10"/>
  <c r="AA198" i="10"/>
  <c r="AB198" i="10"/>
  <c r="AC198" i="10"/>
  <c r="AA199" i="10"/>
  <c r="AB199" i="10"/>
  <c r="AC199" i="10"/>
  <c r="AA200" i="10"/>
  <c r="AB200" i="10"/>
  <c r="AC200" i="10"/>
  <c r="AA201" i="10"/>
  <c r="AB201" i="10"/>
  <c r="AC201" i="10"/>
  <c r="AA202" i="10"/>
  <c r="AB202" i="10"/>
  <c r="AC202" i="10"/>
  <c r="AA203" i="10"/>
  <c r="AB203" i="10"/>
  <c r="AC203" i="10"/>
  <c r="AA204" i="10"/>
  <c r="AB204" i="10"/>
  <c r="AC204" i="10"/>
  <c r="AA205" i="10"/>
  <c r="AB205" i="10"/>
  <c r="AC205" i="10"/>
  <c r="AA206" i="10"/>
  <c r="AB206" i="10"/>
  <c r="AC206" i="10"/>
  <c r="AA207" i="10"/>
  <c r="AB207" i="10"/>
  <c r="AC207" i="10"/>
  <c r="AA208" i="10"/>
  <c r="AB208" i="10"/>
  <c r="AC208" i="10"/>
  <c r="AA209" i="10"/>
  <c r="AB209" i="10"/>
  <c r="AC209" i="10"/>
  <c r="AA210" i="10"/>
  <c r="AB210" i="10"/>
  <c r="AC210" i="10"/>
  <c r="AA211" i="10"/>
  <c r="AB211" i="10"/>
  <c r="AC211" i="10"/>
  <c r="AA212" i="10"/>
  <c r="AB212" i="10"/>
  <c r="AC212" i="10"/>
  <c r="AA213" i="10"/>
  <c r="AB213" i="10"/>
  <c r="AC213" i="10"/>
  <c r="AA214" i="10"/>
  <c r="AB214" i="10"/>
  <c r="AC214" i="10"/>
  <c r="AA215" i="10"/>
  <c r="AB215" i="10"/>
  <c r="AC215" i="10"/>
  <c r="AA216" i="10"/>
  <c r="AB216" i="10"/>
  <c r="AC216" i="10"/>
  <c r="AA217" i="10"/>
  <c r="AB217" i="10"/>
  <c r="AC217" i="10"/>
  <c r="AA218" i="10"/>
  <c r="AB218" i="10"/>
  <c r="AC218" i="10"/>
  <c r="AA219" i="10"/>
  <c r="AB219" i="10"/>
  <c r="AC219" i="10"/>
  <c r="AA220" i="10"/>
  <c r="AB220" i="10"/>
  <c r="AC220" i="10"/>
  <c r="AA221" i="10"/>
  <c r="AB221" i="10"/>
  <c r="AC221" i="10"/>
  <c r="AA222" i="10"/>
  <c r="AB222" i="10"/>
  <c r="AC222" i="10"/>
  <c r="AA223" i="10"/>
  <c r="AB223" i="10"/>
  <c r="AC223" i="10"/>
  <c r="AA224" i="10"/>
  <c r="AB224" i="10"/>
  <c r="AC224" i="10"/>
  <c r="AA225" i="10"/>
  <c r="AB225" i="10"/>
  <c r="AC225" i="10"/>
  <c r="AA226" i="10"/>
  <c r="AB226" i="10"/>
  <c r="AC226" i="10"/>
  <c r="AA227" i="10"/>
  <c r="AB227" i="10"/>
  <c r="AC227" i="10"/>
  <c r="AA228" i="10"/>
  <c r="AB228" i="10"/>
  <c r="AC228" i="10"/>
  <c r="AA229" i="10"/>
  <c r="AB229" i="10"/>
  <c r="AC229" i="10"/>
  <c r="AA230" i="10"/>
  <c r="AB230" i="10"/>
  <c r="AC230" i="10"/>
  <c r="AA231" i="10"/>
  <c r="AB231" i="10"/>
  <c r="AC231" i="10"/>
  <c r="AA232" i="10"/>
  <c r="AB232" i="10"/>
  <c r="AC232" i="10"/>
  <c r="AA233" i="10"/>
  <c r="AB233" i="10"/>
  <c r="AC233" i="10"/>
  <c r="AA234" i="10"/>
  <c r="AB234" i="10"/>
  <c r="AC234" i="10"/>
  <c r="AA235" i="10"/>
  <c r="AB235" i="10"/>
  <c r="AC235" i="10"/>
  <c r="AA236" i="10"/>
  <c r="AB236" i="10"/>
  <c r="AC236" i="10"/>
  <c r="AA237" i="10"/>
  <c r="AB237" i="10"/>
  <c r="AC237" i="10"/>
  <c r="AA238" i="10"/>
  <c r="AB238" i="10"/>
  <c r="AC238" i="10"/>
  <c r="AA239" i="10"/>
  <c r="AB239" i="10"/>
  <c r="AC239" i="10"/>
  <c r="AA240" i="10"/>
  <c r="AB240" i="10"/>
  <c r="AC240" i="10"/>
  <c r="AA241" i="10"/>
  <c r="AB241" i="10"/>
  <c r="AC241" i="10"/>
  <c r="AA242" i="10"/>
  <c r="AB242" i="10"/>
  <c r="AC242" i="10"/>
  <c r="AA243" i="10"/>
  <c r="AB243" i="10"/>
  <c r="AC243" i="10"/>
  <c r="AA244" i="10"/>
  <c r="AB244" i="10"/>
  <c r="AC244" i="10"/>
  <c r="AA245" i="10"/>
  <c r="AB245" i="10"/>
  <c r="AC245" i="10"/>
  <c r="AA246" i="10"/>
  <c r="AB246" i="10"/>
  <c r="AC246" i="10"/>
  <c r="AA247" i="10"/>
  <c r="AB247" i="10"/>
  <c r="AC247" i="10"/>
  <c r="AA248" i="10"/>
  <c r="AB248" i="10"/>
  <c r="AC248" i="10"/>
  <c r="AA249" i="10"/>
  <c r="AB249" i="10"/>
  <c r="AC249" i="10"/>
  <c r="AA250" i="10"/>
  <c r="AB250" i="10"/>
  <c r="AC250" i="10"/>
  <c r="AA251" i="10"/>
  <c r="AB251" i="10"/>
  <c r="AC251" i="10"/>
  <c r="AA252" i="10"/>
  <c r="AB252" i="10"/>
  <c r="AC252" i="10"/>
  <c r="AA253" i="10"/>
  <c r="AB253" i="10"/>
  <c r="AC253" i="10"/>
  <c r="AA254" i="10"/>
  <c r="AB254" i="10"/>
  <c r="AC254" i="10"/>
  <c r="AA255" i="10"/>
  <c r="AB255" i="10"/>
  <c r="AC255" i="10"/>
  <c r="AA256" i="10"/>
  <c r="AB256" i="10"/>
  <c r="AC256" i="10"/>
  <c r="AA257" i="10"/>
  <c r="AB257" i="10"/>
  <c r="AC257" i="10"/>
  <c r="AA258" i="10"/>
  <c r="AB258" i="10"/>
  <c r="AC258" i="10"/>
  <c r="AA259" i="10"/>
  <c r="AB259" i="10"/>
  <c r="AC259" i="10"/>
  <c r="AA260" i="10"/>
  <c r="AB260" i="10"/>
  <c r="AC260" i="10"/>
  <c r="AA261" i="10"/>
  <c r="AB261" i="10"/>
  <c r="AC261" i="10"/>
  <c r="AA262" i="10"/>
  <c r="AB262" i="10"/>
  <c r="AC262" i="10"/>
  <c r="AA263" i="10"/>
  <c r="AB263" i="10"/>
  <c r="AC263" i="10"/>
  <c r="AA264" i="10"/>
  <c r="AB264" i="10"/>
  <c r="AC264" i="10"/>
  <c r="AA265" i="10"/>
  <c r="AB265" i="10"/>
  <c r="AC265" i="10"/>
  <c r="AA266" i="10"/>
  <c r="AB266" i="10"/>
  <c r="AC266" i="10"/>
  <c r="AA267" i="10"/>
  <c r="AB267" i="10"/>
  <c r="AC267" i="10"/>
  <c r="AA268" i="10"/>
  <c r="AB268" i="10"/>
  <c r="AC268" i="10"/>
  <c r="AA269" i="10"/>
  <c r="AB269" i="10"/>
  <c r="AC269" i="10"/>
  <c r="AA270" i="10"/>
  <c r="AB270" i="10"/>
  <c r="AC270" i="10"/>
  <c r="AA271" i="10"/>
  <c r="AB271" i="10"/>
  <c r="AC271" i="10"/>
  <c r="AA272" i="10"/>
  <c r="AB272" i="10"/>
  <c r="AC272" i="10"/>
  <c r="AA273" i="10"/>
  <c r="AB273" i="10"/>
  <c r="AC273" i="10"/>
  <c r="AA274" i="10"/>
  <c r="AB274" i="10"/>
  <c r="AC274" i="10"/>
  <c r="AA275" i="10"/>
  <c r="AB275" i="10"/>
  <c r="AC275" i="10"/>
  <c r="AA276" i="10"/>
  <c r="AB276" i="10"/>
  <c r="AC276" i="10"/>
  <c r="AA277" i="10"/>
  <c r="AB277" i="10"/>
  <c r="AC277" i="10"/>
  <c r="AA278" i="10"/>
  <c r="AB278" i="10"/>
  <c r="AC278" i="10"/>
  <c r="AA279" i="10"/>
  <c r="AB279" i="10"/>
  <c r="AC279" i="10"/>
  <c r="AA280" i="10"/>
  <c r="AB280" i="10"/>
  <c r="AC280" i="10"/>
  <c r="AA281" i="10"/>
  <c r="AB281" i="10"/>
  <c r="AC281" i="10"/>
  <c r="AA282" i="10"/>
  <c r="AB282" i="10"/>
  <c r="AC282" i="10"/>
  <c r="AA283" i="10"/>
  <c r="AB283" i="10"/>
  <c r="AC283" i="10"/>
  <c r="AA284" i="10"/>
  <c r="AB284" i="10"/>
  <c r="AC284" i="10"/>
  <c r="AA285" i="10"/>
  <c r="AB285" i="10"/>
  <c r="AC285" i="10"/>
  <c r="AA286" i="10"/>
  <c r="AB286" i="10"/>
  <c r="AC286" i="10"/>
  <c r="AA287" i="10"/>
  <c r="AB287" i="10"/>
  <c r="AC287" i="10"/>
  <c r="AA288" i="10"/>
  <c r="AB288" i="10"/>
  <c r="AC288" i="10"/>
  <c r="AA289" i="10"/>
  <c r="AB289" i="10"/>
  <c r="AC289" i="10"/>
  <c r="AA290" i="10"/>
  <c r="AB290" i="10"/>
  <c r="AC290" i="10"/>
  <c r="AA291" i="10"/>
  <c r="AB291" i="10"/>
  <c r="AC291" i="10"/>
  <c r="AA292" i="10"/>
  <c r="AB292" i="10"/>
  <c r="AC292" i="10"/>
  <c r="AA293" i="10"/>
  <c r="AB293" i="10"/>
  <c r="AC293" i="10"/>
  <c r="AA294" i="10"/>
  <c r="AB294" i="10"/>
  <c r="AC294" i="10"/>
  <c r="AA295" i="10"/>
  <c r="AB295" i="10"/>
  <c r="AC295" i="10"/>
  <c r="AA296" i="10"/>
  <c r="AB296" i="10"/>
  <c r="AC296" i="10"/>
  <c r="AA297" i="10"/>
  <c r="AB297" i="10"/>
  <c r="AC297" i="10"/>
  <c r="AA298" i="10"/>
  <c r="AB298" i="10"/>
  <c r="AC298" i="10"/>
  <c r="AA299" i="10"/>
  <c r="AB299" i="10"/>
  <c r="AC299" i="10"/>
  <c r="AA300" i="10"/>
  <c r="AB300" i="10"/>
  <c r="AC300" i="10"/>
  <c r="AA301" i="10"/>
  <c r="AB301" i="10"/>
  <c r="AC301" i="10"/>
  <c r="AA302" i="10"/>
  <c r="AB302" i="10"/>
  <c r="AC302" i="10"/>
  <c r="AA303" i="10"/>
  <c r="AB303" i="10"/>
  <c r="AC303" i="10"/>
  <c r="AA304" i="10"/>
  <c r="AB304" i="10"/>
  <c r="AC304" i="10"/>
  <c r="AA305" i="10"/>
  <c r="AB305" i="10"/>
  <c r="AC305" i="10"/>
  <c r="AA306" i="10"/>
  <c r="AB306" i="10"/>
  <c r="AC306" i="10"/>
  <c r="AA307" i="10"/>
  <c r="AB307" i="10"/>
  <c r="AC307" i="10"/>
  <c r="AA308" i="10"/>
  <c r="AB308" i="10"/>
  <c r="AC308" i="10"/>
  <c r="AA309" i="10"/>
  <c r="AB309" i="10"/>
  <c r="AC309" i="10"/>
  <c r="AA310" i="10"/>
  <c r="AB310" i="10"/>
  <c r="AC310" i="10"/>
  <c r="AA311" i="10"/>
  <c r="AB311" i="10"/>
  <c r="AC311" i="10"/>
  <c r="AA312" i="10"/>
  <c r="AB312" i="10"/>
  <c r="AC312" i="10"/>
  <c r="AA313" i="10"/>
  <c r="AB313" i="10"/>
  <c r="AC313" i="10"/>
  <c r="AA314" i="10"/>
  <c r="AB314" i="10"/>
  <c r="AC314" i="10"/>
  <c r="AA315" i="10"/>
  <c r="AB315" i="10"/>
  <c r="AC315" i="10"/>
  <c r="AA316" i="10"/>
  <c r="AB316" i="10"/>
  <c r="AC316" i="10"/>
  <c r="AA317" i="10"/>
  <c r="AB317" i="10"/>
  <c r="AC317" i="10"/>
  <c r="AA318" i="10"/>
  <c r="AB318" i="10"/>
  <c r="AC318" i="10"/>
  <c r="AA319" i="10"/>
  <c r="AB319" i="10"/>
  <c r="AC319" i="10"/>
  <c r="AA320" i="10"/>
  <c r="AB320" i="10"/>
  <c r="AC320" i="10"/>
  <c r="AA321" i="10"/>
  <c r="AB321" i="10"/>
  <c r="AC321" i="10"/>
  <c r="AA322" i="10"/>
  <c r="AB322" i="10"/>
  <c r="AC322" i="10"/>
  <c r="AA323" i="10"/>
  <c r="AB323" i="10"/>
  <c r="AC323" i="10"/>
  <c r="AA324" i="10"/>
  <c r="AB324" i="10"/>
  <c r="AC324" i="10"/>
  <c r="AA325" i="10"/>
  <c r="AB325" i="10"/>
  <c r="AC325" i="10"/>
  <c r="AA326" i="10"/>
  <c r="AB326" i="10"/>
  <c r="AC326" i="10"/>
  <c r="AA327" i="10"/>
  <c r="AB327" i="10"/>
  <c r="AC327" i="10"/>
  <c r="AA328" i="10"/>
  <c r="AB328" i="10"/>
  <c r="AC328" i="10"/>
  <c r="AA329" i="10"/>
  <c r="AB329" i="10"/>
  <c r="AC329" i="10"/>
  <c r="AA330" i="10"/>
  <c r="AB330" i="10"/>
  <c r="AC330" i="10"/>
  <c r="AA331" i="10"/>
  <c r="AB331" i="10"/>
  <c r="AC331" i="10"/>
  <c r="AA332" i="10"/>
  <c r="AB332" i="10"/>
  <c r="AC332" i="10"/>
  <c r="AA333" i="10"/>
  <c r="AB333" i="10"/>
  <c r="AC333" i="10"/>
  <c r="AA334" i="10"/>
  <c r="AB334" i="10"/>
  <c r="AC334" i="10"/>
  <c r="AA335" i="10"/>
  <c r="AB335" i="10"/>
  <c r="AC335" i="10"/>
  <c r="AA336" i="10"/>
  <c r="AB336" i="10"/>
  <c r="AC336" i="10"/>
  <c r="AA337" i="10"/>
  <c r="AB337" i="10"/>
  <c r="AC337" i="10"/>
  <c r="AA338" i="10"/>
  <c r="AB338" i="10"/>
  <c r="AC338" i="10"/>
  <c r="AA339" i="10"/>
  <c r="AB339" i="10"/>
  <c r="AC339" i="10"/>
  <c r="AA340" i="10"/>
  <c r="AB340" i="10"/>
  <c r="AC340" i="10"/>
  <c r="AA341" i="10"/>
  <c r="AB341" i="10"/>
  <c r="AC341" i="10"/>
  <c r="AA342" i="10"/>
  <c r="AB342" i="10"/>
  <c r="AC342" i="10"/>
  <c r="AA343" i="10"/>
  <c r="AB343" i="10"/>
  <c r="AC343" i="10"/>
  <c r="AA344" i="10"/>
  <c r="AB344" i="10"/>
  <c r="AC344" i="10"/>
  <c r="AA345" i="10"/>
  <c r="AB345" i="10"/>
  <c r="AC345" i="10"/>
  <c r="AA346" i="10"/>
  <c r="AB346" i="10"/>
  <c r="AC346" i="10"/>
  <c r="AA347" i="10"/>
  <c r="AB347" i="10"/>
  <c r="AC347" i="10"/>
  <c r="AA348" i="10"/>
  <c r="AB348" i="10"/>
  <c r="AC348" i="10"/>
  <c r="AA349" i="10"/>
  <c r="AB349" i="10"/>
  <c r="AC349" i="10"/>
  <c r="AA350" i="10"/>
  <c r="AB350" i="10"/>
  <c r="AC350" i="10"/>
  <c r="AA351" i="10"/>
  <c r="AB351" i="10"/>
  <c r="AC351" i="10"/>
  <c r="AA352" i="10"/>
  <c r="AB352" i="10"/>
  <c r="AC352" i="10"/>
  <c r="AA353" i="10"/>
  <c r="AB353" i="10"/>
  <c r="AC353" i="10"/>
  <c r="AA354" i="10"/>
  <c r="AB354" i="10"/>
  <c r="AC354" i="10"/>
  <c r="AA355" i="10"/>
  <c r="AB355" i="10"/>
  <c r="AC355" i="10"/>
  <c r="AA356" i="10"/>
  <c r="AB356" i="10"/>
  <c r="AC356" i="10"/>
  <c r="AA357" i="10"/>
  <c r="AB357" i="10"/>
  <c r="AC357" i="10"/>
  <c r="AA358" i="10"/>
  <c r="AB358" i="10"/>
  <c r="AC358" i="10"/>
  <c r="AA359" i="10"/>
  <c r="AB359" i="10"/>
  <c r="AC359" i="10"/>
  <c r="AA360" i="10"/>
  <c r="AB360" i="10"/>
  <c r="AC360" i="10"/>
  <c r="AA361" i="10"/>
  <c r="AB361" i="10"/>
  <c r="AC361" i="10"/>
  <c r="AA362" i="10"/>
  <c r="AB362" i="10"/>
  <c r="AC362" i="10"/>
  <c r="AA363" i="10"/>
  <c r="AB363" i="10"/>
  <c r="AC363" i="10"/>
  <c r="AA364" i="10"/>
  <c r="AB364" i="10"/>
  <c r="AC364" i="10"/>
  <c r="AA365" i="10"/>
  <c r="AB365" i="10"/>
  <c r="AC365" i="10"/>
  <c r="AA366" i="10"/>
  <c r="AB366" i="10"/>
  <c r="AC366" i="10"/>
  <c r="AA367" i="10"/>
  <c r="AB367" i="10"/>
  <c r="AC367" i="10"/>
  <c r="AA368" i="10"/>
  <c r="AB368" i="10"/>
  <c r="AC368" i="10"/>
  <c r="AA369" i="10"/>
  <c r="AB369" i="10"/>
  <c r="AC369" i="10"/>
  <c r="AA370" i="10"/>
  <c r="AB370" i="10"/>
  <c r="AC370" i="10"/>
  <c r="AA371" i="10"/>
  <c r="AB371" i="10"/>
  <c r="AC371" i="10"/>
  <c r="AA372" i="10"/>
  <c r="AB372" i="10"/>
  <c r="AC372" i="10"/>
  <c r="AA373" i="10"/>
  <c r="AB373" i="10"/>
  <c r="AC373" i="10"/>
  <c r="AA374" i="10"/>
  <c r="AB374" i="10"/>
  <c r="AC374" i="10"/>
  <c r="AA375" i="10"/>
  <c r="AB375" i="10"/>
  <c r="AC375" i="10"/>
  <c r="AA376" i="10"/>
  <c r="AB376" i="10"/>
  <c r="AC376" i="10"/>
  <c r="AA377" i="10"/>
  <c r="AB377" i="10"/>
  <c r="AC377" i="10"/>
  <c r="AA378" i="10"/>
  <c r="AB378" i="10"/>
  <c r="AC378" i="10"/>
  <c r="AA379" i="10"/>
  <c r="AB379" i="10"/>
  <c r="AC379" i="10"/>
  <c r="AA380" i="10"/>
  <c r="AB380" i="10"/>
  <c r="AC380" i="10"/>
  <c r="AA381" i="10"/>
  <c r="AB381" i="10"/>
  <c r="AC381" i="10"/>
  <c r="AA382" i="10"/>
  <c r="AB382" i="10"/>
  <c r="AC382" i="10"/>
  <c r="AA383" i="10"/>
  <c r="AB383" i="10"/>
  <c r="AC383" i="10"/>
  <c r="AA384" i="10"/>
  <c r="AB384" i="10"/>
  <c r="AC384" i="10"/>
  <c r="AA385" i="10"/>
  <c r="AB385" i="10"/>
  <c r="AC385" i="10"/>
  <c r="AA386" i="10"/>
  <c r="AB386" i="10"/>
  <c r="AC386" i="10"/>
  <c r="AA387" i="10"/>
  <c r="AB387" i="10"/>
  <c r="AC387" i="10"/>
  <c r="AA388" i="10"/>
  <c r="AB388" i="10"/>
  <c r="AC388" i="10"/>
  <c r="AA389" i="10"/>
  <c r="AB389" i="10"/>
  <c r="AC389" i="10"/>
  <c r="AA390" i="10"/>
  <c r="AB390" i="10"/>
  <c r="AC390" i="10"/>
  <c r="AA391" i="10"/>
  <c r="AB391" i="10"/>
  <c r="AC391" i="10"/>
  <c r="AA392" i="10"/>
  <c r="AB392" i="10"/>
  <c r="AC392" i="10"/>
  <c r="AA393" i="10"/>
  <c r="AB393" i="10"/>
  <c r="AC393" i="10"/>
  <c r="AA394" i="10"/>
  <c r="AB394" i="10"/>
  <c r="AC394" i="10"/>
  <c r="AA395" i="10"/>
  <c r="AB395" i="10"/>
  <c r="AC395" i="10"/>
  <c r="AA396" i="10"/>
  <c r="AB396" i="10"/>
  <c r="AC396" i="10"/>
  <c r="AA397" i="10"/>
  <c r="AB397" i="10"/>
  <c r="AC397" i="10"/>
  <c r="AA398" i="10"/>
  <c r="AB398" i="10"/>
  <c r="AC398" i="10"/>
  <c r="AA399" i="10"/>
  <c r="AB399" i="10"/>
  <c r="AC399" i="10"/>
  <c r="AA400" i="10"/>
  <c r="AB400" i="10"/>
  <c r="AC400" i="10"/>
  <c r="AA401" i="10"/>
  <c r="AB401" i="10"/>
  <c r="AC401" i="10"/>
  <c r="AA402" i="10"/>
  <c r="AB402" i="10"/>
  <c r="AC402" i="10"/>
  <c r="AA403" i="10"/>
  <c r="AB403" i="10"/>
  <c r="AC403" i="10"/>
  <c r="AA404" i="10"/>
  <c r="AB404" i="10"/>
  <c r="AC404" i="10"/>
  <c r="AA405" i="10"/>
  <c r="AB405" i="10"/>
  <c r="AC405" i="10"/>
  <c r="AA406" i="10"/>
  <c r="AB406" i="10"/>
  <c r="AC406" i="10"/>
  <c r="AA407" i="10"/>
  <c r="AB407" i="10"/>
  <c r="AC407" i="10"/>
  <c r="AA408" i="10"/>
  <c r="AB408" i="10"/>
  <c r="AC408" i="10"/>
  <c r="AA409" i="10"/>
  <c r="AB409" i="10"/>
  <c r="AC409" i="10"/>
  <c r="AA410" i="10"/>
  <c r="AB410" i="10"/>
  <c r="AC410" i="10"/>
  <c r="AA411" i="10"/>
  <c r="AB411" i="10"/>
  <c r="AC411" i="10"/>
  <c r="AA412" i="10"/>
  <c r="AB412" i="10"/>
  <c r="AC412" i="10"/>
  <c r="AA413" i="10"/>
  <c r="AB413" i="10"/>
  <c r="AC413" i="10"/>
  <c r="AA414" i="10"/>
  <c r="AB414" i="10"/>
  <c r="AC414" i="10"/>
  <c r="AA415" i="10"/>
  <c r="AB415" i="10"/>
  <c r="AC415" i="10"/>
  <c r="AA416" i="10"/>
  <c r="AB416" i="10"/>
  <c r="AC416" i="10"/>
  <c r="AA417" i="10"/>
  <c r="AB417" i="10"/>
  <c r="AC417" i="10"/>
  <c r="AA418" i="10"/>
  <c r="AB418" i="10"/>
  <c r="AC418" i="10"/>
  <c r="AA419" i="10"/>
  <c r="AB419" i="10"/>
  <c r="AC419" i="10"/>
  <c r="AA420" i="10"/>
  <c r="AB420" i="10"/>
  <c r="AC420" i="10"/>
  <c r="AA421" i="10"/>
  <c r="AB421" i="10"/>
  <c r="AC421" i="10"/>
  <c r="AA422" i="10"/>
  <c r="AB422" i="10"/>
  <c r="AC422" i="10"/>
  <c r="AA423" i="10"/>
  <c r="AB423" i="10"/>
  <c r="AC423" i="10"/>
  <c r="AA424" i="10"/>
  <c r="AB424" i="10"/>
  <c r="AC424" i="10"/>
  <c r="AA425" i="10"/>
  <c r="AB425" i="10"/>
  <c r="AC425" i="10"/>
  <c r="AA426" i="10"/>
  <c r="AB426" i="10"/>
  <c r="AC426" i="10"/>
  <c r="AA427" i="10"/>
  <c r="AB427" i="10"/>
  <c r="AC427" i="10"/>
  <c r="AA428" i="10"/>
  <c r="AB428" i="10"/>
  <c r="AC428" i="10"/>
  <c r="AA429" i="10"/>
  <c r="AB429" i="10"/>
  <c r="AC429" i="10"/>
  <c r="AA430" i="10"/>
  <c r="AB430" i="10"/>
  <c r="AC430" i="10"/>
  <c r="AA431" i="10"/>
  <c r="AB431" i="10"/>
  <c r="AC431" i="10"/>
  <c r="AA432" i="10"/>
  <c r="AB432" i="10"/>
  <c r="AC432" i="10"/>
  <c r="AA433" i="10"/>
  <c r="AB433" i="10"/>
  <c r="AC433" i="10"/>
  <c r="AA434" i="10"/>
  <c r="AB434" i="10"/>
  <c r="AC434" i="10"/>
  <c r="AA435" i="10"/>
  <c r="AB435" i="10"/>
  <c r="AC435" i="10"/>
  <c r="AA436" i="10"/>
  <c r="AB436" i="10"/>
  <c r="AC436" i="10"/>
  <c r="AA437" i="10"/>
  <c r="AB437" i="10"/>
  <c r="AC437" i="10"/>
  <c r="AA438" i="10"/>
  <c r="AB438" i="10"/>
  <c r="AC438" i="10"/>
  <c r="AA439" i="10"/>
  <c r="AB439" i="10"/>
  <c r="AC439" i="10"/>
  <c r="AA440" i="10"/>
  <c r="AB440" i="10"/>
  <c r="AC440" i="10"/>
  <c r="AA441" i="10"/>
  <c r="AB441" i="10"/>
  <c r="AC441" i="10"/>
  <c r="AA442" i="10"/>
  <c r="AB442" i="10"/>
  <c r="AC442" i="10"/>
  <c r="AA443" i="10"/>
  <c r="AB443" i="10"/>
  <c r="AC443" i="10"/>
  <c r="AA444" i="10"/>
  <c r="AB444" i="10"/>
  <c r="AC444" i="10"/>
  <c r="AA445" i="10"/>
  <c r="AB445" i="10"/>
  <c r="AC445" i="10"/>
  <c r="AA446" i="10"/>
  <c r="AB446" i="10"/>
  <c r="AC446" i="10"/>
  <c r="AA447" i="10"/>
  <c r="AB447" i="10"/>
  <c r="AC447" i="10"/>
  <c r="AA448" i="10"/>
  <c r="AB448" i="10"/>
  <c r="AC448" i="10"/>
  <c r="AA449" i="10"/>
  <c r="AB449" i="10"/>
  <c r="AC449" i="10"/>
  <c r="AA450" i="10"/>
  <c r="AB450" i="10"/>
  <c r="AC450" i="10"/>
  <c r="AA451" i="10"/>
  <c r="AB451" i="10"/>
  <c r="AC451" i="10"/>
  <c r="AA452" i="10"/>
  <c r="AB452" i="10"/>
  <c r="AC452" i="10"/>
  <c r="AA453" i="10"/>
  <c r="AB453" i="10"/>
  <c r="AC453" i="10"/>
  <c r="AA454" i="10"/>
  <c r="AB454" i="10"/>
  <c r="AC454" i="10"/>
  <c r="AA455" i="10"/>
  <c r="AB455" i="10"/>
  <c r="AC455" i="10"/>
  <c r="AA456" i="10"/>
  <c r="AB456" i="10"/>
  <c r="AC456" i="10"/>
  <c r="AA457" i="10"/>
  <c r="AB457" i="10"/>
  <c r="AC457" i="10"/>
  <c r="AA458" i="10"/>
  <c r="AB458" i="10"/>
  <c r="AC458" i="10"/>
  <c r="AA459" i="10"/>
  <c r="AB459" i="10"/>
  <c r="AC459" i="10"/>
  <c r="AA460" i="10"/>
  <c r="AB460" i="10"/>
  <c r="AC460" i="10"/>
  <c r="AA461" i="10"/>
  <c r="AB461" i="10"/>
  <c r="AC461" i="10"/>
  <c r="AA462" i="10"/>
  <c r="AB462" i="10"/>
  <c r="AC462" i="10"/>
  <c r="AA463" i="10"/>
  <c r="AB463" i="10"/>
  <c r="AC463" i="10"/>
  <c r="AA464" i="10"/>
  <c r="AB464" i="10"/>
  <c r="AC464" i="10"/>
  <c r="AA465" i="10"/>
  <c r="AB465" i="10"/>
  <c r="AC465" i="10"/>
  <c r="AA466" i="10"/>
  <c r="AB466" i="10"/>
  <c r="AC466" i="10"/>
  <c r="AA467" i="10"/>
  <c r="AB467" i="10"/>
  <c r="AC467" i="10"/>
  <c r="AA468" i="10"/>
  <c r="AB468" i="10"/>
  <c r="AC468" i="10"/>
  <c r="AA469" i="10"/>
  <c r="AB469" i="10"/>
  <c r="AC469" i="10"/>
  <c r="AA470" i="10"/>
  <c r="AB470" i="10"/>
  <c r="AC470" i="10"/>
  <c r="AA471" i="10"/>
  <c r="AB471" i="10"/>
  <c r="AC471" i="10"/>
  <c r="AA472" i="10"/>
  <c r="AB472" i="10"/>
  <c r="AC472" i="10"/>
  <c r="AA473" i="10"/>
  <c r="AB473" i="10"/>
  <c r="AC473" i="10"/>
  <c r="AA474" i="10"/>
  <c r="AB474" i="10"/>
  <c r="AC474" i="10"/>
  <c r="AA475" i="10"/>
  <c r="AB475" i="10"/>
  <c r="AC475" i="10"/>
  <c r="AA476" i="10"/>
  <c r="AB476" i="10"/>
  <c r="AC476" i="10"/>
  <c r="AA477" i="10"/>
  <c r="AB477" i="10"/>
  <c r="AC477" i="10"/>
  <c r="AA478" i="10"/>
  <c r="AB478" i="10"/>
  <c r="AC478" i="10"/>
  <c r="AA479" i="10"/>
  <c r="AB479" i="10"/>
  <c r="AC479" i="10"/>
  <c r="AA480" i="10"/>
  <c r="AB480" i="10"/>
  <c r="AC480" i="10"/>
  <c r="AA481" i="10"/>
  <c r="AB481" i="10"/>
  <c r="AC481" i="10"/>
  <c r="AA482" i="10"/>
  <c r="AB482" i="10"/>
  <c r="AC482" i="10"/>
  <c r="AA483" i="10"/>
  <c r="AB483" i="10"/>
  <c r="AC483" i="10"/>
  <c r="AA484" i="10"/>
  <c r="AB484" i="10"/>
  <c r="AC484" i="10"/>
  <c r="AA485" i="10"/>
  <c r="AB485" i="10"/>
  <c r="AC485" i="10"/>
  <c r="AA486" i="10"/>
  <c r="AB486" i="10"/>
  <c r="AC486" i="10"/>
  <c r="AA487" i="10"/>
  <c r="AB487" i="10"/>
  <c r="AC487" i="10"/>
  <c r="AA488" i="10"/>
  <c r="AB488" i="10"/>
  <c r="AC488" i="10"/>
  <c r="AA489" i="10"/>
  <c r="AB489" i="10"/>
  <c r="AC489" i="10"/>
  <c r="AA490" i="10"/>
  <c r="AB490" i="10"/>
  <c r="AC490" i="10"/>
  <c r="AA491" i="10"/>
  <c r="AB491" i="10"/>
  <c r="AC491" i="10"/>
  <c r="AA492" i="10"/>
  <c r="AB492" i="10"/>
  <c r="AC492" i="10"/>
  <c r="AA493" i="10"/>
  <c r="AB493" i="10"/>
  <c r="AC493" i="10"/>
  <c r="AA494" i="10"/>
  <c r="AB494" i="10"/>
  <c r="AC494" i="10"/>
  <c r="AA495" i="10"/>
  <c r="AB495" i="10"/>
  <c r="AC495" i="10"/>
  <c r="AA496" i="10"/>
  <c r="AB496" i="10"/>
  <c r="AC496" i="10"/>
  <c r="AA497" i="10"/>
  <c r="AB497" i="10"/>
  <c r="AC497" i="10"/>
  <c r="AA498" i="10"/>
  <c r="AB498" i="10"/>
  <c r="AC498" i="10"/>
  <c r="AA499" i="10"/>
  <c r="AB499" i="10"/>
  <c r="AC499" i="10"/>
  <c r="AA500" i="10"/>
  <c r="AB500" i="10"/>
  <c r="AC500" i="10"/>
  <c r="AA501" i="10"/>
  <c r="AB501" i="10"/>
  <c r="AC501" i="10"/>
  <c r="AA502" i="10"/>
  <c r="AB502" i="10"/>
  <c r="AC502" i="10"/>
  <c r="AA503" i="10"/>
  <c r="AB503" i="10"/>
  <c r="AC503" i="10"/>
  <c r="AA504" i="10"/>
  <c r="AB504" i="10"/>
  <c r="AC504" i="10"/>
  <c r="AA505" i="10"/>
  <c r="AB505" i="10"/>
  <c r="AC505" i="10"/>
  <c r="AA506" i="10"/>
  <c r="AB506" i="10"/>
  <c r="AC506" i="10"/>
  <c r="AA507" i="10"/>
  <c r="AB507" i="10"/>
  <c r="AC507" i="10"/>
  <c r="AA508" i="10"/>
  <c r="AB508" i="10"/>
  <c r="AC508" i="10"/>
  <c r="AA509" i="10"/>
  <c r="AB509" i="10"/>
  <c r="AC509" i="10"/>
  <c r="AA510" i="10"/>
  <c r="AB510" i="10"/>
  <c r="AC510" i="10"/>
  <c r="AA511" i="10"/>
  <c r="AB511" i="10"/>
  <c r="AC511" i="10"/>
  <c r="AA512" i="10"/>
  <c r="AB512" i="10"/>
  <c r="AC512" i="10"/>
  <c r="AA513" i="10"/>
  <c r="AB513" i="10"/>
  <c r="AC513" i="10"/>
  <c r="AA514" i="10"/>
  <c r="AB514" i="10"/>
  <c r="AC514" i="10"/>
  <c r="AA515" i="10"/>
  <c r="AB515" i="10"/>
  <c r="AC515" i="10"/>
  <c r="AA516" i="10"/>
  <c r="AB516" i="10"/>
  <c r="AC516" i="10"/>
  <c r="AA517" i="10"/>
  <c r="AB517" i="10"/>
  <c r="AC517" i="10"/>
  <c r="AA518" i="10"/>
  <c r="AB518" i="10"/>
  <c r="AC518" i="10"/>
  <c r="AA519" i="10"/>
  <c r="AB519" i="10"/>
  <c r="AC519" i="10"/>
  <c r="AA520" i="10"/>
  <c r="AB520" i="10"/>
  <c r="AC520" i="10"/>
  <c r="AA521" i="10"/>
  <c r="AB521" i="10"/>
  <c r="AC521" i="10"/>
  <c r="AA522" i="10"/>
  <c r="AB522" i="10"/>
  <c r="AC522" i="10"/>
  <c r="AA523" i="10"/>
  <c r="AB523" i="10"/>
  <c r="AC523" i="10"/>
  <c r="AA524" i="10"/>
  <c r="AB524" i="10"/>
  <c r="AC524" i="10"/>
  <c r="AA525" i="10"/>
  <c r="AB525" i="10"/>
  <c r="AC525" i="10"/>
  <c r="AA526" i="10"/>
  <c r="AB526" i="10"/>
  <c r="AC526" i="10"/>
  <c r="AA527" i="10"/>
  <c r="AB527" i="10"/>
  <c r="AC527" i="10"/>
  <c r="AA528" i="10"/>
  <c r="AB528" i="10"/>
  <c r="AC528" i="10"/>
  <c r="AA529" i="10"/>
  <c r="AB529" i="10"/>
  <c r="AC529" i="10"/>
  <c r="AA530" i="10"/>
  <c r="AB530" i="10"/>
  <c r="AC530" i="10"/>
  <c r="AA531" i="10"/>
  <c r="AB531" i="10"/>
  <c r="AC531" i="10"/>
  <c r="AA532" i="10"/>
  <c r="AB532" i="10"/>
  <c r="AC532" i="10"/>
  <c r="AA533" i="10"/>
  <c r="AB533" i="10"/>
  <c r="AC533" i="10"/>
  <c r="AA534" i="10"/>
  <c r="AB534" i="10"/>
  <c r="AC534" i="10"/>
  <c r="AA535" i="10"/>
  <c r="AB535" i="10"/>
  <c r="AC535" i="10"/>
  <c r="AA536" i="10"/>
  <c r="AB536" i="10"/>
  <c r="AC536" i="10"/>
  <c r="AA537" i="10"/>
  <c r="AB537" i="10"/>
  <c r="AC537" i="10"/>
  <c r="AA538" i="10"/>
  <c r="AB538" i="10"/>
  <c r="AC538" i="10"/>
  <c r="AA539" i="10"/>
  <c r="AB539" i="10"/>
  <c r="AC539" i="10"/>
  <c r="AA540" i="10"/>
  <c r="AB540" i="10"/>
  <c r="AC540" i="10"/>
  <c r="AA541" i="10"/>
  <c r="AB541" i="10"/>
  <c r="AC541" i="10"/>
  <c r="AA542" i="10"/>
  <c r="AB542" i="10"/>
  <c r="AC542" i="10"/>
  <c r="AA543" i="10"/>
  <c r="AB543" i="10"/>
  <c r="AC543" i="10"/>
  <c r="AA544" i="10"/>
  <c r="AB544" i="10"/>
  <c r="AC544" i="10"/>
  <c r="AA545" i="10"/>
  <c r="AB545" i="10"/>
  <c r="AC545" i="10"/>
  <c r="AA546" i="10"/>
  <c r="AB546" i="10"/>
  <c r="AC546" i="10"/>
  <c r="AA547" i="10"/>
  <c r="AB547" i="10"/>
  <c r="AC547" i="10"/>
  <c r="AA548" i="10"/>
  <c r="AB548" i="10"/>
  <c r="AC548" i="10"/>
  <c r="AA549" i="10"/>
  <c r="AB549" i="10"/>
  <c r="AC549" i="10"/>
  <c r="AA550" i="10"/>
  <c r="AB550" i="10"/>
  <c r="AC550" i="10"/>
  <c r="AA551" i="10"/>
  <c r="AB551" i="10"/>
  <c r="AC551" i="10"/>
  <c r="AA552" i="10"/>
  <c r="AB552" i="10"/>
  <c r="AC552" i="10"/>
  <c r="AA553" i="10"/>
  <c r="AB553" i="10"/>
  <c r="AC553" i="10"/>
  <c r="AA554" i="10"/>
  <c r="AB554" i="10"/>
  <c r="AC554" i="10"/>
  <c r="AA555" i="10"/>
  <c r="AB555" i="10"/>
  <c r="AC555" i="10"/>
  <c r="AA556" i="10"/>
  <c r="AB556" i="10"/>
  <c r="AC556" i="10"/>
  <c r="AA557" i="10"/>
  <c r="AB557" i="10"/>
  <c r="AC557" i="10"/>
  <c r="AA558" i="10"/>
  <c r="AB558" i="10"/>
  <c r="AC558" i="10"/>
  <c r="AA559" i="10"/>
  <c r="AB559" i="10"/>
  <c r="AC559" i="10"/>
  <c r="AA560" i="10"/>
  <c r="AB560" i="10"/>
  <c r="AC560" i="10"/>
  <c r="AA561" i="10"/>
  <c r="AB561" i="10"/>
  <c r="AC561" i="10"/>
  <c r="AA562" i="10"/>
  <c r="AB562" i="10"/>
  <c r="AC562" i="10"/>
  <c r="AA563" i="10"/>
  <c r="AB563" i="10"/>
  <c r="AC563" i="10"/>
  <c r="AA564" i="10"/>
  <c r="AB564" i="10"/>
  <c r="AC564" i="10"/>
  <c r="AA565" i="10"/>
  <c r="AB565" i="10"/>
  <c r="AC565" i="10"/>
  <c r="AA566" i="10"/>
  <c r="AB566" i="10"/>
  <c r="AC566" i="10"/>
  <c r="AA567" i="10"/>
  <c r="AB567" i="10"/>
  <c r="AC567" i="10"/>
  <c r="AA568" i="10"/>
  <c r="AB568" i="10"/>
  <c r="AC568" i="10"/>
  <c r="AA569" i="10"/>
  <c r="AB569" i="10"/>
  <c r="AC569" i="10"/>
  <c r="AA570" i="10"/>
  <c r="AB570" i="10"/>
  <c r="AC570" i="10"/>
  <c r="AA571" i="10"/>
  <c r="AB571" i="10"/>
  <c r="AC571" i="10"/>
  <c r="AA572" i="10"/>
  <c r="AB572" i="10"/>
  <c r="AC572" i="10"/>
  <c r="AA573" i="10"/>
  <c r="AB573" i="10"/>
  <c r="AC573" i="10"/>
  <c r="AA574" i="10"/>
  <c r="AB574" i="10"/>
  <c r="AC574" i="10"/>
  <c r="AA575" i="10"/>
  <c r="AB575" i="10"/>
  <c r="AC575" i="10"/>
  <c r="AA576" i="10"/>
  <c r="AB576" i="10"/>
  <c r="AC576" i="10"/>
  <c r="AA577" i="10"/>
  <c r="AB577" i="10"/>
  <c r="AC577" i="10"/>
  <c r="AA578" i="10"/>
  <c r="AB578" i="10"/>
  <c r="AC578" i="10"/>
  <c r="AA579" i="10"/>
  <c r="AB579" i="10"/>
  <c r="AC579" i="10"/>
  <c r="AA580" i="10"/>
  <c r="AB580" i="10"/>
  <c r="AC580" i="10"/>
  <c r="AA581" i="10"/>
  <c r="AB581" i="10"/>
  <c r="AC581" i="10"/>
  <c r="AA582" i="10"/>
  <c r="AB582" i="10"/>
  <c r="AC582" i="10"/>
  <c r="AA583" i="10"/>
  <c r="AB583" i="10"/>
  <c r="AC583" i="10"/>
  <c r="AA584" i="10"/>
  <c r="AB584" i="10"/>
  <c r="AC584" i="10"/>
  <c r="AA585" i="10"/>
  <c r="AB585" i="10"/>
  <c r="AC585" i="10"/>
  <c r="AA586" i="10"/>
  <c r="AB586" i="10"/>
  <c r="AC586" i="10"/>
  <c r="AA587" i="10"/>
  <c r="AB587" i="10"/>
  <c r="AC587" i="10"/>
  <c r="AA588" i="10"/>
  <c r="AB588" i="10"/>
  <c r="AC588" i="10"/>
  <c r="AA589" i="10"/>
  <c r="AB589" i="10"/>
  <c r="AC589" i="10"/>
  <c r="AA590" i="10"/>
  <c r="AB590" i="10"/>
  <c r="AC590" i="10"/>
  <c r="AA591" i="10"/>
  <c r="AB591" i="10"/>
  <c r="AC591" i="10"/>
  <c r="AA592" i="10"/>
  <c r="AB592" i="10"/>
  <c r="AC592" i="10"/>
  <c r="AA593" i="10"/>
  <c r="AB593" i="10"/>
  <c r="AC593" i="10"/>
  <c r="AA594" i="10"/>
  <c r="AB594" i="10"/>
  <c r="AC594" i="10"/>
  <c r="AA595" i="10"/>
  <c r="AB595" i="10"/>
  <c r="AC595" i="10"/>
  <c r="AA596" i="10"/>
  <c r="AB596" i="10"/>
  <c r="AC596" i="10"/>
  <c r="AA597" i="10"/>
  <c r="AB597" i="10"/>
  <c r="AC597" i="10"/>
  <c r="AA598" i="10"/>
  <c r="AB598" i="10"/>
  <c r="AC598" i="10"/>
  <c r="AA599" i="10"/>
  <c r="AB599" i="10"/>
  <c r="AC599" i="10"/>
  <c r="AA600" i="10"/>
  <c r="AB600" i="10"/>
  <c r="AC600" i="10"/>
  <c r="AA601" i="10"/>
  <c r="AB601" i="10"/>
  <c r="AC601" i="10"/>
  <c r="AA602" i="10"/>
  <c r="AB602" i="10"/>
  <c r="AC602" i="10"/>
  <c r="AA603" i="10"/>
  <c r="AB603" i="10"/>
  <c r="AC603" i="10"/>
  <c r="AA604" i="10"/>
  <c r="AB604" i="10"/>
  <c r="AC604" i="10"/>
  <c r="AA605" i="10"/>
  <c r="AB605" i="10"/>
  <c r="AC605" i="10"/>
  <c r="AA606" i="10"/>
  <c r="AB606" i="10"/>
  <c r="AC606" i="10"/>
  <c r="AA607" i="10"/>
  <c r="AB607" i="10"/>
  <c r="AC607" i="10"/>
  <c r="AA608" i="10"/>
  <c r="AB608" i="10"/>
  <c r="AC608" i="10"/>
  <c r="AA609" i="10"/>
  <c r="AB609" i="10"/>
  <c r="AC609" i="10"/>
  <c r="AA610" i="10"/>
  <c r="AB610" i="10"/>
  <c r="AC610" i="10"/>
  <c r="AA611" i="10"/>
  <c r="AB611" i="10"/>
  <c r="AC611" i="10"/>
  <c r="AA612" i="10"/>
  <c r="AB612" i="10"/>
  <c r="AC612" i="10"/>
  <c r="AA613" i="10"/>
  <c r="AB613" i="10"/>
  <c r="AC613" i="10"/>
  <c r="AA614" i="10"/>
  <c r="AB614" i="10"/>
  <c r="AC614" i="10"/>
  <c r="AA615" i="10"/>
  <c r="AB615" i="10"/>
  <c r="AC615" i="10"/>
  <c r="AA616" i="10"/>
  <c r="AB616" i="10"/>
  <c r="AC616" i="10"/>
  <c r="AA617" i="10"/>
  <c r="AB617" i="10"/>
  <c r="AC617" i="10"/>
  <c r="AA618" i="10"/>
  <c r="AB618" i="10"/>
  <c r="AC618" i="10"/>
  <c r="AA619" i="10"/>
  <c r="AB619" i="10"/>
  <c r="AC619" i="10"/>
  <c r="AA620" i="10"/>
  <c r="AB620" i="10"/>
  <c r="AC620" i="10"/>
  <c r="AA621" i="10"/>
  <c r="AB621" i="10"/>
  <c r="AC621" i="10"/>
  <c r="AA622" i="10"/>
  <c r="AB622" i="10"/>
  <c r="AC622" i="10"/>
  <c r="AA623" i="10"/>
  <c r="AB623" i="10"/>
  <c r="AC623" i="10"/>
  <c r="AA624" i="10"/>
  <c r="AB624" i="10"/>
  <c r="AC624" i="10"/>
  <c r="AA625" i="10"/>
  <c r="AB625" i="10"/>
  <c r="AC625" i="10"/>
  <c r="AA626" i="10"/>
  <c r="AB626" i="10"/>
  <c r="AC626" i="10"/>
  <c r="AA627" i="10"/>
  <c r="AB627" i="10"/>
  <c r="AC627" i="10"/>
  <c r="AA628" i="10"/>
  <c r="AB628" i="10"/>
  <c r="AC628" i="10"/>
  <c r="AA629" i="10"/>
  <c r="AB629" i="10"/>
  <c r="AC629" i="10"/>
  <c r="AA630" i="10"/>
  <c r="AB630" i="10"/>
  <c r="AC630" i="10"/>
  <c r="AA631" i="10"/>
  <c r="AB631" i="10"/>
  <c r="AC631" i="10"/>
  <c r="AA632" i="10"/>
  <c r="AB632" i="10"/>
  <c r="AC632" i="10"/>
  <c r="AA633" i="10"/>
  <c r="AB633" i="10"/>
  <c r="AC633" i="10"/>
  <c r="AA634" i="10"/>
  <c r="AB634" i="10"/>
  <c r="AC634" i="10"/>
  <c r="AA635" i="10"/>
  <c r="AB635" i="10"/>
  <c r="AC635" i="10"/>
  <c r="AA636" i="10"/>
  <c r="AB636" i="10"/>
  <c r="AC636" i="10"/>
  <c r="AA637" i="10"/>
  <c r="AB637" i="10"/>
  <c r="AC637" i="10"/>
  <c r="AA638" i="10"/>
  <c r="AB638" i="10"/>
  <c r="AC638" i="10"/>
  <c r="AA639" i="10"/>
  <c r="AB639" i="10"/>
  <c r="AC639" i="10"/>
  <c r="AA640" i="10"/>
  <c r="AB640" i="10"/>
  <c r="AC640" i="10"/>
  <c r="AA641" i="10"/>
  <c r="AB641" i="10"/>
  <c r="AC641" i="10"/>
  <c r="AA642" i="10"/>
  <c r="AB642" i="10"/>
  <c r="AC642" i="10"/>
  <c r="AA643" i="10"/>
  <c r="AB643" i="10"/>
  <c r="AC643" i="10"/>
  <c r="AA644" i="10"/>
  <c r="AB644" i="10"/>
  <c r="AC644" i="10"/>
  <c r="AA645" i="10"/>
  <c r="AB645" i="10"/>
  <c r="AC645" i="10"/>
  <c r="AA646" i="10"/>
  <c r="AB646" i="10"/>
  <c r="AC646" i="10"/>
  <c r="AA647" i="10"/>
  <c r="AB647" i="10"/>
  <c r="AC647" i="10"/>
  <c r="AA648" i="10"/>
  <c r="AB648" i="10"/>
  <c r="AC648" i="10"/>
  <c r="AA649" i="10"/>
  <c r="AB649" i="10"/>
  <c r="AC649" i="10"/>
  <c r="AA650" i="10"/>
  <c r="AB650" i="10"/>
  <c r="AC650" i="10"/>
  <c r="AA651" i="10"/>
  <c r="AB651" i="10"/>
  <c r="AC651" i="10"/>
  <c r="AA652" i="10"/>
  <c r="AB652" i="10"/>
  <c r="AC652" i="10"/>
  <c r="AA653" i="10"/>
  <c r="AB653" i="10"/>
  <c r="AC653" i="10"/>
  <c r="AA654" i="10"/>
  <c r="AB654" i="10"/>
  <c r="AC654" i="10"/>
  <c r="AA655" i="10"/>
  <c r="AB655" i="10"/>
  <c r="AC655" i="10"/>
  <c r="AA656" i="10"/>
  <c r="AB656" i="10"/>
  <c r="AC656" i="10"/>
  <c r="AA657" i="10"/>
  <c r="AB657" i="10"/>
  <c r="AC657" i="10"/>
  <c r="AA658" i="10"/>
  <c r="AB658" i="10"/>
  <c r="AC658" i="10"/>
  <c r="AA659" i="10"/>
  <c r="AB659" i="10"/>
  <c r="AC659" i="10"/>
  <c r="AA660" i="10"/>
  <c r="AB660" i="10"/>
  <c r="AC660" i="10"/>
  <c r="AA661" i="10"/>
  <c r="AB661" i="10"/>
  <c r="AC661" i="10"/>
  <c r="AA662" i="10"/>
  <c r="AB662" i="10"/>
  <c r="AC662" i="10"/>
  <c r="AA663" i="10"/>
  <c r="AB663" i="10"/>
  <c r="AC663" i="10"/>
  <c r="AA664" i="10"/>
  <c r="AB664" i="10"/>
  <c r="AC664" i="10"/>
  <c r="AA665" i="10"/>
  <c r="AB665" i="10"/>
  <c r="AC665" i="10"/>
  <c r="AA666" i="10"/>
  <c r="AB666" i="10"/>
  <c r="AC666" i="10"/>
  <c r="AA667" i="10"/>
  <c r="AB667" i="10"/>
  <c r="AC667" i="10"/>
  <c r="AA668" i="10"/>
  <c r="AB668" i="10"/>
  <c r="AC668" i="10"/>
  <c r="AA669" i="10"/>
  <c r="AB669" i="10"/>
  <c r="AC669" i="10"/>
  <c r="AA670" i="10"/>
  <c r="AB670" i="10"/>
  <c r="AC670" i="10"/>
  <c r="AA671" i="10"/>
  <c r="AB671" i="10"/>
  <c r="AC671" i="10"/>
  <c r="AA672" i="10"/>
  <c r="AB672" i="10"/>
  <c r="AC672" i="10"/>
  <c r="AA673" i="10"/>
  <c r="AB673" i="10"/>
  <c r="AC673" i="10"/>
  <c r="AA674" i="10"/>
  <c r="AB674" i="10"/>
  <c r="AC674" i="10"/>
  <c r="AA675" i="10"/>
  <c r="AB675" i="10"/>
  <c r="AC675" i="10"/>
  <c r="AA676" i="10"/>
  <c r="AB676" i="10"/>
  <c r="AC676" i="10"/>
  <c r="AA677" i="10"/>
  <c r="AB677" i="10"/>
  <c r="AC677" i="10"/>
  <c r="AA678" i="10"/>
  <c r="AB678" i="10"/>
  <c r="AC678" i="10"/>
  <c r="AA679" i="10"/>
  <c r="AB679" i="10"/>
  <c r="AC679" i="10"/>
  <c r="AA680" i="10"/>
  <c r="AB680" i="10"/>
  <c r="AC680" i="10"/>
  <c r="AA681" i="10"/>
  <c r="AB681" i="10"/>
  <c r="AC681" i="10"/>
  <c r="AA682" i="10"/>
  <c r="AB682" i="10"/>
  <c r="AC682" i="10"/>
  <c r="AA683" i="10"/>
  <c r="AB683" i="10"/>
  <c r="AC683" i="10"/>
  <c r="AA684" i="10"/>
  <c r="AB684" i="10"/>
  <c r="AC684" i="10"/>
  <c r="AA685" i="10"/>
  <c r="AB685" i="10"/>
  <c r="AC685" i="10"/>
  <c r="AA686" i="10"/>
  <c r="AB686" i="10"/>
  <c r="AC686" i="10"/>
  <c r="AA687" i="10"/>
  <c r="AB687" i="10"/>
  <c r="AC687" i="10"/>
  <c r="AA688" i="10"/>
  <c r="AB688" i="10"/>
  <c r="AC688" i="10"/>
  <c r="AA689" i="10"/>
  <c r="AB689" i="10"/>
  <c r="AC689" i="10"/>
  <c r="AA690" i="10"/>
  <c r="AB690" i="10"/>
  <c r="AC690" i="10"/>
  <c r="AA691" i="10"/>
  <c r="AB691" i="10"/>
  <c r="AC691" i="10"/>
  <c r="AA692" i="10"/>
  <c r="AB692" i="10"/>
  <c r="AC692" i="10"/>
  <c r="AA693" i="10"/>
  <c r="AB693" i="10"/>
  <c r="AC693" i="10"/>
  <c r="AA694" i="10"/>
  <c r="AB694" i="10"/>
  <c r="AC694" i="10"/>
  <c r="AA695" i="10"/>
  <c r="AB695" i="10"/>
  <c r="AC695" i="10"/>
  <c r="AA696" i="10"/>
  <c r="AB696" i="10"/>
  <c r="AC696" i="10"/>
  <c r="AA697" i="10"/>
  <c r="AB697" i="10"/>
  <c r="AC697" i="10"/>
  <c r="AA698" i="10"/>
  <c r="AB698" i="10"/>
  <c r="AC698" i="10"/>
  <c r="AA699" i="10"/>
  <c r="AB699" i="10"/>
  <c r="AC699" i="10"/>
  <c r="AA700" i="10"/>
  <c r="AB700" i="10"/>
  <c r="AC700" i="10"/>
  <c r="AA701" i="10"/>
  <c r="AB701" i="10"/>
  <c r="AC701" i="10"/>
  <c r="AA702" i="10"/>
  <c r="AB702" i="10"/>
  <c r="AC702" i="10"/>
  <c r="AA703" i="10"/>
  <c r="AB703" i="10"/>
  <c r="AC703" i="10"/>
  <c r="AA704" i="10"/>
  <c r="AB704" i="10"/>
  <c r="AC704" i="10"/>
  <c r="AA705" i="10"/>
  <c r="AB705" i="10"/>
  <c r="AC705" i="10"/>
  <c r="AA706" i="10"/>
  <c r="AB706" i="10"/>
  <c r="AC706" i="10"/>
  <c r="AA707" i="10"/>
  <c r="AB707" i="10"/>
  <c r="AC707" i="10"/>
  <c r="AA708" i="10"/>
  <c r="AB708" i="10"/>
  <c r="AC708" i="10"/>
  <c r="AA709" i="10"/>
  <c r="AB709" i="10"/>
  <c r="AC709" i="10"/>
  <c r="AA710" i="10"/>
  <c r="AB710" i="10"/>
  <c r="AC710" i="10"/>
  <c r="AA711" i="10"/>
  <c r="AB711" i="10"/>
  <c r="AC711" i="10"/>
  <c r="AA712" i="10"/>
  <c r="AB712" i="10"/>
  <c r="AC712" i="10"/>
  <c r="AA713" i="10"/>
  <c r="AB713" i="10"/>
  <c r="AC713" i="10"/>
  <c r="AA714" i="10"/>
  <c r="AB714" i="10"/>
  <c r="AC714" i="10"/>
  <c r="AA715" i="10"/>
  <c r="AB715" i="10"/>
  <c r="AC715" i="10"/>
  <c r="AA716" i="10"/>
  <c r="AB716" i="10"/>
  <c r="AC716" i="10"/>
  <c r="AA717" i="10"/>
  <c r="AB717" i="10"/>
  <c r="AC717" i="10"/>
  <c r="AA718" i="10"/>
  <c r="AB718" i="10"/>
  <c r="AC718" i="10"/>
  <c r="AA719" i="10"/>
  <c r="AB719" i="10"/>
  <c r="AC719" i="10"/>
  <c r="AA720" i="10"/>
  <c r="AB720" i="10"/>
  <c r="AC720" i="10"/>
  <c r="AA721" i="10"/>
  <c r="AB721" i="10"/>
  <c r="AC721" i="10"/>
  <c r="AA722" i="10"/>
  <c r="AB722" i="10"/>
  <c r="AC722" i="10"/>
  <c r="AA723" i="10"/>
  <c r="AB723" i="10"/>
  <c r="AC723" i="10"/>
  <c r="AA724" i="10"/>
  <c r="AB724" i="10"/>
  <c r="AC724" i="10"/>
  <c r="AA725" i="10"/>
  <c r="AB725" i="10"/>
  <c r="AC725" i="10"/>
  <c r="AA726" i="10"/>
  <c r="AB726" i="10"/>
  <c r="AC726" i="10"/>
  <c r="AA727" i="10"/>
  <c r="AB727" i="10"/>
  <c r="AC727" i="10"/>
  <c r="AA728" i="10"/>
  <c r="AB728" i="10"/>
  <c r="AC728" i="10"/>
  <c r="AA729" i="10"/>
  <c r="AB729" i="10"/>
  <c r="AC729" i="10"/>
  <c r="AA730" i="10"/>
  <c r="AB730" i="10"/>
  <c r="AC730" i="10"/>
  <c r="AA731" i="10"/>
  <c r="AB731" i="10"/>
  <c r="AC731" i="10"/>
  <c r="AA732" i="10"/>
  <c r="AB732" i="10"/>
  <c r="AC732" i="10"/>
  <c r="AA733" i="10"/>
  <c r="AB733" i="10"/>
  <c r="AC733" i="10"/>
  <c r="AA734" i="10"/>
  <c r="AB734" i="10"/>
  <c r="AC734" i="10"/>
  <c r="AA735" i="10"/>
  <c r="AB735" i="10"/>
  <c r="AC735" i="10"/>
  <c r="AA736" i="10"/>
  <c r="AB736" i="10"/>
  <c r="AC736" i="10"/>
  <c r="AA737" i="10"/>
  <c r="AB737" i="10"/>
  <c r="AC737" i="10"/>
  <c r="AA738" i="10"/>
  <c r="AB738" i="10"/>
  <c r="AC738" i="10"/>
  <c r="AA739" i="10"/>
  <c r="AB739" i="10"/>
  <c r="AC739" i="10"/>
  <c r="AA740" i="10"/>
  <c r="AB740" i="10"/>
  <c r="AC740" i="10"/>
  <c r="AA741" i="10"/>
  <c r="AB741" i="10"/>
  <c r="AC741" i="10"/>
  <c r="AA742" i="10"/>
  <c r="AB742" i="10"/>
  <c r="AC742" i="10"/>
  <c r="AA743" i="10"/>
  <c r="AB743" i="10"/>
  <c r="AC743" i="10"/>
  <c r="AA744" i="10"/>
  <c r="AB744" i="10"/>
  <c r="AC744" i="10"/>
  <c r="AA745" i="10"/>
  <c r="AB745" i="10"/>
  <c r="AC745" i="10"/>
  <c r="AA746" i="10"/>
  <c r="AB746" i="10"/>
  <c r="AC746" i="10"/>
  <c r="AA747" i="10"/>
  <c r="AB747" i="10"/>
  <c r="AC747" i="10"/>
  <c r="AA748" i="10"/>
  <c r="AB748" i="10"/>
  <c r="AC748" i="10"/>
  <c r="AA749" i="10"/>
  <c r="AB749" i="10"/>
  <c r="AC749" i="10"/>
  <c r="AA750" i="10"/>
  <c r="AB750" i="10"/>
  <c r="AC750" i="10"/>
  <c r="AA751" i="10"/>
  <c r="AB751" i="10"/>
  <c r="AC751" i="10"/>
  <c r="AA752" i="10"/>
  <c r="AB752" i="10"/>
  <c r="AC752" i="10"/>
  <c r="AA753" i="10"/>
  <c r="AB753" i="10"/>
  <c r="AC753" i="10"/>
  <c r="AA754" i="10"/>
  <c r="AB754" i="10"/>
  <c r="AC754" i="10"/>
  <c r="AA755" i="10"/>
  <c r="AB755" i="10"/>
  <c r="AC755" i="10"/>
  <c r="AA756" i="10"/>
  <c r="AB756" i="10"/>
  <c r="AC756" i="10"/>
  <c r="AA757" i="10"/>
  <c r="AB757" i="10"/>
  <c r="AC757" i="10"/>
  <c r="AA758" i="10"/>
  <c r="AB758" i="10"/>
  <c r="AC758" i="10"/>
  <c r="AA759" i="10"/>
  <c r="AB759" i="10"/>
  <c r="AC759" i="10"/>
  <c r="AA760" i="10"/>
  <c r="AB760" i="10"/>
  <c r="AC760" i="10"/>
  <c r="AA761" i="10"/>
  <c r="AB761" i="10"/>
  <c r="AC761" i="10"/>
  <c r="AA762" i="10"/>
  <c r="AB762" i="10"/>
  <c r="AC762" i="10"/>
  <c r="AA763" i="10"/>
  <c r="AB763" i="10"/>
  <c r="AC763" i="10"/>
  <c r="AA764" i="10"/>
  <c r="AB764" i="10"/>
  <c r="AC764" i="10"/>
  <c r="AA765" i="10"/>
  <c r="AB765" i="10"/>
  <c r="AC765" i="10"/>
  <c r="AA766" i="10"/>
  <c r="AB766" i="10"/>
  <c r="AC766" i="10"/>
  <c r="AA767" i="10"/>
  <c r="AB767" i="10"/>
  <c r="AC767" i="10"/>
  <c r="AA768" i="10"/>
  <c r="AB768" i="10"/>
  <c r="AC768" i="10"/>
  <c r="AA769" i="10"/>
  <c r="AB769" i="10"/>
  <c r="AC769" i="10"/>
  <c r="AA770" i="10"/>
  <c r="AB770" i="10"/>
  <c r="AC770" i="10"/>
  <c r="AA771" i="10"/>
  <c r="AB771" i="10"/>
  <c r="AC771" i="10"/>
  <c r="AA772" i="10"/>
  <c r="AB772" i="10"/>
  <c r="AC772" i="10"/>
  <c r="AA773" i="10"/>
  <c r="AB773" i="10"/>
  <c r="AC773" i="10"/>
  <c r="AA774" i="10"/>
  <c r="AB774" i="10"/>
  <c r="AC774" i="10"/>
  <c r="AA775" i="10"/>
  <c r="AB775" i="10"/>
  <c r="AC775" i="10"/>
  <c r="AA776" i="10"/>
  <c r="AB776" i="10"/>
  <c r="AC776" i="10"/>
  <c r="AA777" i="10"/>
  <c r="AB777" i="10"/>
  <c r="AC777" i="10"/>
  <c r="AA778" i="10"/>
  <c r="AB778" i="10"/>
  <c r="AC778" i="10"/>
  <c r="AA779" i="10"/>
  <c r="AB779" i="10"/>
  <c r="AC779" i="10"/>
  <c r="AA780" i="10"/>
  <c r="AB780" i="10"/>
  <c r="AC780" i="10"/>
  <c r="AA781" i="10"/>
  <c r="AB781" i="10"/>
  <c r="AC781" i="10"/>
  <c r="AA782" i="10"/>
  <c r="AB782" i="10"/>
  <c r="AC782" i="10"/>
  <c r="AA783" i="10"/>
  <c r="AB783" i="10"/>
  <c r="AC783" i="10"/>
  <c r="AA784" i="10"/>
  <c r="AB784" i="10"/>
  <c r="AC784" i="10"/>
  <c r="AA785" i="10"/>
  <c r="AB785" i="10"/>
  <c r="AC785" i="10"/>
  <c r="AA786" i="10"/>
  <c r="AB786" i="10"/>
  <c r="AC786" i="10"/>
  <c r="AA787" i="10"/>
  <c r="AB787" i="10"/>
  <c r="AC787" i="10"/>
  <c r="AA788" i="10"/>
  <c r="AB788" i="10"/>
  <c r="AC788" i="10"/>
  <c r="AA789" i="10"/>
  <c r="AB789" i="10"/>
  <c r="AC789" i="10"/>
  <c r="AA790" i="10"/>
  <c r="AB790" i="10"/>
  <c r="AC790" i="10"/>
  <c r="AA791" i="10"/>
  <c r="AB791" i="10"/>
  <c r="AC791" i="10"/>
  <c r="AA792" i="10"/>
  <c r="AB792" i="10"/>
  <c r="AC792" i="10"/>
  <c r="AA793" i="10"/>
  <c r="AB793" i="10"/>
  <c r="AC793" i="10"/>
  <c r="AA794" i="10"/>
  <c r="AB794" i="10"/>
  <c r="AC794" i="10"/>
  <c r="AA795" i="10"/>
  <c r="AB795" i="10"/>
  <c r="AC795" i="10"/>
  <c r="AA796" i="10"/>
  <c r="AB796" i="10"/>
  <c r="AC796" i="10"/>
  <c r="AA797" i="10"/>
  <c r="AB797" i="10"/>
  <c r="AC797" i="10"/>
  <c r="AA798" i="10"/>
  <c r="AB798" i="10"/>
  <c r="AC798" i="10"/>
  <c r="AA799" i="10"/>
  <c r="AB799" i="10"/>
  <c r="AC799" i="10"/>
  <c r="AA800" i="10"/>
  <c r="AB800" i="10"/>
  <c r="AC800" i="10"/>
  <c r="AA801" i="10"/>
  <c r="AB801" i="10"/>
  <c r="AC801" i="10"/>
  <c r="AA802" i="10"/>
  <c r="AB802" i="10"/>
  <c r="AC802" i="10"/>
  <c r="AA803" i="10"/>
  <c r="AB803" i="10"/>
  <c r="AC803" i="10"/>
  <c r="AA804" i="10"/>
  <c r="AB804" i="10"/>
  <c r="AC804" i="10"/>
  <c r="AA805" i="10"/>
  <c r="AB805" i="10"/>
  <c r="AC805" i="10"/>
  <c r="AA806" i="10"/>
  <c r="AB806" i="10"/>
  <c r="AC806" i="10"/>
  <c r="AA807" i="10"/>
  <c r="AB807" i="10"/>
  <c r="AC807" i="10"/>
  <c r="AA808" i="10"/>
  <c r="AB808" i="10"/>
  <c r="AC808" i="10"/>
  <c r="AA809" i="10"/>
  <c r="AB809" i="10"/>
  <c r="AC809" i="10"/>
  <c r="AA810" i="10"/>
  <c r="AB810" i="10"/>
  <c r="AC810" i="10"/>
  <c r="AA811" i="10"/>
  <c r="AB811" i="10"/>
  <c r="AC811" i="10"/>
  <c r="AA812" i="10"/>
  <c r="AB812" i="10"/>
  <c r="AC812" i="10"/>
  <c r="AA813" i="10"/>
  <c r="AB813" i="10"/>
  <c r="AC813" i="10"/>
  <c r="AA814" i="10"/>
  <c r="AB814" i="10"/>
  <c r="AC814" i="10"/>
  <c r="AA815" i="10"/>
  <c r="AB815" i="10"/>
  <c r="AC815" i="10"/>
  <c r="AA816" i="10"/>
  <c r="AB816" i="10"/>
  <c r="AC816" i="10"/>
  <c r="AA817" i="10"/>
  <c r="AB817" i="10"/>
  <c r="AC817" i="10"/>
  <c r="AA818" i="10"/>
  <c r="AB818" i="10"/>
  <c r="AC818" i="10"/>
  <c r="AA819" i="10"/>
  <c r="AB819" i="10"/>
  <c r="AC819" i="10"/>
  <c r="AA820" i="10"/>
  <c r="AB820" i="10"/>
  <c r="AC820" i="10"/>
  <c r="AA821" i="10"/>
  <c r="AB821" i="10"/>
  <c r="AC821" i="10"/>
  <c r="AA822" i="10"/>
  <c r="AB822" i="10"/>
  <c r="AC822" i="10"/>
  <c r="AA823" i="10"/>
  <c r="AB823" i="10"/>
  <c r="AC823" i="10"/>
  <c r="AA824" i="10"/>
  <c r="AB824" i="10"/>
  <c r="AC824" i="10"/>
  <c r="AA825" i="10"/>
  <c r="AB825" i="10"/>
  <c r="AC825" i="10"/>
  <c r="AA826" i="10"/>
  <c r="AB826" i="10"/>
  <c r="AC826" i="10"/>
  <c r="AA827" i="10"/>
  <c r="AB827" i="10"/>
  <c r="AC827" i="10"/>
  <c r="AA828" i="10"/>
  <c r="AB828" i="10"/>
  <c r="AC828" i="10"/>
  <c r="AA829" i="10"/>
  <c r="AB829" i="10"/>
  <c r="AC829" i="10"/>
  <c r="AA830" i="10"/>
  <c r="AB830" i="10"/>
  <c r="AC830" i="10"/>
  <c r="AA831" i="10"/>
  <c r="AB831" i="10"/>
  <c r="AC831" i="10"/>
  <c r="AA832" i="10"/>
  <c r="AB832" i="10"/>
  <c r="AC832" i="10"/>
  <c r="AA833" i="10"/>
  <c r="AB833" i="10"/>
  <c r="AC833" i="10"/>
  <c r="AA834" i="10"/>
  <c r="AB834" i="10"/>
  <c r="AC834" i="10"/>
  <c r="AA835" i="10"/>
  <c r="AB835" i="10"/>
  <c r="AC835" i="10"/>
  <c r="AA836" i="10"/>
  <c r="AB836" i="10"/>
  <c r="AC836" i="10"/>
  <c r="AA837" i="10"/>
  <c r="AB837" i="10"/>
  <c r="AC837" i="10"/>
  <c r="AA838" i="10"/>
  <c r="AB838" i="10"/>
  <c r="AC838" i="10"/>
  <c r="AA839" i="10"/>
  <c r="AB839" i="10"/>
  <c r="AC839" i="10"/>
  <c r="AA840" i="10"/>
  <c r="AB840" i="10"/>
  <c r="AC840" i="10"/>
  <c r="AA841" i="10"/>
  <c r="AB841" i="10"/>
  <c r="AC841" i="10"/>
  <c r="AA842" i="10"/>
  <c r="AB842" i="10"/>
  <c r="AC842" i="10"/>
  <c r="AA843" i="10"/>
  <c r="AB843" i="10"/>
  <c r="AC843" i="10"/>
  <c r="AA844" i="10"/>
  <c r="AB844" i="10"/>
  <c r="AC844" i="10"/>
  <c r="AA845" i="10"/>
  <c r="AB845" i="10"/>
  <c r="AC845" i="10"/>
  <c r="AA846" i="10"/>
  <c r="AB846" i="10"/>
  <c r="AC846" i="10"/>
  <c r="AA847" i="10"/>
  <c r="AB847" i="10"/>
  <c r="AC847" i="10"/>
  <c r="AA848" i="10"/>
  <c r="AB848" i="10"/>
  <c r="AC848" i="10"/>
  <c r="AA849" i="10"/>
  <c r="AB849" i="10"/>
  <c r="AC849" i="10"/>
  <c r="AA850" i="10"/>
  <c r="AB850" i="10"/>
  <c r="AC850" i="10"/>
  <c r="AA851" i="10"/>
  <c r="AB851" i="10"/>
  <c r="AC851" i="10"/>
  <c r="AA852" i="10"/>
  <c r="AB852" i="10"/>
  <c r="AC852" i="10"/>
  <c r="AA853" i="10"/>
  <c r="AB853" i="10"/>
  <c r="AC853" i="10"/>
  <c r="AA854" i="10"/>
  <c r="AB854" i="10"/>
  <c r="AC854" i="10"/>
  <c r="AA855" i="10"/>
  <c r="AB855" i="10"/>
  <c r="AC855" i="10"/>
  <c r="AA856" i="10"/>
  <c r="AB856" i="10"/>
  <c r="AC856" i="10"/>
  <c r="AA857" i="10"/>
  <c r="AB857" i="10"/>
  <c r="AC857" i="10"/>
  <c r="AA858" i="10"/>
  <c r="AB858" i="10"/>
  <c r="AC858" i="10"/>
  <c r="AA859" i="10"/>
  <c r="AB859" i="10"/>
  <c r="AC859" i="10"/>
  <c r="AA860" i="10"/>
  <c r="AB860" i="10"/>
  <c r="AC860" i="10"/>
  <c r="AA861" i="10"/>
  <c r="AB861" i="10"/>
  <c r="AC861" i="10"/>
  <c r="AA862" i="10"/>
  <c r="AB862" i="10"/>
  <c r="AC862" i="10"/>
  <c r="AA863" i="10"/>
  <c r="AB863" i="10"/>
  <c r="AC863" i="10"/>
  <c r="AA864" i="10"/>
  <c r="AB864" i="10"/>
  <c r="AC864" i="10"/>
  <c r="AA865" i="10"/>
  <c r="AB865" i="10"/>
  <c r="AC865" i="10"/>
  <c r="AA866" i="10"/>
  <c r="AB866" i="10"/>
  <c r="AC866" i="10"/>
  <c r="AA867" i="10"/>
  <c r="AB867" i="10"/>
  <c r="AC867" i="10"/>
  <c r="AA868" i="10"/>
  <c r="AB868" i="10"/>
  <c r="AC868" i="10"/>
  <c r="AA869" i="10"/>
  <c r="AB869" i="10"/>
  <c r="AC869" i="10"/>
  <c r="AA870" i="10"/>
  <c r="AB870" i="10"/>
  <c r="AC870" i="10"/>
  <c r="AA871" i="10"/>
  <c r="AB871" i="10"/>
  <c r="AC871" i="10"/>
  <c r="AA872" i="10"/>
  <c r="AB872" i="10"/>
  <c r="AC872" i="10"/>
  <c r="AA873" i="10"/>
  <c r="AB873" i="10"/>
  <c r="AC873" i="10"/>
  <c r="AA874" i="10"/>
  <c r="AB874" i="10"/>
  <c r="AC874" i="10"/>
  <c r="AA875" i="10"/>
  <c r="AB875" i="10"/>
  <c r="AC875" i="10"/>
  <c r="AA876" i="10"/>
  <c r="AB876" i="10"/>
  <c r="AC876" i="10"/>
  <c r="AA877" i="10"/>
  <c r="AB877" i="10"/>
  <c r="AC877" i="10"/>
  <c r="AA878" i="10"/>
  <c r="AB878" i="10"/>
  <c r="AC878" i="10"/>
  <c r="AA879" i="10"/>
  <c r="AB879" i="10"/>
  <c r="AC879" i="10"/>
  <c r="AA880" i="10"/>
  <c r="AB880" i="10"/>
  <c r="AC880" i="10"/>
  <c r="AA881" i="10"/>
  <c r="AB881" i="10"/>
  <c r="AC881" i="10"/>
  <c r="AA882" i="10"/>
  <c r="AB882" i="10"/>
  <c r="AC882" i="10"/>
  <c r="AA883" i="10"/>
  <c r="AB883" i="10"/>
  <c r="AC883" i="10"/>
  <c r="AA884" i="10"/>
  <c r="AB884" i="10"/>
  <c r="AC884" i="10"/>
  <c r="AA885" i="10"/>
  <c r="AB885" i="10"/>
  <c r="AC885" i="10"/>
  <c r="AA886" i="10"/>
  <c r="AB886" i="10"/>
  <c r="AC886" i="10"/>
  <c r="AA887" i="10"/>
  <c r="AB887" i="10"/>
  <c r="AC887" i="10"/>
  <c r="AA888" i="10"/>
  <c r="AB888" i="10"/>
  <c r="AC888" i="10"/>
  <c r="AA889" i="10"/>
  <c r="AB889" i="10"/>
  <c r="AC889" i="10"/>
  <c r="AA890" i="10"/>
  <c r="AB890" i="10"/>
  <c r="AC890" i="10"/>
  <c r="AA891" i="10"/>
  <c r="AB891" i="10"/>
  <c r="AC891" i="10"/>
  <c r="AA892" i="10"/>
  <c r="AB892" i="10"/>
  <c r="AC892" i="10"/>
  <c r="AA893" i="10"/>
  <c r="AB893" i="10"/>
  <c r="AC893" i="10"/>
  <c r="AA894" i="10"/>
  <c r="AB894" i="10"/>
  <c r="AC894" i="10"/>
  <c r="AA895" i="10"/>
  <c r="AB895" i="10"/>
  <c r="AC895" i="10"/>
  <c r="AA896" i="10"/>
  <c r="AB896" i="10"/>
  <c r="AC896" i="10"/>
  <c r="AA897" i="10"/>
  <c r="AB897" i="10"/>
  <c r="AC897" i="10"/>
  <c r="AA898" i="10"/>
  <c r="AB898" i="10"/>
  <c r="AC898" i="10"/>
  <c r="AA899" i="10"/>
  <c r="AB899" i="10"/>
  <c r="AC899" i="10"/>
  <c r="AA900" i="10"/>
  <c r="AB900" i="10"/>
  <c r="AC900" i="10"/>
  <c r="AA901" i="10"/>
  <c r="AB901" i="10"/>
  <c r="AC901" i="10"/>
  <c r="AA902" i="10"/>
  <c r="AB902" i="10"/>
  <c r="AC902" i="10"/>
  <c r="AA903" i="10"/>
  <c r="AB903" i="10"/>
  <c r="AC903" i="10"/>
  <c r="AA904" i="10"/>
  <c r="AB904" i="10"/>
  <c r="AC904" i="10"/>
  <c r="AA905" i="10"/>
  <c r="AB905" i="10"/>
  <c r="AC905" i="10"/>
  <c r="AA906" i="10"/>
  <c r="AB906" i="10"/>
  <c r="AC906" i="10"/>
  <c r="AA907" i="10"/>
  <c r="AB907" i="10"/>
  <c r="AC907" i="10"/>
  <c r="AA908" i="10"/>
  <c r="AB908" i="10"/>
  <c r="AC908" i="10"/>
  <c r="AA909" i="10"/>
  <c r="AB909" i="10"/>
  <c r="AC909" i="10"/>
  <c r="AA910" i="10"/>
  <c r="AB910" i="10"/>
  <c r="AC910" i="10"/>
  <c r="AA911" i="10"/>
  <c r="AB911" i="10"/>
  <c r="AC911" i="10"/>
  <c r="AA912" i="10"/>
  <c r="AB912" i="10"/>
  <c r="AC912" i="10"/>
  <c r="AA913" i="10"/>
  <c r="AB913" i="10"/>
  <c r="AC913" i="10"/>
  <c r="AA914" i="10"/>
  <c r="AB914" i="10"/>
  <c r="AC914" i="10"/>
  <c r="AA915" i="10"/>
  <c r="AB915" i="10"/>
  <c r="AC915" i="10"/>
  <c r="AA916" i="10"/>
  <c r="AB916" i="10"/>
  <c r="AC916" i="10"/>
  <c r="AA917" i="10"/>
  <c r="AB917" i="10"/>
  <c r="AC917" i="10"/>
  <c r="AA918" i="10"/>
  <c r="AB918" i="10"/>
  <c r="AC918" i="10"/>
  <c r="AA919" i="10"/>
  <c r="AB919" i="10"/>
  <c r="AC919" i="10"/>
  <c r="AA920" i="10"/>
  <c r="AB920" i="10"/>
  <c r="AC920" i="10"/>
  <c r="AA921" i="10"/>
  <c r="AB921" i="10"/>
  <c r="AC921" i="10"/>
  <c r="AA922" i="10"/>
  <c r="AB922" i="10"/>
  <c r="AC922" i="10"/>
  <c r="AA923" i="10"/>
  <c r="AB923" i="10"/>
  <c r="AC923" i="10"/>
  <c r="AA924" i="10"/>
  <c r="AB924" i="10"/>
  <c r="AC924" i="10"/>
  <c r="AA925" i="10"/>
  <c r="AB925" i="10"/>
  <c r="AC925" i="10"/>
  <c r="AA926" i="10"/>
  <c r="AB926" i="10"/>
  <c r="AC926" i="10"/>
  <c r="AA927" i="10"/>
  <c r="AB927" i="10"/>
  <c r="AC927" i="10"/>
  <c r="AA928" i="10"/>
  <c r="AB928" i="10"/>
  <c r="AC928" i="10"/>
  <c r="AA929" i="10"/>
  <c r="AB929" i="10"/>
  <c r="AC929" i="10"/>
  <c r="AA930" i="10"/>
  <c r="AB930" i="10"/>
  <c r="AC930" i="10"/>
  <c r="AA931" i="10"/>
  <c r="AB931" i="10"/>
  <c r="AC931" i="10"/>
  <c r="AA932" i="10"/>
  <c r="AB932" i="10"/>
  <c r="AC932" i="10"/>
  <c r="AA933" i="10"/>
  <c r="AB933" i="10"/>
  <c r="AC933" i="10"/>
  <c r="AA934" i="10"/>
  <c r="AB934" i="10"/>
  <c r="AC934" i="10"/>
  <c r="AA935" i="10"/>
  <c r="AB935" i="10"/>
  <c r="AC935" i="10"/>
  <c r="AA936" i="10"/>
  <c r="AB936" i="10"/>
  <c r="AC936" i="10"/>
  <c r="AA937" i="10"/>
  <c r="AB937" i="10"/>
  <c r="AC937" i="10"/>
  <c r="AA938" i="10"/>
  <c r="AB938" i="10"/>
  <c r="AC938" i="10"/>
  <c r="AA939" i="10"/>
  <c r="AB939" i="10"/>
  <c r="AC939" i="10"/>
  <c r="AA940" i="10"/>
  <c r="AB940" i="10"/>
  <c r="AC940" i="10"/>
  <c r="AA941" i="10"/>
  <c r="AB941" i="10"/>
  <c r="AC941" i="10"/>
  <c r="AA942" i="10"/>
  <c r="AB942" i="10"/>
  <c r="AC942" i="10"/>
  <c r="AA943" i="10"/>
  <c r="AB943" i="10"/>
  <c r="AC943" i="10"/>
  <c r="AA944" i="10"/>
  <c r="AB944" i="10"/>
  <c r="AC944" i="10"/>
  <c r="AA945" i="10"/>
  <c r="AB945" i="10"/>
  <c r="AC945" i="10"/>
  <c r="AA946" i="10"/>
  <c r="AB946" i="10"/>
  <c r="AC946" i="10"/>
  <c r="AA947" i="10"/>
  <c r="AB947" i="10"/>
  <c r="AC947" i="10"/>
  <c r="AA948" i="10"/>
  <c r="AB948" i="10"/>
  <c r="AC948" i="10"/>
  <c r="AA949" i="10"/>
  <c r="AB949" i="10"/>
  <c r="AC949" i="10"/>
  <c r="AA950" i="10"/>
  <c r="AB950" i="10"/>
  <c r="AC950" i="10"/>
  <c r="AA951" i="10"/>
  <c r="AB951" i="10"/>
  <c r="AC951" i="10"/>
  <c r="AA952" i="10"/>
  <c r="AB952" i="10"/>
  <c r="AC952" i="10"/>
  <c r="AA953" i="10"/>
  <c r="AB953" i="10"/>
  <c r="AC953" i="10"/>
  <c r="AA954" i="10"/>
  <c r="AB954" i="10"/>
  <c r="AC954" i="10"/>
  <c r="AA955" i="10"/>
  <c r="AB955" i="10"/>
  <c r="AC955" i="10"/>
  <c r="AA956" i="10"/>
  <c r="AB956" i="10"/>
  <c r="AC956" i="10"/>
  <c r="AA957" i="10"/>
  <c r="AB957" i="10"/>
  <c r="AC957" i="10"/>
  <c r="AA958" i="10"/>
  <c r="AB958" i="10"/>
  <c r="AC958" i="10"/>
  <c r="AA959" i="10"/>
  <c r="AB959" i="10"/>
  <c r="AC959" i="10"/>
  <c r="AA960" i="10"/>
  <c r="AB960" i="10"/>
  <c r="AC960" i="10"/>
  <c r="AA961" i="10"/>
  <c r="AB961" i="10"/>
  <c r="AC961" i="10"/>
  <c r="AA962" i="10"/>
  <c r="AB962" i="10"/>
  <c r="AC962" i="10"/>
  <c r="AA963" i="10"/>
  <c r="AB963" i="10"/>
  <c r="AC963" i="10"/>
  <c r="AA964" i="10"/>
  <c r="AB964" i="10"/>
  <c r="AC964" i="10"/>
  <c r="AA965" i="10"/>
  <c r="AB965" i="10"/>
  <c r="AC965" i="10"/>
  <c r="AA966" i="10"/>
  <c r="AB966" i="10"/>
  <c r="AC966" i="10"/>
  <c r="AA967" i="10"/>
  <c r="AB967" i="10"/>
  <c r="AC967" i="10"/>
  <c r="AA968" i="10"/>
  <c r="AB968" i="10"/>
  <c r="AC968" i="10"/>
  <c r="AA969" i="10"/>
  <c r="AB969" i="10"/>
  <c r="AC969" i="10"/>
  <c r="AA970" i="10"/>
  <c r="AB970" i="10"/>
  <c r="AC970" i="10"/>
  <c r="AA971" i="10"/>
  <c r="AB971" i="10"/>
  <c r="AC971" i="10"/>
  <c r="AA972" i="10"/>
  <c r="AB972" i="10"/>
  <c r="AC972" i="10"/>
  <c r="AA973" i="10"/>
  <c r="AB973" i="10"/>
  <c r="AC973" i="10"/>
  <c r="AA974" i="10"/>
  <c r="AB974" i="10"/>
  <c r="AC974" i="10"/>
  <c r="AA975" i="10"/>
  <c r="AB975" i="10"/>
  <c r="AC975" i="10"/>
  <c r="AA976" i="10"/>
  <c r="AB976" i="10"/>
  <c r="AC976" i="10"/>
  <c r="AA977" i="10"/>
  <c r="AB977" i="10"/>
  <c r="AC977" i="10"/>
  <c r="AA978" i="10"/>
  <c r="AB978" i="10"/>
  <c r="AC978" i="10"/>
  <c r="AA979" i="10"/>
  <c r="AB979" i="10"/>
  <c r="AC979" i="10"/>
  <c r="AA980" i="10"/>
  <c r="AB980" i="10"/>
  <c r="AC980" i="10"/>
  <c r="AA981" i="10"/>
  <c r="AB981" i="10"/>
  <c r="AC981" i="10"/>
  <c r="AA982" i="10"/>
  <c r="AB982" i="10"/>
  <c r="AC982" i="10"/>
  <c r="AA983" i="10"/>
  <c r="AB983" i="10"/>
  <c r="AC983" i="10"/>
  <c r="AA984" i="10"/>
  <c r="AB984" i="10"/>
  <c r="AC984" i="10"/>
  <c r="AA985" i="10"/>
  <c r="AB985" i="10"/>
  <c r="AC985" i="10"/>
  <c r="AA986" i="10"/>
  <c r="AB986" i="10"/>
  <c r="AC986" i="10"/>
  <c r="AA987" i="10"/>
  <c r="AB987" i="10"/>
  <c r="AC987" i="10"/>
  <c r="AA988" i="10"/>
  <c r="AB988" i="10"/>
  <c r="AC988" i="10"/>
  <c r="AA989" i="10"/>
  <c r="AB989" i="10"/>
  <c r="AC989" i="10"/>
  <c r="AA990" i="10"/>
  <c r="AB990" i="10"/>
  <c r="AC990" i="10"/>
  <c r="AA991" i="10"/>
  <c r="AB991" i="10"/>
  <c r="AC991" i="10"/>
  <c r="AA992" i="10"/>
  <c r="AB992" i="10"/>
  <c r="AC992" i="10"/>
  <c r="AA993" i="10"/>
  <c r="AB993" i="10"/>
  <c r="AC993" i="10"/>
  <c r="AA994" i="10"/>
  <c r="AB994" i="10"/>
  <c r="AC994" i="10"/>
  <c r="AA995" i="10"/>
  <c r="AB995" i="10"/>
  <c r="AC995" i="10"/>
  <c r="AA996" i="10"/>
  <c r="AB996" i="10"/>
  <c r="AC996" i="10"/>
  <c r="AA997" i="10"/>
  <c r="AB997" i="10"/>
  <c r="AC997" i="10"/>
  <c r="AA998" i="10"/>
  <c r="AB998" i="10"/>
  <c r="AC998" i="10"/>
  <c r="AA999" i="10"/>
  <c r="AB999" i="10"/>
  <c r="AC999" i="10"/>
  <c r="AA1000" i="10"/>
  <c r="AB1000" i="10"/>
  <c r="AC1000" i="10"/>
  <c r="AA1001" i="10"/>
  <c r="AB1001" i="10"/>
  <c r="AC1001" i="10"/>
  <c r="AA1002" i="10"/>
  <c r="AB1002" i="10"/>
  <c r="AC1002" i="10"/>
  <c r="AA1003" i="10"/>
  <c r="AB1003" i="10"/>
  <c r="AC1003" i="10"/>
  <c r="AA1004" i="10"/>
  <c r="AB1004" i="10"/>
  <c r="AC1004" i="10"/>
  <c r="AA1005" i="10"/>
  <c r="AB1005" i="10"/>
  <c r="AC1005" i="10"/>
  <c r="AA1006" i="10"/>
  <c r="AB1006" i="10"/>
  <c r="AC1006" i="10"/>
  <c r="AA1007" i="10"/>
  <c r="AB1007" i="10"/>
  <c r="AC1007" i="10"/>
  <c r="AA1008" i="10"/>
  <c r="AB1008" i="10"/>
  <c r="AC1008" i="10"/>
  <c r="AA1009" i="10"/>
  <c r="AB1009" i="10"/>
  <c r="AC1009" i="10"/>
  <c r="AA1010" i="10"/>
  <c r="AB1010" i="10"/>
  <c r="AC1010" i="10"/>
  <c r="AA1011" i="10"/>
  <c r="AB1011" i="10"/>
  <c r="AC1011" i="10"/>
  <c r="AA1012" i="10"/>
  <c r="AB1012" i="10"/>
  <c r="AC1012" i="10"/>
  <c r="AA1013" i="10"/>
  <c r="AB1013" i="10"/>
  <c r="AC1013" i="10"/>
  <c r="AA1014" i="10"/>
  <c r="AB1014" i="10"/>
  <c r="AC1014" i="10"/>
  <c r="AA1015" i="10"/>
  <c r="AB1015" i="10"/>
  <c r="AC1015" i="10"/>
  <c r="AA1016" i="10"/>
  <c r="AB1016" i="10"/>
  <c r="AC1016" i="10"/>
  <c r="AC23" i="10"/>
  <c r="AB23" i="10"/>
  <c r="AA23" i="10"/>
  <c r="Y1016" i="10"/>
  <c r="Y1015" i="10"/>
  <c r="Y1014" i="10"/>
  <c r="Y1013" i="10"/>
  <c r="AD1013" i="10" s="1"/>
  <c r="Y1012" i="10"/>
  <c r="AD1012" i="10" s="1"/>
  <c r="Y1011" i="10"/>
  <c r="AD1011" i="10" s="1"/>
  <c r="Y1010" i="10"/>
  <c r="Y1009" i="10"/>
  <c r="Y1008" i="10"/>
  <c r="Y1007" i="10"/>
  <c r="Y1006" i="10"/>
  <c r="Y1005" i="10"/>
  <c r="AD1005" i="10" s="1"/>
  <c r="Y1004" i="10"/>
  <c r="AD1004" i="10" s="1"/>
  <c r="Y1003" i="10"/>
  <c r="AD1003" i="10" s="1"/>
  <c r="Y1002" i="10"/>
  <c r="Y1001" i="10"/>
  <c r="Y1000" i="10"/>
  <c r="Y999" i="10"/>
  <c r="Y998" i="10"/>
  <c r="Y997" i="10"/>
  <c r="AD997" i="10" s="1"/>
  <c r="Y996" i="10"/>
  <c r="AD996" i="10" s="1"/>
  <c r="Y995" i="10"/>
  <c r="AD995" i="10" s="1"/>
  <c r="Y994" i="10"/>
  <c r="Y993" i="10"/>
  <c r="Z993" i="10" s="1"/>
  <c r="Y992" i="10"/>
  <c r="Y991" i="10"/>
  <c r="Y990" i="10"/>
  <c r="Y989" i="10"/>
  <c r="AD989" i="10" s="1"/>
  <c r="Y988" i="10"/>
  <c r="AD988" i="10" s="1"/>
  <c r="Y987" i="10"/>
  <c r="AD987" i="10" s="1"/>
  <c r="Y986" i="10"/>
  <c r="Z986" i="10" s="1"/>
  <c r="Y985" i="10"/>
  <c r="Y984" i="10"/>
  <c r="Y983" i="10"/>
  <c r="Y982" i="10"/>
  <c r="Y981" i="10"/>
  <c r="AD981" i="10" s="1"/>
  <c r="Y980" i="10"/>
  <c r="AD980" i="10" s="1"/>
  <c r="Y979" i="10"/>
  <c r="AD979" i="10" s="1"/>
  <c r="Y978" i="10"/>
  <c r="Y977" i="10"/>
  <c r="Y976" i="10"/>
  <c r="Y975" i="10"/>
  <c r="Y974" i="10"/>
  <c r="Y973" i="10"/>
  <c r="AD973" i="10" s="1"/>
  <c r="Y972" i="10"/>
  <c r="AD972" i="10" s="1"/>
  <c r="Y971" i="10"/>
  <c r="AD971" i="10" s="1"/>
  <c r="Y970" i="10"/>
  <c r="Y969" i="10"/>
  <c r="Y968" i="10"/>
  <c r="Y967" i="10"/>
  <c r="Y966" i="10"/>
  <c r="Y965" i="10"/>
  <c r="AD965" i="10" s="1"/>
  <c r="Y964" i="10"/>
  <c r="AD964" i="10" s="1"/>
  <c r="Y963" i="10"/>
  <c r="AD963" i="10" s="1"/>
  <c r="Y962" i="10"/>
  <c r="Y961" i="10"/>
  <c r="Y960" i="10"/>
  <c r="Y959" i="10"/>
  <c r="Y958" i="10"/>
  <c r="Y957" i="10"/>
  <c r="AD957" i="10" s="1"/>
  <c r="Y956" i="10"/>
  <c r="AD956" i="10" s="1"/>
  <c r="Y955" i="10"/>
  <c r="AD955" i="10" s="1"/>
  <c r="Y954" i="10"/>
  <c r="Y953" i="10"/>
  <c r="Y952" i="10"/>
  <c r="Y951" i="10"/>
  <c r="Y950" i="10"/>
  <c r="Y949" i="10"/>
  <c r="Y948" i="10"/>
  <c r="AD948" i="10" s="1"/>
  <c r="Y947" i="10"/>
  <c r="AD947" i="10" s="1"/>
  <c r="Y946" i="10"/>
  <c r="Y945" i="10"/>
  <c r="Y944" i="10"/>
  <c r="Y943" i="10"/>
  <c r="Y942" i="10"/>
  <c r="Y941" i="10"/>
  <c r="Y940" i="10"/>
  <c r="Y939" i="10"/>
  <c r="Y938" i="10"/>
  <c r="Y937" i="10"/>
  <c r="Y936" i="10"/>
  <c r="Y935" i="10"/>
  <c r="Y934" i="10"/>
  <c r="Y933" i="10"/>
  <c r="Y932" i="10"/>
  <c r="Y931" i="10"/>
  <c r="Y930" i="10"/>
  <c r="Y929" i="10"/>
  <c r="Y928" i="10"/>
  <c r="Y927" i="10"/>
  <c r="Y926" i="10"/>
  <c r="Y925" i="10"/>
  <c r="Y924" i="10"/>
  <c r="AD924" i="10" s="1"/>
  <c r="Y923" i="10"/>
  <c r="Y922" i="10"/>
  <c r="Y921" i="10"/>
  <c r="Y920" i="10"/>
  <c r="Y919" i="10"/>
  <c r="Y918" i="10"/>
  <c r="Y917" i="10"/>
  <c r="Y916" i="10"/>
  <c r="AD916" i="10" s="1"/>
  <c r="Y915" i="10"/>
  <c r="Y914" i="10"/>
  <c r="Y913" i="10"/>
  <c r="Y912" i="10"/>
  <c r="Y911" i="10"/>
  <c r="Y910" i="10"/>
  <c r="Y909" i="10"/>
  <c r="Y908" i="10"/>
  <c r="AD908" i="10" s="1"/>
  <c r="Y907" i="10"/>
  <c r="Y906" i="10"/>
  <c r="Y905" i="10"/>
  <c r="Y904" i="10"/>
  <c r="Y903" i="10"/>
  <c r="Y902" i="10"/>
  <c r="Y901" i="10"/>
  <c r="Y900" i="10"/>
  <c r="AD900" i="10" s="1"/>
  <c r="Y899" i="10"/>
  <c r="Y898" i="10"/>
  <c r="Y897" i="10"/>
  <c r="Y896" i="10"/>
  <c r="Y895" i="10"/>
  <c r="Y894" i="10"/>
  <c r="Y893" i="10"/>
  <c r="Y892" i="10"/>
  <c r="AD892" i="10" s="1"/>
  <c r="Y891" i="10"/>
  <c r="Y890" i="10"/>
  <c r="Y889" i="10"/>
  <c r="Y888" i="10"/>
  <c r="Y887" i="10"/>
  <c r="Y886" i="10"/>
  <c r="Y885" i="10"/>
  <c r="Y884" i="10"/>
  <c r="AD884" i="10" s="1"/>
  <c r="Y883" i="10"/>
  <c r="Y882" i="10"/>
  <c r="Y881" i="10"/>
  <c r="Y880" i="10"/>
  <c r="Y879" i="10"/>
  <c r="Y878" i="10"/>
  <c r="Y877" i="10"/>
  <c r="Y876" i="10"/>
  <c r="Y875" i="10"/>
  <c r="Y874" i="10"/>
  <c r="Y873" i="10"/>
  <c r="Y872" i="10"/>
  <c r="Y871" i="10"/>
  <c r="Y870" i="10"/>
  <c r="Y869" i="10"/>
  <c r="Y868" i="10"/>
  <c r="Y867" i="10"/>
  <c r="Y866" i="10"/>
  <c r="Y865" i="10"/>
  <c r="Y864" i="10"/>
  <c r="Y863" i="10"/>
  <c r="Y862" i="10"/>
  <c r="Y861" i="10"/>
  <c r="Y860" i="10"/>
  <c r="AD860" i="10" s="1"/>
  <c r="Y859" i="10"/>
  <c r="Y858" i="10"/>
  <c r="Y857" i="10"/>
  <c r="Y856" i="10"/>
  <c r="Y855" i="10"/>
  <c r="Y854" i="10"/>
  <c r="Y853" i="10"/>
  <c r="Y852" i="10"/>
  <c r="AD852" i="10" s="1"/>
  <c r="Y851" i="10"/>
  <c r="Y850" i="10"/>
  <c r="Y849" i="10"/>
  <c r="Y848" i="10"/>
  <c r="Y847" i="10"/>
  <c r="Y846" i="10"/>
  <c r="Y845" i="10"/>
  <c r="Y844" i="10"/>
  <c r="AD844" i="10" s="1"/>
  <c r="Y843" i="10"/>
  <c r="Y842" i="10"/>
  <c r="Y841" i="10"/>
  <c r="Y840" i="10"/>
  <c r="Y839" i="10"/>
  <c r="Y838" i="10"/>
  <c r="Y837" i="10"/>
  <c r="Y836" i="10"/>
  <c r="AD836" i="10" s="1"/>
  <c r="Y835" i="10"/>
  <c r="Y834" i="10"/>
  <c r="Y833" i="10"/>
  <c r="Y832" i="10"/>
  <c r="Y831" i="10"/>
  <c r="Y830" i="10"/>
  <c r="Y829" i="10"/>
  <c r="Y828" i="10"/>
  <c r="AD828" i="10" s="1"/>
  <c r="Y827" i="10"/>
  <c r="Y826" i="10"/>
  <c r="Y825" i="10"/>
  <c r="Y824" i="10"/>
  <c r="Y823" i="10"/>
  <c r="Y822" i="10"/>
  <c r="Y821" i="10"/>
  <c r="Y820" i="10"/>
  <c r="AD820" i="10" s="1"/>
  <c r="Y819" i="10"/>
  <c r="Y818" i="10"/>
  <c r="Y817" i="10"/>
  <c r="Y816" i="10"/>
  <c r="Y815" i="10"/>
  <c r="Y814" i="10"/>
  <c r="Y813" i="10"/>
  <c r="Y812" i="10"/>
  <c r="Y811" i="10"/>
  <c r="Y810" i="10"/>
  <c r="Y809" i="10"/>
  <c r="Y808" i="10"/>
  <c r="Y807" i="10"/>
  <c r="Y806" i="10"/>
  <c r="Y805" i="10"/>
  <c r="Y804" i="10"/>
  <c r="Y803" i="10"/>
  <c r="Y802" i="10"/>
  <c r="Y801" i="10"/>
  <c r="Y800" i="10"/>
  <c r="Y799" i="10"/>
  <c r="Y798" i="10"/>
  <c r="Y797" i="10"/>
  <c r="Y796" i="10"/>
  <c r="AD796" i="10" s="1"/>
  <c r="Y795" i="10"/>
  <c r="Y794" i="10"/>
  <c r="Y793" i="10"/>
  <c r="Y792" i="10"/>
  <c r="Y791" i="10"/>
  <c r="Y790" i="10"/>
  <c r="Y789" i="10"/>
  <c r="Y788" i="10"/>
  <c r="AD788" i="10" s="1"/>
  <c r="Y787" i="10"/>
  <c r="Y786" i="10"/>
  <c r="Y785" i="10"/>
  <c r="Y784" i="10"/>
  <c r="Y783" i="10"/>
  <c r="Y782" i="10"/>
  <c r="Y781" i="10"/>
  <c r="Y780" i="10"/>
  <c r="AD780" i="10" s="1"/>
  <c r="Y779" i="10"/>
  <c r="Y778" i="10"/>
  <c r="Y777" i="10"/>
  <c r="Y776" i="10"/>
  <c r="Y775" i="10"/>
  <c r="Y774" i="10"/>
  <c r="Y773" i="10"/>
  <c r="Y772" i="10"/>
  <c r="AD772" i="10" s="1"/>
  <c r="Y771" i="10"/>
  <c r="Y770" i="10"/>
  <c r="Y769" i="10"/>
  <c r="Y768" i="10"/>
  <c r="Y767" i="10"/>
  <c r="Y766" i="10"/>
  <c r="Y765" i="10"/>
  <c r="Y764" i="10"/>
  <c r="AD764" i="10" s="1"/>
  <c r="Y763" i="10"/>
  <c r="Y762" i="10"/>
  <c r="Y761" i="10"/>
  <c r="Y760" i="10"/>
  <c r="Y759" i="10"/>
  <c r="Y758" i="10"/>
  <c r="Y757" i="10"/>
  <c r="Y756" i="10"/>
  <c r="AD756" i="10" s="1"/>
  <c r="Y755" i="10"/>
  <c r="Y754" i="10"/>
  <c r="Y753" i="10"/>
  <c r="Y752" i="10"/>
  <c r="Y751" i="10"/>
  <c r="Y750" i="10"/>
  <c r="Y749" i="10"/>
  <c r="Y748" i="10"/>
  <c r="Y747" i="10"/>
  <c r="Y746" i="10"/>
  <c r="Y745" i="10"/>
  <c r="Y744" i="10"/>
  <c r="Y743" i="10"/>
  <c r="Y742" i="10"/>
  <c r="Y741" i="10"/>
  <c r="Y740" i="10"/>
  <c r="Y739" i="10"/>
  <c r="Y738" i="10"/>
  <c r="Y737" i="10"/>
  <c r="Y736" i="10"/>
  <c r="Y735" i="10"/>
  <c r="Y734" i="10"/>
  <c r="Y733" i="10"/>
  <c r="Y732" i="10"/>
  <c r="AD732" i="10" s="1"/>
  <c r="Y731" i="10"/>
  <c r="Y730" i="10"/>
  <c r="Y729" i="10"/>
  <c r="Y728" i="10"/>
  <c r="Y727" i="10"/>
  <c r="Y726" i="10"/>
  <c r="Y725" i="10"/>
  <c r="Y724" i="10"/>
  <c r="AD724" i="10" s="1"/>
  <c r="Y723" i="10"/>
  <c r="Y722" i="10"/>
  <c r="Y721" i="10"/>
  <c r="Y720" i="10"/>
  <c r="Y719" i="10"/>
  <c r="Y718" i="10"/>
  <c r="Y717" i="10"/>
  <c r="Y716" i="10"/>
  <c r="AD716" i="10" s="1"/>
  <c r="Y715" i="10"/>
  <c r="Y714" i="10"/>
  <c r="Y713" i="10"/>
  <c r="Y712" i="10"/>
  <c r="Y711" i="10"/>
  <c r="Y710" i="10"/>
  <c r="Y709" i="10"/>
  <c r="Y708" i="10"/>
  <c r="AD708" i="10" s="1"/>
  <c r="Y707" i="10"/>
  <c r="Y706" i="10"/>
  <c r="Y705" i="10"/>
  <c r="Y704" i="10"/>
  <c r="Y703" i="10"/>
  <c r="Y702" i="10"/>
  <c r="Y701" i="10"/>
  <c r="Y700" i="10"/>
  <c r="AD700" i="10" s="1"/>
  <c r="Y699" i="10"/>
  <c r="Y698" i="10"/>
  <c r="Y697" i="10"/>
  <c r="Y696" i="10"/>
  <c r="Y695" i="10"/>
  <c r="Y694" i="10"/>
  <c r="Y693" i="10"/>
  <c r="Y692" i="10"/>
  <c r="AD692" i="10" s="1"/>
  <c r="Y691" i="10"/>
  <c r="Y690" i="10"/>
  <c r="Y689" i="10"/>
  <c r="Y688" i="10"/>
  <c r="Y687" i="10"/>
  <c r="Y686" i="10"/>
  <c r="Y685" i="10"/>
  <c r="Y684" i="10"/>
  <c r="Y683" i="10"/>
  <c r="Y682" i="10"/>
  <c r="Y681" i="10"/>
  <c r="Y680" i="10"/>
  <c r="Y679" i="10"/>
  <c r="Y678" i="10"/>
  <c r="Y677" i="10"/>
  <c r="Y676" i="10"/>
  <c r="Y675" i="10"/>
  <c r="Y674" i="10"/>
  <c r="Y673" i="10"/>
  <c r="Y672" i="10"/>
  <c r="Y671" i="10"/>
  <c r="Y670" i="10"/>
  <c r="Y669" i="10"/>
  <c r="Y668" i="10"/>
  <c r="AD668" i="10" s="1"/>
  <c r="Y667" i="10"/>
  <c r="Y666" i="10"/>
  <c r="Y665" i="10"/>
  <c r="Y664" i="10"/>
  <c r="Y663" i="10"/>
  <c r="Y662" i="10"/>
  <c r="Y661" i="10"/>
  <c r="Y660" i="10"/>
  <c r="AD660" i="10" s="1"/>
  <c r="Y659" i="10"/>
  <c r="Y658" i="10"/>
  <c r="Y657" i="10"/>
  <c r="Y656" i="10"/>
  <c r="Y655" i="10"/>
  <c r="Y654" i="10"/>
  <c r="Y653" i="10"/>
  <c r="Y652" i="10"/>
  <c r="AD652" i="10" s="1"/>
  <c r="Y651" i="10"/>
  <c r="Y650" i="10"/>
  <c r="Y649" i="10"/>
  <c r="Y648" i="10"/>
  <c r="Y647" i="10"/>
  <c r="Y646" i="10"/>
  <c r="Y645" i="10"/>
  <c r="Y644" i="10"/>
  <c r="Y643" i="10"/>
  <c r="Y642" i="10"/>
  <c r="Y641" i="10"/>
  <c r="Y640" i="10"/>
  <c r="Y639" i="10"/>
  <c r="Y638" i="10"/>
  <c r="Y637" i="10"/>
  <c r="Y636" i="10"/>
  <c r="Y635" i="10"/>
  <c r="Y634" i="10"/>
  <c r="Y633" i="10"/>
  <c r="Y632" i="10"/>
  <c r="AD632" i="10" s="1"/>
  <c r="Y631" i="10"/>
  <c r="Y630" i="10"/>
  <c r="Y629" i="10"/>
  <c r="Y628" i="10"/>
  <c r="Y627" i="10"/>
  <c r="Y626" i="10"/>
  <c r="Y625" i="10"/>
  <c r="Y624" i="10"/>
  <c r="Y623" i="10"/>
  <c r="Y622" i="10"/>
  <c r="Y621" i="10"/>
  <c r="Y620" i="10"/>
  <c r="Y619" i="10"/>
  <c r="Y618" i="10"/>
  <c r="Y617" i="10"/>
  <c r="Y616" i="10"/>
  <c r="Y615" i="10"/>
  <c r="Y614" i="10"/>
  <c r="Y613" i="10"/>
  <c r="Y612" i="10"/>
  <c r="Y611" i="10"/>
  <c r="Y610" i="10"/>
  <c r="Y609" i="10"/>
  <c r="Y608" i="10"/>
  <c r="Y607" i="10"/>
  <c r="Y606" i="10"/>
  <c r="Y605" i="10"/>
  <c r="Y604" i="10"/>
  <c r="Y603" i="10"/>
  <c r="Y602" i="10"/>
  <c r="Y601" i="10"/>
  <c r="Y600" i="10"/>
  <c r="Y599" i="10"/>
  <c r="Y598" i="10"/>
  <c r="Y597" i="10"/>
  <c r="Y596" i="10"/>
  <c r="Y595" i="10"/>
  <c r="Y594" i="10"/>
  <c r="Y593" i="10"/>
  <c r="Y592" i="10"/>
  <c r="Y591" i="10"/>
  <c r="Y590" i="10"/>
  <c r="Y589" i="10"/>
  <c r="Y588" i="10"/>
  <c r="Y587" i="10"/>
  <c r="Y586" i="10"/>
  <c r="Y585" i="10"/>
  <c r="Y584" i="10"/>
  <c r="Y583" i="10"/>
  <c r="Y582" i="10"/>
  <c r="Y581" i="10"/>
  <c r="Y580" i="10"/>
  <c r="Y579" i="10"/>
  <c r="Y578" i="10"/>
  <c r="Y577" i="10"/>
  <c r="Y576" i="10"/>
  <c r="Y575" i="10"/>
  <c r="Y574" i="10"/>
  <c r="Y573" i="10"/>
  <c r="Y572" i="10"/>
  <c r="Y571" i="10"/>
  <c r="Y570" i="10"/>
  <c r="Y569" i="10"/>
  <c r="Y568" i="10"/>
  <c r="Y567" i="10"/>
  <c r="Y566" i="10"/>
  <c r="Y565" i="10"/>
  <c r="Y564" i="10"/>
  <c r="Y563" i="10"/>
  <c r="Y562" i="10"/>
  <c r="Y561" i="10"/>
  <c r="Y560" i="10"/>
  <c r="Y559" i="10"/>
  <c r="Y558" i="10"/>
  <c r="Y557" i="10"/>
  <c r="Y556" i="10"/>
  <c r="Y555" i="10"/>
  <c r="Y554" i="10"/>
  <c r="Y553" i="10"/>
  <c r="Y552" i="10"/>
  <c r="Y551" i="10"/>
  <c r="Y550" i="10"/>
  <c r="Y549" i="10"/>
  <c r="Y548" i="10"/>
  <c r="Y547" i="10"/>
  <c r="Y546" i="10"/>
  <c r="Y545" i="10"/>
  <c r="Y544" i="10"/>
  <c r="Y543" i="10"/>
  <c r="Y542" i="10"/>
  <c r="Y541" i="10"/>
  <c r="Y540" i="10"/>
  <c r="Y539" i="10"/>
  <c r="Y538" i="10"/>
  <c r="Y537" i="10"/>
  <c r="Y536" i="10"/>
  <c r="Y535" i="10"/>
  <c r="Y534" i="10"/>
  <c r="Y533" i="10"/>
  <c r="Y532" i="10"/>
  <c r="Y531" i="10"/>
  <c r="Y530" i="10"/>
  <c r="Y529" i="10"/>
  <c r="Y528" i="10"/>
  <c r="Y527" i="10"/>
  <c r="Y526" i="10"/>
  <c r="Y525" i="10"/>
  <c r="Y524" i="10"/>
  <c r="Y523" i="10"/>
  <c r="Y522" i="10"/>
  <c r="Y521" i="10"/>
  <c r="Y520" i="10"/>
  <c r="Y519" i="10"/>
  <c r="Y518" i="10"/>
  <c r="Y517" i="10"/>
  <c r="Y516" i="10"/>
  <c r="Y515" i="10"/>
  <c r="Y514" i="10"/>
  <c r="Y513" i="10"/>
  <c r="Y512" i="10"/>
  <c r="Y511" i="10"/>
  <c r="Y510" i="10"/>
  <c r="Y509" i="10"/>
  <c r="Y508" i="10"/>
  <c r="Y507" i="10"/>
  <c r="Y506" i="10"/>
  <c r="Y505" i="10"/>
  <c r="Y504" i="10"/>
  <c r="Y503" i="10"/>
  <c r="Y502" i="10"/>
  <c r="Y501" i="10"/>
  <c r="Y500" i="10"/>
  <c r="Y499" i="10"/>
  <c r="Y498" i="10"/>
  <c r="Y497" i="10"/>
  <c r="Y496" i="10"/>
  <c r="Y495" i="10"/>
  <c r="Y494" i="10"/>
  <c r="Y493" i="10"/>
  <c r="Y492" i="10"/>
  <c r="Y491" i="10"/>
  <c r="Y490" i="10"/>
  <c r="Y489" i="10"/>
  <c r="Y488" i="10"/>
  <c r="Y487" i="10"/>
  <c r="Y486" i="10"/>
  <c r="Y485" i="10"/>
  <c r="Y484" i="10"/>
  <c r="Y483" i="10"/>
  <c r="Y482" i="10"/>
  <c r="Y481" i="10"/>
  <c r="Y480" i="10"/>
  <c r="Y479" i="10"/>
  <c r="Y478" i="10"/>
  <c r="Y477" i="10"/>
  <c r="Y476" i="10"/>
  <c r="Y475" i="10"/>
  <c r="Y474" i="10"/>
  <c r="Y473" i="10"/>
  <c r="Y472" i="10"/>
  <c r="AD472" i="10" s="1"/>
  <c r="Y471" i="10"/>
  <c r="Y470" i="10"/>
  <c r="Y469" i="10"/>
  <c r="Y468" i="10"/>
  <c r="Y467" i="10"/>
  <c r="Y466" i="10"/>
  <c r="Y465" i="10"/>
  <c r="Y464" i="10"/>
  <c r="Y463" i="10"/>
  <c r="Y462" i="10"/>
  <c r="Y461" i="10"/>
  <c r="Y460" i="10"/>
  <c r="Y459" i="10"/>
  <c r="Y458" i="10"/>
  <c r="Y457" i="10"/>
  <c r="Y456" i="10"/>
  <c r="Y455" i="10"/>
  <c r="Y454" i="10"/>
  <c r="Y453" i="10"/>
  <c r="Y452" i="10"/>
  <c r="Y451" i="10"/>
  <c r="Y450" i="10"/>
  <c r="Y449" i="10"/>
  <c r="Y448" i="10"/>
  <c r="Y447" i="10"/>
  <c r="Y446" i="10"/>
  <c r="Y445" i="10"/>
  <c r="Y444" i="10"/>
  <c r="Y443" i="10"/>
  <c r="Y442" i="10"/>
  <c r="Y441" i="10"/>
  <c r="Y440" i="10"/>
  <c r="AD440" i="10" s="1"/>
  <c r="Y439" i="10"/>
  <c r="Y438" i="10"/>
  <c r="Y437" i="10"/>
  <c r="Y436" i="10"/>
  <c r="Y435" i="10"/>
  <c r="Y434" i="10"/>
  <c r="Y433" i="10"/>
  <c r="Y432" i="10"/>
  <c r="Y431" i="10"/>
  <c r="Y430" i="10"/>
  <c r="Y429" i="10"/>
  <c r="Y428" i="10"/>
  <c r="Y427" i="10"/>
  <c r="Y426" i="10"/>
  <c r="Y425" i="10"/>
  <c r="Y424" i="10"/>
  <c r="Y423" i="10"/>
  <c r="Y422" i="10"/>
  <c r="Y421" i="10"/>
  <c r="Y420" i="10"/>
  <c r="Y419" i="10"/>
  <c r="Y418" i="10"/>
  <c r="Y417" i="10"/>
  <c r="Y416" i="10"/>
  <c r="Y415" i="10"/>
  <c r="Y414" i="10"/>
  <c r="Y413" i="10"/>
  <c r="Y412" i="10"/>
  <c r="Y411" i="10"/>
  <c r="Y410" i="10"/>
  <c r="Y409" i="10"/>
  <c r="Y408" i="10"/>
  <c r="AD408" i="10" s="1"/>
  <c r="Y407" i="10"/>
  <c r="Y406" i="10"/>
  <c r="Y405" i="10"/>
  <c r="Y404" i="10"/>
  <c r="Y403" i="10"/>
  <c r="Y402" i="10"/>
  <c r="Y401" i="10"/>
  <c r="Y400" i="10"/>
  <c r="Y399" i="10"/>
  <c r="Y398" i="10"/>
  <c r="Y397" i="10"/>
  <c r="Y396" i="10"/>
  <c r="Y395" i="10"/>
  <c r="Y394" i="10"/>
  <c r="Y393" i="10"/>
  <c r="Y392" i="10"/>
  <c r="Y391" i="10"/>
  <c r="Y390" i="10"/>
  <c r="Y389" i="10"/>
  <c r="Y388" i="10"/>
  <c r="Y387" i="10"/>
  <c r="Y386" i="10"/>
  <c r="Y385" i="10"/>
  <c r="Y384" i="10"/>
  <c r="Y383" i="10"/>
  <c r="Y382" i="10"/>
  <c r="Y381" i="10"/>
  <c r="Y380" i="10"/>
  <c r="Y379" i="10"/>
  <c r="Y378" i="10"/>
  <c r="Y377" i="10"/>
  <c r="Y376" i="10"/>
  <c r="AD376" i="10" s="1"/>
  <c r="Y375" i="10"/>
  <c r="Y374" i="10"/>
  <c r="Y373" i="10"/>
  <c r="Y372" i="10"/>
  <c r="Y371" i="10"/>
  <c r="Y370" i="10"/>
  <c r="Y369" i="10"/>
  <c r="Y368" i="10"/>
  <c r="Y367" i="10"/>
  <c r="Y366" i="10"/>
  <c r="Y365" i="10"/>
  <c r="Y364" i="10"/>
  <c r="Y363" i="10"/>
  <c r="Y362" i="10"/>
  <c r="Y361" i="10"/>
  <c r="Y360" i="10"/>
  <c r="Y359" i="10"/>
  <c r="Y358" i="10"/>
  <c r="Y357" i="10"/>
  <c r="Y356" i="10"/>
  <c r="Y355" i="10"/>
  <c r="Y354" i="10"/>
  <c r="Y353" i="10"/>
  <c r="Y352" i="10"/>
  <c r="Y351" i="10"/>
  <c r="Y350" i="10"/>
  <c r="Y349" i="10"/>
  <c r="Y348" i="10"/>
  <c r="Y347" i="10"/>
  <c r="Y346" i="10"/>
  <c r="Y345" i="10"/>
  <c r="Y344" i="10"/>
  <c r="AD344" i="10" s="1"/>
  <c r="Y343" i="10"/>
  <c r="Y342" i="10"/>
  <c r="Y341" i="10"/>
  <c r="Y340" i="10"/>
  <c r="Y339" i="10"/>
  <c r="Y338" i="10"/>
  <c r="Y337" i="10"/>
  <c r="Y336" i="10"/>
  <c r="Y335" i="10"/>
  <c r="Y334" i="10"/>
  <c r="Y333" i="10"/>
  <c r="Y332" i="10"/>
  <c r="Y331" i="10"/>
  <c r="Y330" i="10"/>
  <c r="Y329" i="10"/>
  <c r="Y328" i="10"/>
  <c r="Y327" i="10"/>
  <c r="Y326" i="10"/>
  <c r="Y325" i="10"/>
  <c r="Y324" i="10"/>
  <c r="Y323" i="10"/>
  <c r="Y322" i="10"/>
  <c r="Y321" i="10"/>
  <c r="Y320" i="10"/>
  <c r="Y319" i="10"/>
  <c r="Y318" i="10"/>
  <c r="Y317" i="10"/>
  <c r="Y316" i="10"/>
  <c r="Y315" i="10"/>
  <c r="Y314" i="10"/>
  <c r="Y313" i="10"/>
  <c r="Y312" i="10"/>
  <c r="Y311" i="10"/>
  <c r="Y310" i="10"/>
  <c r="Y309" i="10"/>
  <c r="Y308" i="10"/>
  <c r="Y307" i="10"/>
  <c r="Y306" i="10"/>
  <c r="Y305" i="10"/>
  <c r="Y304" i="10"/>
  <c r="Y303" i="10"/>
  <c r="Y302" i="10"/>
  <c r="Y301" i="10"/>
  <c r="Y300" i="10"/>
  <c r="Y299" i="10"/>
  <c r="Y298" i="10"/>
  <c r="Y297" i="10"/>
  <c r="Y296" i="10"/>
  <c r="Y295" i="10"/>
  <c r="Y294" i="10"/>
  <c r="Y293" i="10"/>
  <c r="Y292" i="10"/>
  <c r="Y291" i="10"/>
  <c r="Y290" i="10"/>
  <c r="Y289" i="10"/>
  <c r="Y288" i="10"/>
  <c r="Y287" i="10"/>
  <c r="Y286" i="10"/>
  <c r="Y285" i="10"/>
  <c r="Y284" i="10"/>
  <c r="Y283" i="10"/>
  <c r="Y282" i="10"/>
  <c r="Y281" i="10"/>
  <c r="Y280" i="10"/>
  <c r="Y279" i="10"/>
  <c r="Y278" i="10"/>
  <c r="Y277" i="10"/>
  <c r="Y276" i="10"/>
  <c r="Y275" i="10"/>
  <c r="Y274" i="10"/>
  <c r="Y273" i="10"/>
  <c r="Y272" i="10"/>
  <c r="Y271" i="10"/>
  <c r="Y270" i="10"/>
  <c r="Y269" i="10"/>
  <c r="Y268" i="10"/>
  <c r="Y267" i="10"/>
  <c r="Y266" i="10"/>
  <c r="Y265" i="10"/>
  <c r="Y264" i="10"/>
  <c r="Y263" i="10"/>
  <c r="Y262" i="10"/>
  <c r="Y261" i="10"/>
  <c r="Y260" i="10"/>
  <c r="Y259" i="10"/>
  <c r="Y258" i="10"/>
  <c r="Y257" i="10"/>
  <c r="Y256" i="10"/>
  <c r="Y255" i="10"/>
  <c r="Y254" i="10"/>
  <c r="Y253" i="10"/>
  <c r="Y252" i="10"/>
  <c r="Y251" i="10"/>
  <c r="Y250" i="10"/>
  <c r="Y249" i="10"/>
  <c r="Y248" i="10"/>
  <c r="Y247" i="10"/>
  <c r="Y246" i="10"/>
  <c r="Y245" i="10"/>
  <c r="Y244" i="10"/>
  <c r="Y243" i="10"/>
  <c r="Y242" i="10"/>
  <c r="Y241" i="10"/>
  <c r="Y240" i="10"/>
  <c r="Y239" i="10"/>
  <c r="Y238" i="10"/>
  <c r="Y237" i="10"/>
  <c r="Y236" i="10"/>
  <c r="Y235" i="10"/>
  <c r="Y234" i="10"/>
  <c r="Y233" i="10"/>
  <c r="Y232" i="10"/>
  <c r="Y231" i="10"/>
  <c r="Y230" i="10"/>
  <c r="Y229" i="10"/>
  <c r="Y228" i="10"/>
  <c r="Y227" i="10"/>
  <c r="Y226" i="10"/>
  <c r="Y225" i="10"/>
  <c r="Y224" i="10"/>
  <c r="Y223" i="10"/>
  <c r="Y222" i="10"/>
  <c r="Y221" i="10"/>
  <c r="Y220" i="10"/>
  <c r="Y219" i="10"/>
  <c r="Y218" i="10"/>
  <c r="Y217" i="10"/>
  <c r="Y216" i="10"/>
  <c r="AD216" i="10" s="1"/>
  <c r="Y215" i="10"/>
  <c r="Y214" i="10"/>
  <c r="Y213" i="10"/>
  <c r="Y212" i="10"/>
  <c r="Y211" i="10"/>
  <c r="Y210" i="10"/>
  <c r="Y209" i="10"/>
  <c r="Y208" i="10"/>
  <c r="Y207" i="10"/>
  <c r="Y206" i="10"/>
  <c r="Y205" i="10"/>
  <c r="Y204" i="10"/>
  <c r="Y203" i="10"/>
  <c r="Y202" i="10"/>
  <c r="Y201" i="10"/>
  <c r="Y200" i="10"/>
  <c r="Y199" i="10"/>
  <c r="Y198" i="10"/>
  <c r="Y197" i="10"/>
  <c r="Y196" i="10"/>
  <c r="Y195" i="10"/>
  <c r="Y194" i="10"/>
  <c r="Y193" i="10"/>
  <c r="Y192" i="10"/>
  <c r="Y191" i="10"/>
  <c r="Y190" i="10"/>
  <c r="Y189" i="10"/>
  <c r="Y188" i="10"/>
  <c r="Y187" i="10"/>
  <c r="Y186" i="10"/>
  <c r="Y185" i="10"/>
  <c r="Y184" i="10"/>
  <c r="AD184" i="10" s="1"/>
  <c r="Y183" i="10"/>
  <c r="Y182" i="10"/>
  <c r="Y181" i="10"/>
  <c r="Y180" i="10"/>
  <c r="Y179" i="10"/>
  <c r="Y178" i="10"/>
  <c r="Y177" i="10"/>
  <c r="Y176" i="10"/>
  <c r="Y175" i="10"/>
  <c r="Y174" i="10"/>
  <c r="Y173" i="10"/>
  <c r="Y172" i="10"/>
  <c r="Y171" i="10"/>
  <c r="Y170" i="10"/>
  <c r="Y169" i="10"/>
  <c r="Y168" i="10"/>
  <c r="Y167" i="10"/>
  <c r="Y166" i="10"/>
  <c r="Y165" i="10"/>
  <c r="Y164" i="10"/>
  <c r="Y163" i="10"/>
  <c r="Y162" i="10"/>
  <c r="Y161" i="10"/>
  <c r="Y160" i="10"/>
  <c r="Y159" i="10"/>
  <c r="Y158" i="10"/>
  <c r="Y157" i="10"/>
  <c r="Y156" i="10"/>
  <c r="Y155" i="10"/>
  <c r="Y154" i="10"/>
  <c r="Y153" i="10"/>
  <c r="Y152" i="10"/>
  <c r="AD152" i="10" s="1"/>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AD82" i="10" s="1"/>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2" i="10"/>
  <c r="Y51" i="10"/>
  <c r="Y50" i="10"/>
  <c r="Y49" i="10"/>
  <c r="Y48" i="10"/>
  <c r="Y47" i="10"/>
  <c r="Y46" i="10"/>
  <c r="Y45" i="10"/>
  <c r="Y44" i="10"/>
  <c r="Y43" i="10"/>
  <c r="Y42" i="10"/>
  <c r="Y41" i="10"/>
  <c r="Y40" i="10"/>
  <c r="Y39" i="10"/>
  <c r="Y38" i="10"/>
  <c r="Y37" i="10"/>
  <c r="Y36" i="10"/>
  <c r="Y35" i="10"/>
  <c r="Y34" i="10"/>
  <c r="Y33" i="10"/>
  <c r="Y32" i="10"/>
  <c r="Y31" i="10"/>
  <c r="Y30" i="10"/>
  <c r="Y28" i="10"/>
  <c r="Y27" i="10"/>
  <c r="Y26" i="10"/>
  <c r="Y25" i="10"/>
  <c r="Y24" i="10"/>
  <c r="X1016" i="10"/>
  <c r="X1015" i="10"/>
  <c r="N1015" i="10" s="1" a="1"/>
  <c r="N1015" i="10" s="1"/>
  <c r="X1014" i="10"/>
  <c r="X1013" i="10"/>
  <c r="X1012" i="10"/>
  <c r="X1011" i="10"/>
  <c r="X1010" i="10"/>
  <c r="N1010" i="10" s="1" a="1"/>
  <c r="N1010" i="10" s="1"/>
  <c r="X1009" i="10"/>
  <c r="N1009" i="10" s="1" a="1"/>
  <c r="N1009" i="10" s="1"/>
  <c r="X1008" i="10"/>
  <c r="X1007" i="10"/>
  <c r="X1006" i="10"/>
  <c r="N1006" i="10" s="1" a="1"/>
  <c r="N1006" i="10" s="1"/>
  <c r="X1005" i="10"/>
  <c r="X1004" i="10"/>
  <c r="X1003" i="10"/>
  <c r="X1002" i="10"/>
  <c r="N1002" i="10" s="1" a="1"/>
  <c r="N1002" i="10" s="1"/>
  <c r="X1001" i="10"/>
  <c r="N1001" i="10" s="1" a="1"/>
  <c r="N1001" i="10" s="1"/>
  <c r="X1000" i="10"/>
  <c r="X999" i="10"/>
  <c r="X998" i="10"/>
  <c r="X997" i="10"/>
  <c r="N997" i="10" s="1" a="1"/>
  <c r="N997" i="10" s="1"/>
  <c r="X996" i="10"/>
  <c r="X995" i="10"/>
  <c r="X994" i="10"/>
  <c r="N994" i="10" s="1" a="1"/>
  <c r="N994" i="10" s="1"/>
  <c r="X993" i="10"/>
  <c r="N993" i="10" s="1" a="1"/>
  <c r="N993" i="10" s="1"/>
  <c r="X992" i="10"/>
  <c r="X991" i="10"/>
  <c r="X990" i="10"/>
  <c r="X989" i="10"/>
  <c r="X988" i="10"/>
  <c r="N988" i="10" s="1" a="1"/>
  <c r="N988" i="10" s="1"/>
  <c r="X987" i="10"/>
  <c r="X986" i="10"/>
  <c r="N986" i="10" s="1" a="1"/>
  <c r="N986" i="10" s="1"/>
  <c r="X985" i="10"/>
  <c r="N985" i="10" s="1" a="1"/>
  <c r="N985" i="10" s="1"/>
  <c r="X984" i="10"/>
  <c r="X983" i="10"/>
  <c r="X982" i="10"/>
  <c r="X981" i="10"/>
  <c r="X980" i="10"/>
  <c r="X979" i="10"/>
  <c r="N979" i="10" s="1" a="1"/>
  <c r="N979" i="10" s="1"/>
  <c r="X978" i="10"/>
  <c r="N978" i="10" s="1" a="1"/>
  <c r="N978" i="10" s="1"/>
  <c r="X977" i="10"/>
  <c r="N977" i="10" s="1" a="1"/>
  <c r="N977" i="10" s="1"/>
  <c r="X976" i="10"/>
  <c r="X975" i="10"/>
  <c r="X974" i="10"/>
  <c r="X973" i="10"/>
  <c r="X972" i="10"/>
  <c r="X971" i="10"/>
  <c r="N971" i="10" s="1" a="1"/>
  <c r="N971" i="10" s="1"/>
  <c r="X970" i="10"/>
  <c r="N970" i="10" s="1" a="1"/>
  <c r="N970" i="10" s="1"/>
  <c r="X969" i="10"/>
  <c r="N969" i="10" s="1" a="1"/>
  <c r="N969" i="10" s="1"/>
  <c r="X968" i="10"/>
  <c r="X967" i="10"/>
  <c r="X966" i="10"/>
  <c r="X965" i="10"/>
  <c r="X964" i="10"/>
  <c r="X963" i="10"/>
  <c r="X962" i="10"/>
  <c r="N962" i="10" s="1" a="1"/>
  <c r="N962" i="10" s="1"/>
  <c r="X961" i="10"/>
  <c r="N961" i="10" s="1" a="1"/>
  <c r="N961" i="10" s="1"/>
  <c r="X960" i="10"/>
  <c r="X959" i="10"/>
  <c r="X958" i="10"/>
  <c r="X957" i="10"/>
  <c r="X956" i="10"/>
  <c r="X955" i="10"/>
  <c r="X954" i="10"/>
  <c r="N954" i="10" s="1" a="1"/>
  <c r="N954" i="10" s="1"/>
  <c r="X953" i="10"/>
  <c r="N953" i="10" s="1" a="1"/>
  <c r="N953" i="10" s="1"/>
  <c r="X952" i="10"/>
  <c r="X951" i="10"/>
  <c r="X950" i="10"/>
  <c r="X949" i="10"/>
  <c r="X948" i="10"/>
  <c r="X947" i="10"/>
  <c r="X946" i="10"/>
  <c r="N946" i="10" s="1" a="1"/>
  <c r="N946" i="10" s="1"/>
  <c r="X945" i="10"/>
  <c r="N945" i="10" s="1" a="1"/>
  <c r="N945" i="10" s="1"/>
  <c r="X944" i="10"/>
  <c r="X943" i="10"/>
  <c r="X942" i="10"/>
  <c r="X941" i="10"/>
  <c r="X940" i="10"/>
  <c r="X939" i="10"/>
  <c r="X938" i="10"/>
  <c r="N938" i="10" s="1" a="1"/>
  <c r="N938" i="10" s="1"/>
  <c r="X937" i="10"/>
  <c r="N937" i="10" s="1" a="1"/>
  <c r="N937" i="10" s="1"/>
  <c r="X936" i="10"/>
  <c r="X935" i="10"/>
  <c r="X934" i="10"/>
  <c r="X933" i="10"/>
  <c r="X932" i="10"/>
  <c r="X931" i="10"/>
  <c r="X930" i="10"/>
  <c r="N930" i="10" s="1" a="1"/>
  <c r="N930" i="10" s="1"/>
  <c r="X929" i="10"/>
  <c r="N929" i="10" s="1" a="1"/>
  <c r="N929" i="10" s="1"/>
  <c r="X928" i="10"/>
  <c r="N928" i="10" s="1" a="1"/>
  <c r="N928" i="10" s="1"/>
  <c r="X927" i="10"/>
  <c r="X926" i="10"/>
  <c r="X925" i="10"/>
  <c r="X924" i="10"/>
  <c r="X923" i="10"/>
  <c r="X922" i="10"/>
  <c r="N922" i="10" s="1" a="1"/>
  <c r="N922" i="10" s="1"/>
  <c r="X921" i="10"/>
  <c r="N921" i="10" s="1" a="1"/>
  <c r="N921" i="10" s="1"/>
  <c r="X920" i="10"/>
  <c r="X919" i="10"/>
  <c r="N919" i="10" s="1" a="1"/>
  <c r="N919" i="10" s="1"/>
  <c r="X918" i="10"/>
  <c r="X917" i="10"/>
  <c r="X916" i="10"/>
  <c r="X915" i="10"/>
  <c r="X914" i="10"/>
  <c r="N914" i="10" s="1" a="1"/>
  <c r="N914" i="10" s="1"/>
  <c r="X913" i="10"/>
  <c r="N913" i="10" s="1" a="1"/>
  <c r="N913" i="10" s="1"/>
  <c r="X912" i="10"/>
  <c r="X911" i="10"/>
  <c r="N911" i="10" s="1" a="1"/>
  <c r="N911" i="10" s="1"/>
  <c r="X910" i="10"/>
  <c r="X909" i="10"/>
  <c r="X908" i="10"/>
  <c r="X907" i="10"/>
  <c r="X906" i="10"/>
  <c r="N906" i="10" s="1" a="1"/>
  <c r="N906" i="10" s="1"/>
  <c r="X905" i="10"/>
  <c r="N905" i="10" s="1" a="1"/>
  <c r="N905" i="10" s="1"/>
  <c r="X904" i="10"/>
  <c r="X903" i="10"/>
  <c r="X902" i="10"/>
  <c r="N902" i="10" s="1" a="1"/>
  <c r="N902" i="10" s="1"/>
  <c r="X901" i="10"/>
  <c r="X900" i="10"/>
  <c r="X899" i="10"/>
  <c r="X898" i="10"/>
  <c r="N898" i="10" s="1" a="1"/>
  <c r="N898" i="10" s="1"/>
  <c r="X897" i="10"/>
  <c r="N897" i="10" s="1" a="1"/>
  <c r="N897" i="10" s="1"/>
  <c r="X896" i="10"/>
  <c r="X895" i="10"/>
  <c r="X894" i="10"/>
  <c r="X893" i="10"/>
  <c r="N893" i="10" s="1" a="1"/>
  <c r="N893" i="10" s="1"/>
  <c r="X892" i="10"/>
  <c r="X891" i="10"/>
  <c r="X890" i="10"/>
  <c r="N890" i="10" s="1" a="1"/>
  <c r="N890" i="10" s="1"/>
  <c r="X889" i="10"/>
  <c r="X888" i="10"/>
  <c r="X887" i="10"/>
  <c r="X886" i="10"/>
  <c r="X885" i="10"/>
  <c r="N885" i="10" s="1" a="1"/>
  <c r="N885" i="10" s="1"/>
  <c r="X884" i="10"/>
  <c r="X883" i="10"/>
  <c r="X882" i="10"/>
  <c r="N882" i="10" s="1" a="1"/>
  <c r="N882" i="10" s="1"/>
  <c r="X881" i="10"/>
  <c r="X880" i="10"/>
  <c r="X879" i="10"/>
  <c r="X878" i="10"/>
  <c r="N878" i="10" s="1" a="1"/>
  <c r="N878" i="10" s="1"/>
  <c r="X877" i="10"/>
  <c r="X876" i="10"/>
  <c r="X875" i="10"/>
  <c r="X874" i="10"/>
  <c r="N874" i="10" s="1" a="1"/>
  <c r="N874" i="10" s="1"/>
  <c r="X873" i="10"/>
  <c r="N873" i="10" s="1" a="1"/>
  <c r="N873" i="10" s="1"/>
  <c r="X872" i="10"/>
  <c r="X871" i="10"/>
  <c r="X870" i="10"/>
  <c r="N870" i="10" s="1" a="1"/>
  <c r="N870" i="10" s="1"/>
  <c r="X869" i="10"/>
  <c r="X868" i="10"/>
  <c r="X867" i="10"/>
  <c r="X866" i="10"/>
  <c r="N866" i="10" s="1" a="1"/>
  <c r="N866" i="10" s="1"/>
  <c r="X865" i="10"/>
  <c r="N865" i="10" s="1" a="1"/>
  <c r="N865" i="10" s="1"/>
  <c r="X864" i="10"/>
  <c r="X863" i="10"/>
  <c r="X862" i="10"/>
  <c r="N862" i="10" s="1" a="1"/>
  <c r="N862" i="10" s="1"/>
  <c r="X861" i="10"/>
  <c r="X860" i="10"/>
  <c r="X859" i="10"/>
  <c r="X858" i="10"/>
  <c r="N858" i="10" s="1" a="1"/>
  <c r="N858" i="10" s="1"/>
  <c r="X857" i="10"/>
  <c r="N857" i="10" s="1" a="1"/>
  <c r="N857" i="10" s="1"/>
  <c r="X856" i="10"/>
  <c r="X855" i="10"/>
  <c r="X854" i="10"/>
  <c r="N854" i="10" s="1" a="1"/>
  <c r="N854" i="10" s="1"/>
  <c r="X853" i="10"/>
  <c r="X852" i="10"/>
  <c r="X851" i="10"/>
  <c r="X850" i="10"/>
  <c r="N850" i="10" s="1" a="1"/>
  <c r="N850" i="10" s="1"/>
  <c r="X849" i="10"/>
  <c r="N849" i="10" s="1" a="1"/>
  <c r="N849" i="10" s="1"/>
  <c r="X848" i="10"/>
  <c r="X847" i="10"/>
  <c r="X846" i="10"/>
  <c r="N846" i="10" s="1" a="1"/>
  <c r="N846" i="10" s="1"/>
  <c r="X845" i="10"/>
  <c r="X844" i="10"/>
  <c r="X843" i="10"/>
  <c r="X842" i="10"/>
  <c r="N842" i="10" s="1" a="1"/>
  <c r="N842" i="10" s="1"/>
  <c r="X841" i="10"/>
  <c r="N841" i="10" s="1" a="1"/>
  <c r="N841" i="10" s="1"/>
  <c r="X840" i="10"/>
  <c r="X839" i="10"/>
  <c r="X838" i="10"/>
  <c r="X837" i="10"/>
  <c r="N837" i="10" s="1" a="1"/>
  <c r="N837" i="10" s="1"/>
  <c r="X836" i="10"/>
  <c r="X835" i="10"/>
  <c r="X834" i="10"/>
  <c r="N834" i="10" s="1" a="1"/>
  <c r="N834" i="10" s="1"/>
  <c r="X833" i="10"/>
  <c r="N833" i="10" s="1" a="1"/>
  <c r="N833" i="10" s="1"/>
  <c r="X832" i="10"/>
  <c r="X831" i="10"/>
  <c r="X830" i="10"/>
  <c r="X829" i="10"/>
  <c r="N829" i="10" s="1" a="1"/>
  <c r="N829" i="10" s="1"/>
  <c r="X828" i="10"/>
  <c r="X827" i="10"/>
  <c r="X826" i="10"/>
  <c r="N826" i="10" s="1" a="1"/>
  <c r="N826" i="10" s="1"/>
  <c r="X825" i="10"/>
  <c r="N825" i="10" s="1" a="1"/>
  <c r="N825" i="10" s="1"/>
  <c r="X824" i="10"/>
  <c r="X823" i="10"/>
  <c r="X822" i="10"/>
  <c r="X821" i="10"/>
  <c r="N821" i="10" s="1" a="1"/>
  <c r="N821" i="10" s="1"/>
  <c r="X820" i="10"/>
  <c r="X819" i="10"/>
  <c r="X818" i="10"/>
  <c r="N818" i="10" s="1" a="1"/>
  <c r="N818" i="10" s="1"/>
  <c r="X817" i="10"/>
  <c r="N817" i="10" s="1" a="1"/>
  <c r="N817" i="10" s="1"/>
  <c r="X816" i="10"/>
  <c r="X815" i="10"/>
  <c r="X814" i="10"/>
  <c r="X813" i="10"/>
  <c r="X812" i="10"/>
  <c r="N812" i="10" s="1" a="1"/>
  <c r="N812" i="10" s="1"/>
  <c r="X811" i="10"/>
  <c r="X810" i="10"/>
  <c r="N810" i="10" s="1" a="1"/>
  <c r="N810" i="10" s="1"/>
  <c r="X809" i="10"/>
  <c r="N809" i="10" s="1" a="1"/>
  <c r="N809" i="10" s="1"/>
  <c r="X808" i="10"/>
  <c r="X807" i="10"/>
  <c r="X806" i="10"/>
  <c r="X805" i="10"/>
  <c r="X804" i="10"/>
  <c r="X803" i="10"/>
  <c r="N803" i="10" s="1" a="1"/>
  <c r="N803" i="10" s="1"/>
  <c r="X802" i="10"/>
  <c r="N802" i="10" s="1" a="1"/>
  <c r="N802" i="10" s="1"/>
  <c r="X801" i="10"/>
  <c r="N801" i="10" s="1" a="1"/>
  <c r="N801" i="10" s="1"/>
  <c r="X800" i="10"/>
  <c r="X799" i="10"/>
  <c r="X798" i="10"/>
  <c r="X797" i="10"/>
  <c r="X796" i="10"/>
  <c r="X795" i="10"/>
  <c r="N795" i="10" s="1" a="1"/>
  <c r="N795" i="10" s="1"/>
  <c r="X794" i="10"/>
  <c r="N794" i="10" s="1" a="1"/>
  <c r="N794" i="10" s="1"/>
  <c r="X793" i="10"/>
  <c r="N793" i="10" s="1" a="1"/>
  <c r="N793" i="10" s="1"/>
  <c r="X792" i="10"/>
  <c r="X791" i="10"/>
  <c r="X790" i="10"/>
  <c r="X789" i="10"/>
  <c r="X788" i="10"/>
  <c r="X787" i="10"/>
  <c r="X786" i="10"/>
  <c r="N786" i="10" s="1" a="1"/>
  <c r="N786" i="10" s="1"/>
  <c r="X785" i="10"/>
  <c r="N785" i="10" s="1" a="1"/>
  <c r="N785" i="10" s="1"/>
  <c r="X784" i="10"/>
  <c r="X783" i="10"/>
  <c r="X782" i="10"/>
  <c r="X781" i="10"/>
  <c r="X780" i="10"/>
  <c r="X779" i="10"/>
  <c r="X778" i="10"/>
  <c r="N778" i="10" s="1" a="1"/>
  <c r="N778" i="10" s="1"/>
  <c r="X777" i="10"/>
  <c r="N777" i="10" s="1" a="1"/>
  <c r="N777" i="10" s="1"/>
  <c r="X776" i="10"/>
  <c r="N776" i="10" s="1" a="1"/>
  <c r="N776" i="10" s="1"/>
  <c r="X775" i="10"/>
  <c r="X774" i="10"/>
  <c r="X773" i="10"/>
  <c r="X772" i="10"/>
  <c r="X771" i="10"/>
  <c r="X770" i="10"/>
  <c r="N770" i="10" s="1" a="1"/>
  <c r="N770" i="10" s="1"/>
  <c r="X769" i="10"/>
  <c r="N769" i="10" s="1" a="1"/>
  <c r="N769" i="10" s="1"/>
  <c r="X768" i="10"/>
  <c r="X767" i="10"/>
  <c r="N767" i="10" s="1" a="1"/>
  <c r="N767" i="10" s="1"/>
  <c r="X766" i="10"/>
  <c r="X765" i="10"/>
  <c r="X764" i="10"/>
  <c r="X763" i="10"/>
  <c r="X762" i="10"/>
  <c r="N762" i="10" s="1" a="1"/>
  <c r="N762" i="10" s="1"/>
  <c r="X761" i="10"/>
  <c r="N761" i="10" s="1" a="1"/>
  <c r="N761" i="10" s="1"/>
  <c r="X760" i="10"/>
  <c r="X759" i="10"/>
  <c r="X758" i="10"/>
  <c r="N758" i="10" s="1" a="1"/>
  <c r="N758" i="10" s="1"/>
  <c r="X757" i="10"/>
  <c r="X756" i="10"/>
  <c r="X755" i="10"/>
  <c r="X754" i="10"/>
  <c r="N754" i="10" s="1" a="1"/>
  <c r="N754" i="10" s="1"/>
  <c r="X753" i="10"/>
  <c r="N753" i="10" s="1" a="1"/>
  <c r="N753" i="10" s="1"/>
  <c r="X752" i="10"/>
  <c r="X751" i="10"/>
  <c r="X750" i="10"/>
  <c r="N750" i="10" s="1" a="1"/>
  <c r="N750" i="10" s="1"/>
  <c r="X749" i="10"/>
  <c r="X748" i="10"/>
  <c r="X747" i="10"/>
  <c r="X746" i="10"/>
  <c r="N746" i="10" s="1" a="1"/>
  <c r="N746" i="10" s="1"/>
  <c r="X745" i="10"/>
  <c r="N745" i="10" s="1" a="1"/>
  <c r="N745" i="10" s="1"/>
  <c r="X744" i="10"/>
  <c r="X743" i="10"/>
  <c r="X742" i="10"/>
  <c r="N742" i="10" s="1" a="1"/>
  <c r="N742" i="10" s="1"/>
  <c r="X741" i="10"/>
  <c r="X740" i="10"/>
  <c r="X739" i="10"/>
  <c r="X738" i="10"/>
  <c r="N738" i="10" s="1" a="1"/>
  <c r="N738" i="10" s="1"/>
  <c r="X737" i="10"/>
  <c r="N737" i="10" s="1" a="1"/>
  <c r="N737" i="10" s="1"/>
  <c r="X736" i="10"/>
  <c r="X735" i="10"/>
  <c r="X734" i="10"/>
  <c r="X733" i="10"/>
  <c r="N733" i="10" s="1" a="1"/>
  <c r="N733" i="10" s="1"/>
  <c r="X732" i="10"/>
  <c r="X731" i="10"/>
  <c r="X730" i="10"/>
  <c r="N730" i="10" s="1" a="1"/>
  <c r="N730" i="10" s="1"/>
  <c r="X729" i="10"/>
  <c r="N729" i="10" s="1" a="1"/>
  <c r="N729" i="10" s="1"/>
  <c r="X728" i="10"/>
  <c r="X727" i="10"/>
  <c r="X726" i="10"/>
  <c r="X725" i="10"/>
  <c r="X724" i="10"/>
  <c r="N724" i="10" s="1" a="1"/>
  <c r="N724" i="10" s="1"/>
  <c r="X723" i="10"/>
  <c r="X722" i="10"/>
  <c r="N722" i="10" s="1" a="1"/>
  <c r="N722" i="10" s="1"/>
  <c r="X721" i="10"/>
  <c r="N721" i="10" s="1" a="1"/>
  <c r="N721" i="10" s="1"/>
  <c r="X720" i="10"/>
  <c r="X719" i="10"/>
  <c r="X718" i="10"/>
  <c r="X717" i="10"/>
  <c r="N717" i="10" s="1" a="1"/>
  <c r="N717" i="10" s="1"/>
  <c r="X716" i="10"/>
  <c r="X715" i="10"/>
  <c r="X714" i="10"/>
  <c r="N714" i="10" s="1" a="1"/>
  <c r="N714" i="10" s="1"/>
  <c r="X713" i="10"/>
  <c r="X712" i="10"/>
  <c r="X711" i="10"/>
  <c r="X710" i="10"/>
  <c r="X709" i="10"/>
  <c r="X708" i="10"/>
  <c r="X707" i="10"/>
  <c r="X706" i="10"/>
  <c r="N706" i="10" s="1" a="1"/>
  <c r="N706" i="10" s="1"/>
  <c r="X705" i="10"/>
  <c r="X704" i="10"/>
  <c r="X703" i="10"/>
  <c r="X702" i="10"/>
  <c r="X701" i="10"/>
  <c r="X700" i="10"/>
  <c r="X699" i="10"/>
  <c r="X698" i="10"/>
  <c r="N698" i="10" s="1" a="1"/>
  <c r="N698" i="10" s="1"/>
  <c r="X697" i="10"/>
  <c r="X696" i="10"/>
  <c r="N696" i="10" s="1" a="1"/>
  <c r="N696" i="10" s="1"/>
  <c r="X695" i="10"/>
  <c r="X694" i="10"/>
  <c r="X693" i="10"/>
  <c r="X692" i="10"/>
  <c r="X691" i="10"/>
  <c r="X690" i="10"/>
  <c r="N690" i="10" s="1" a="1"/>
  <c r="N690" i="10" s="1"/>
  <c r="X689" i="10"/>
  <c r="X688" i="10"/>
  <c r="X687" i="10"/>
  <c r="N687" i="10" s="1" a="1"/>
  <c r="N687" i="10" s="1"/>
  <c r="X686" i="10"/>
  <c r="N686" i="10" s="1" a="1"/>
  <c r="N686" i="10" s="1"/>
  <c r="X685" i="10"/>
  <c r="X684" i="10"/>
  <c r="X683" i="10"/>
  <c r="X682" i="10"/>
  <c r="N682" i="10" s="1" a="1"/>
  <c r="N682" i="10" s="1"/>
  <c r="X681" i="10"/>
  <c r="X680" i="10"/>
  <c r="X679" i="10"/>
  <c r="X678" i="10"/>
  <c r="N678" i="10" s="1" a="1"/>
  <c r="N678" i="10" s="1"/>
  <c r="X677" i="10"/>
  <c r="X676" i="10"/>
  <c r="X675" i="10"/>
  <c r="X674" i="10"/>
  <c r="N674" i="10" s="1" a="1"/>
  <c r="N674" i="10" s="1"/>
  <c r="X673" i="10"/>
  <c r="X672" i="10"/>
  <c r="X671" i="10"/>
  <c r="X670" i="10"/>
  <c r="X669" i="10"/>
  <c r="X668" i="10"/>
  <c r="X667" i="10"/>
  <c r="X666" i="10"/>
  <c r="N666" i="10" s="1" a="1"/>
  <c r="N666" i="10" s="1"/>
  <c r="X665" i="10"/>
  <c r="X664" i="10"/>
  <c r="X663" i="10"/>
  <c r="X662" i="10"/>
  <c r="X661" i="10"/>
  <c r="X660" i="10"/>
  <c r="X659" i="10"/>
  <c r="X658" i="10"/>
  <c r="N658" i="10" s="1" a="1"/>
  <c r="N658" i="10" s="1"/>
  <c r="X657" i="10"/>
  <c r="X656" i="10"/>
  <c r="X655" i="10"/>
  <c r="X654" i="10"/>
  <c r="X653" i="10"/>
  <c r="X652" i="10"/>
  <c r="X651" i="10"/>
  <c r="N651" i="10" s="1" a="1"/>
  <c r="N651" i="10" s="1"/>
  <c r="X650" i="10"/>
  <c r="N650" i="10" s="1" a="1"/>
  <c r="N650" i="10" s="1"/>
  <c r="X649" i="10"/>
  <c r="X648" i="10"/>
  <c r="X647" i="10"/>
  <c r="X646" i="10"/>
  <c r="X645" i="10"/>
  <c r="X644" i="10"/>
  <c r="N644" i="10" s="1" a="1"/>
  <c r="N644" i="10" s="1"/>
  <c r="X643" i="10"/>
  <c r="X642" i="10"/>
  <c r="N642" i="10" s="1" a="1"/>
  <c r="N642" i="10" s="1"/>
  <c r="X641" i="10"/>
  <c r="X640" i="10"/>
  <c r="X639" i="10"/>
  <c r="X638" i="10"/>
  <c r="X637" i="10"/>
  <c r="X636" i="10"/>
  <c r="X635" i="10"/>
  <c r="X634" i="10"/>
  <c r="N634" i="10" s="1" a="1"/>
  <c r="N634" i="10" s="1"/>
  <c r="X633" i="10"/>
  <c r="X632" i="10"/>
  <c r="X631" i="10"/>
  <c r="X630" i="10"/>
  <c r="X629" i="10"/>
  <c r="X628" i="10"/>
  <c r="X627" i="10"/>
  <c r="X626" i="10"/>
  <c r="N626" i="10" s="1" a="1"/>
  <c r="N626" i="10" s="1"/>
  <c r="X625" i="10"/>
  <c r="X624" i="10"/>
  <c r="X623" i="10"/>
  <c r="N623" i="10" s="1" a="1"/>
  <c r="N623" i="10" s="1"/>
  <c r="X622" i="10"/>
  <c r="X621" i="10"/>
  <c r="X620" i="10"/>
  <c r="X619" i="10"/>
  <c r="X618" i="10"/>
  <c r="N618" i="10" s="1" a="1"/>
  <c r="N618" i="10" s="1"/>
  <c r="X617" i="10"/>
  <c r="X616" i="10"/>
  <c r="X615" i="10"/>
  <c r="X614" i="10"/>
  <c r="X613" i="10"/>
  <c r="X612" i="10"/>
  <c r="X611" i="10"/>
  <c r="X610" i="10"/>
  <c r="N610" i="10" s="1" a="1"/>
  <c r="N610" i="10" s="1"/>
  <c r="X609" i="10"/>
  <c r="X608" i="10"/>
  <c r="X607" i="10"/>
  <c r="X606" i="10"/>
  <c r="X605" i="10"/>
  <c r="X604" i="10"/>
  <c r="X603" i="10"/>
  <c r="X602" i="10"/>
  <c r="N602" i="10" s="1" a="1"/>
  <c r="N602" i="10" s="1"/>
  <c r="X601" i="10"/>
  <c r="X600" i="10"/>
  <c r="X599" i="10"/>
  <c r="X598" i="10"/>
  <c r="X597" i="10"/>
  <c r="X596" i="10"/>
  <c r="N596" i="10" s="1" a="1"/>
  <c r="N596" i="10" s="1"/>
  <c r="X595" i="10"/>
  <c r="X594" i="10"/>
  <c r="N594" i="10" s="1" a="1"/>
  <c r="N594" i="10" s="1"/>
  <c r="X593" i="10"/>
  <c r="X592" i="10"/>
  <c r="X591" i="10"/>
  <c r="X590" i="10"/>
  <c r="X589" i="10"/>
  <c r="X588" i="10"/>
  <c r="X587" i="10"/>
  <c r="N587" i="10" s="1" a="1"/>
  <c r="N587" i="10" s="1"/>
  <c r="X586" i="10"/>
  <c r="N586" i="10" s="1" a="1"/>
  <c r="N586" i="10" s="1"/>
  <c r="X585" i="10"/>
  <c r="X584" i="10"/>
  <c r="X583" i="10"/>
  <c r="N583" i="10" s="1" a="1"/>
  <c r="N583" i="10" s="1"/>
  <c r="X582" i="10"/>
  <c r="X581" i="10"/>
  <c r="X580" i="10"/>
  <c r="X579" i="10"/>
  <c r="X578" i="10"/>
  <c r="N578" i="10" s="1" a="1"/>
  <c r="N578" i="10" s="1"/>
  <c r="X577" i="10"/>
  <c r="X576" i="10"/>
  <c r="X575" i="10"/>
  <c r="X574" i="10"/>
  <c r="X573" i="10"/>
  <c r="X572" i="10"/>
  <c r="X571" i="10"/>
  <c r="X570" i="10"/>
  <c r="N570" i="10" s="1" a="1"/>
  <c r="N570" i="10" s="1"/>
  <c r="X569" i="10"/>
  <c r="X568" i="10"/>
  <c r="X567" i="10"/>
  <c r="X566" i="10"/>
  <c r="X565" i="10"/>
  <c r="X564" i="10"/>
  <c r="X563" i="10"/>
  <c r="X562" i="10"/>
  <c r="N562" i="10" s="1" a="1"/>
  <c r="N562" i="10" s="1"/>
  <c r="X561" i="10"/>
  <c r="X560" i="10"/>
  <c r="N560" i="10" s="1" a="1"/>
  <c r="N560" i="10" s="1"/>
  <c r="X559" i="10"/>
  <c r="X558" i="10"/>
  <c r="X557" i="10"/>
  <c r="X556" i="10"/>
  <c r="X555" i="10"/>
  <c r="X554" i="10"/>
  <c r="N554" i="10" s="1" a="1"/>
  <c r="N554" i="10" s="1"/>
  <c r="X553" i="10"/>
  <c r="X552" i="10"/>
  <c r="X551" i="10"/>
  <c r="X550" i="10"/>
  <c r="X549" i="10"/>
  <c r="X548" i="10"/>
  <c r="X547" i="10"/>
  <c r="X546" i="10"/>
  <c r="N546" i="10" s="1" a="1"/>
  <c r="N546" i="10" s="1"/>
  <c r="X545" i="10"/>
  <c r="X544" i="10"/>
  <c r="X543" i="10"/>
  <c r="X542" i="10"/>
  <c r="X541" i="10"/>
  <c r="N541" i="10" s="1" a="1"/>
  <c r="N541" i="10" s="1"/>
  <c r="X540" i="10"/>
  <c r="X539" i="10"/>
  <c r="X538" i="10"/>
  <c r="N538" i="10" s="1" a="1"/>
  <c r="N538" i="10" s="1"/>
  <c r="X537" i="10"/>
  <c r="X536" i="10"/>
  <c r="X535" i="10"/>
  <c r="X534" i="10"/>
  <c r="X533" i="10"/>
  <c r="X532" i="10"/>
  <c r="N532" i="10" s="1" a="1"/>
  <c r="N532" i="10" s="1"/>
  <c r="X531" i="10"/>
  <c r="X530" i="10"/>
  <c r="N530" i="10" s="1" a="1"/>
  <c r="N530" i="10" s="1"/>
  <c r="X529" i="10"/>
  <c r="X528" i="10"/>
  <c r="X527" i="10"/>
  <c r="X526" i="10"/>
  <c r="X525" i="10"/>
  <c r="X524" i="10"/>
  <c r="X523" i="10"/>
  <c r="N523" i="10" s="1" a="1"/>
  <c r="N523" i="10" s="1"/>
  <c r="X522" i="10"/>
  <c r="N522" i="10" s="1" a="1"/>
  <c r="N522" i="10" s="1"/>
  <c r="X521" i="10"/>
  <c r="X520" i="10"/>
  <c r="X519" i="10"/>
  <c r="N519" i="10" s="1" a="1"/>
  <c r="N519" i="10" s="1"/>
  <c r="X518" i="10"/>
  <c r="X517" i="10"/>
  <c r="X516" i="10"/>
  <c r="X515" i="10"/>
  <c r="X514" i="10"/>
  <c r="N514" i="10" s="1" a="1"/>
  <c r="N514" i="10" s="1"/>
  <c r="X513" i="10"/>
  <c r="X512" i="10"/>
  <c r="X511" i="10"/>
  <c r="X510" i="10"/>
  <c r="X509" i="10"/>
  <c r="X508" i="10"/>
  <c r="X507" i="10"/>
  <c r="X506" i="10"/>
  <c r="N506" i="10" s="1" a="1"/>
  <c r="N506" i="10" s="1"/>
  <c r="X505" i="10"/>
  <c r="X504" i="10"/>
  <c r="X503" i="10"/>
  <c r="X502" i="10"/>
  <c r="X501" i="10"/>
  <c r="X500" i="10"/>
  <c r="X499" i="10"/>
  <c r="X498" i="10"/>
  <c r="N498" i="10" s="1" a="1"/>
  <c r="N498" i="10" s="1"/>
  <c r="X497" i="10"/>
  <c r="N497" i="10" s="1" a="1"/>
  <c r="N497" i="10" s="1"/>
  <c r="X496" i="10"/>
  <c r="X495" i="10"/>
  <c r="X494" i="10"/>
  <c r="X493" i="10"/>
  <c r="X492" i="10"/>
  <c r="X491" i="10"/>
  <c r="X490" i="10"/>
  <c r="N490" i="10" s="1" a="1"/>
  <c r="N490" i="10" s="1"/>
  <c r="X489" i="10"/>
  <c r="X488" i="10"/>
  <c r="X487" i="10"/>
  <c r="X486" i="10"/>
  <c r="X485" i="10"/>
  <c r="X484" i="10"/>
  <c r="X483" i="10"/>
  <c r="X482" i="10"/>
  <c r="N482" i="10" s="1" a="1"/>
  <c r="N482" i="10" s="1"/>
  <c r="X481" i="10"/>
  <c r="X480" i="10"/>
  <c r="X479" i="10"/>
  <c r="X478" i="10"/>
  <c r="X477" i="10"/>
  <c r="N477" i="10" s="1" a="1"/>
  <c r="N477" i="10" s="1"/>
  <c r="X476" i="10"/>
  <c r="X475" i="10"/>
  <c r="X474" i="10"/>
  <c r="N474" i="10" s="1" a="1"/>
  <c r="N474" i="10" s="1"/>
  <c r="X473" i="10"/>
  <c r="X472" i="10"/>
  <c r="X471" i="10"/>
  <c r="X470" i="10"/>
  <c r="X469" i="10"/>
  <c r="X468" i="10"/>
  <c r="N468" i="10" s="1" a="1"/>
  <c r="N468" i="10" s="1"/>
  <c r="X467" i="10"/>
  <c r="X466" i="10"/>
  <c r="N466" i="10" s="1" a="1"/>
  <c r="N466" i="10" s="1"/>
  <c r="X465" i="10"/>
  <c r="X464" i="10"/>
  <c r="X463" i="10"/>
  <c r="X462" i="10"/>
  <c r="X461" i="10"/>
  <c r="X460" i="10"/>
  <c r="X459" i="10"/>
  <c r="X458" i="10"/>
  <c r="N458" i="10" s="1" a="1"/>
  <c r="N458" i="10" s="1"/>
  <c r="X457" i="10"/>
  <c r="X456" i="10"/>
  <c r="N456" i="10" s="1" a="1"/>
  <c r="N456" i="10" s="1"/>
  <c r="X455" i="10"/>
  <c r="X454" i="10"/>
  <c r="X453" i="10"/>
  <c r="X452" i="10"/>
  <c r="X451" i="10"/>
  <c r="X450" i="10"/>
  <c r="N450" i="10" s="1" a="1"/>
  <c r="N450" i="10" s="1"/>
  <c r="X449" i="10"/>
  <c r="X448" i="10"/>
  <c r="X447" i="10"/>
  <c r="X446" i="10"/>
  <c r="X445" i="10"/>
  <c r="X444" i="10"/>
  <c r="X443" i="10"/>
  <c r="X442" i="10"/>
  <c r="N442" i="10" s="1" a="1"/>
  <c r="N442" i="10" s="1"/>
  <c r="X441" i="10"/>
  <c r="X440" i="10"/>
  <c r="X439" i="10"/>
  <c r="X438" i="10"/>
  <c r="X437" i="10"/>
  <c r="X436" i="10"/>
  <c r="X435" i="10"/>
  <c r="X434" i="10"/>
  <c r="N434" i="10" s="1" a="1"/>
  <c r="N434" i="10" s="1"/>
  <c r="X433" i="10"/>
  <c r="N433" i="10" s="1" a="1"/>
  <c r="N433" i="10" s="1"/>
  <c r="X432" i="10"/>
  <c r="X431" i="10"/>
  <c r="X430" i="10"/>
  <c r="X429" i="10"/>
  <c r="X428" i="10"/>
  <c r="X427" i="10"/>
  <c r="X426" i="10"/>
  <c r="N426" i="10" s="1" a="1"/>
  <c r="N426" i="10" s="1"/>
  <c r="X425" i="10"/>
  <c r="X424" i="10"/>
  <c r="X423" i="10"/>
  <c r="X422" i="10"/>
  <c r="X421" i="10"/>
  <c r="X420" i="10"/>
  <c r="X419" i="10"/>
  <c r="X418" i="10"/>
  <c r="N418" i="10" s="1" a="1"/>
  <c r="N418" i="10" s="1"/>
  <c r="X417" i="10"/>
  <c r="X416" i="10"/>
  <c r="X415" i="10"/>
  <c r="X414" i="10"/>
  <c r="X413" i="10"/>
  <c r="N413" i="10" s="1" a="1"/>
  <c r="N413" i="10" s="1"/>
  <c r="X412" i="10"/>
  <c r="X411" i="10"/>
  <c r="X410" i="10"/>
  <c r="N410" i="10" s="1" a="1"/>
  <c r="N410" i="10" s="1"/>
  <c r="X409" i="10"/>
  <c r="X408" i="10"/>
  <c r="X407" i="10"/>
  <c r="X406" i="10"/>
  <c r="X405" i="10"/>
  <c r="X404" i="10"/>
  <c r="N404" i="10" s="1" a="1"/>
  <c r="N404" i="10" s="1"/>
  <c r="X403" i="10"/>
  <c r="X402" i="10"/>
  <c r="N402" i="10" s="1" a="1"/>
  <c r="N402" i="10" s="1"/>
  <c r="X401" i="10"/>
  <c r="X400" i="10"/>
  <c r="X399" i="10"/>
  <c r="X398" i="10"/>
  <c r="X397" i="10"/>
  <c r="X396" i="10"/>
  <c r="X395" i="10"/>
  <c r="N395" i="10" s="1" a="1"/>
  <c r="N395" i="10" s="1"/>
  <c r="X394" i="10"/>
  <c r="N394" i="10" s="1" a="1"/>
  <c r="N394" i="10" s="1"/>
  <c r="X393" i="10"/>
  <c r="X392" i="10"/>
  <c r="X391" i="10"/>
  <c r="N391" i="10" s="1" a="1"/>
  <c r="N391" i="10" s="1"/>
  <c r="X390" i="10"/>
  <c r="X389" i="10"/>
  <c r="X388" i="10"/>
  <c r="X387" i="10"/>
  <c r="X386" i="10"/>
  <c r="N386" i="10" s="1" a="1"/>
  <c r="N386" i="10" s="1"/>
  <c r="X385" i="10"/>
  <c r="X384" i="10"/>
  <c r="X383" i="10"/>
  <c r="X382" i="10"/>
  <c r="X381" i="10"/>
  <c r="X380" i="10"/>
  <c r="X379" i="10"/>
  <c r="X378" i="10"/>
  <c r="N378" i="10" s="1" a="1"/>
  <c r="N378" i="10" s="1"/>
  <c r="X377" i="10"/>
  <c r="X376" i="10"/>
  <c r="X375" i="10"/>
  <c r="X374" i="10"/>
  <c r="X373" i="10"/>
  <c r="X372" i="10"/>
  <c r="X371" i="10"/>
  <c r="X370" i="10"/>
  <c r="N370" i="10" s="1" a="1"/>
  <c r="N370" i="10" s="1"/>
  <c r="X369" i="10"/>
  <c r="N369" i="10" s="1" a="1"/>
  <c r="N369" i="10" s="1"/>
  <c r="X368" i="10"/>
  <c r="X367" i="10"/>
  <c r="X366" i="10"/>
  <c r="X365" i="10"/>
  <c r="X364" i="10"/>
  <c r="X363" i="10"/>
  <c r="X362" i="10"/>
  <c r="N362" i="10" s="1" a="1"/>
  <c r="N362" i="10" s="1"/>
  <c r="X361" i="10"/>
  <c r="X360" i="10"/>
  <c r="X359" i="10"/>
  <c r="X358" i="10"/>
  <c r="X357" i="10"/>
  <c r="X356" i="10"/>
  <c r="X355" i="10"/>
  <c r="X354" i="10"/>
  <c r="N354" i="10" s="1" a="1"/>
  <c r="N354" i="10" s="1"/>
  <c r="X353" i="10"/>
  <c r="X352" i="10"/>
  <c r="X351" i="10"/>
  <c r="X350" i="10"/>
  <c r="X349" i="10"/>
  <c r="N349" i="10" s="1" a="1"/>
  <c r="N349" i="10" s="1"/>
  <c r="X348" i="10"/>
  <c r="X347" i="10"/>
  <c r="X346" i="10"/>
  <c r="N346" i="10" s="1" a="1"/>
  <c r="N346" i="10" s="1"/>
  <c r="X345" i="10"/>
  <c r="X344" i="10"/>
  <c r="X343" i="10"/>
  <c r="X342" i="10"/>
  <c r="X341" i="10"/>
  <c r="X340" i="10"/>
  <c r="N340" i="10" s="1" a="1"/>
  <c r="N340" i="10" s="1"/>
  <c r="X339" i="10"/>
  <c r="X338" i="10"/>
  <c r="N338" i="10" s="1" a="1"/>
  <c r="N338" i="10" s="1"/>
  <c r="X337" i="10"/>
  <c r="X336" i="10"/>
  <c r="X335" i="10"/>
  <c r="X334" i="10"/>
  <c r="X333" i="10"/>
  <c r="X332" i="10"/>
  <c r="X331" i="10"/>
  <c r="N331" i="10" s="1" a="1"/>
  <c r="N331" i="10" s="1"/>
  <c r="X330" i="10"/>
  <c r="N330" i="10" s="1" a="1"/>
  <c r="N330" i="10" s="1"/>
  <c r="X329" i="10"/>
  <c r="X328" i="10"/>
  <c r="N328" i="10" s="1" a="1"/>
  <c r="N328" i="10" s="1"/>
  <c r="X327" i="10"/>
  <c r="X326" i="10"/>
  <c r="X325" i="10"/>
  <c r="X324" i="10"/>
  <c r="X323" i="10"/>
  <c r="X322" i="10"/>
  <c r="N322" i="10" s="1" a="1"/>
  <c r="N322" i="10" s="1"/>
  <c r="X321" i="10"/>
  <c r="X320" i="10"/>
  <c r="X319" i="10"/>
  <c r="X318" i="10"/>
  <c r="X317" i="10"/>
  <c r="X316" i="10"/>
  <c r="X315" i="10"/>
  <c r="X314" i="10"/>
  <c r="N314" i="10" s="1" a="1"/>
  <c r="N314" i="10" s="1"/>
  <c r="X313" i="10"/>
  <c r="X312" i="10"/>
  <c r="X311" i="10"/>
  <c r="X310" i="10"/>
  <c r="X309" i="10"/>
  <c r="X308" i="10"/>
  <c r="X307" i="10"/>
  <c r="X306" i="10"/>
  <c r="N306" i="10" s="1" a="1"/>
  <c r="N306" i="10" s="1"/>
  <c r="X305" i="10"/>
  <c r="N305" i="10" s="1" a="1"/>
  <c r="N305" i="10" s="1"/>
  <c r="X304" i="10"/>
  <c r="X303" i="10"/>
  <c r="X302" i="10"/>
  <c r="X301" i="10"/>
  <c r="X300" i="10"/>
  <c r="X299" i="10"/>
  <c r="X298" i="10"/>
  <c r="N298" i="10" s="1" a="1"/>
  <c r="N298" i="10" s="1"/>
  <c r="X297" i="10"/>
  <c r="X296" i="10"/>
  <c r="X295" i="10"/>
  <c r="X294" i="10"/>
  <c r="X293" i="10"/>
  <c r="X292" i="10"/>
  <c r="X291" i="10"/>
  <c r="X290" i="10"/>
  <c r="N290" i="10" s="1" a="1"/>
  <c r="N290" i="10" s="1"/>
  <c r="X289" i="10"/>
  <c r="X288" i="10"/>
  <c r="X287" i="10"/>
  <c r="X286" i="10"/>
  <c r="X285" i="10"/>
  <c r="N285" i="10" s="1" a="1"/>
  <c r="N285" i="10" s="1"/>
  <c r="X284" i="10"/>
  <c r="X283" i="10"/>
  <c r="X282" i="10"/>
  <c r="N282" i="10" s="1" a="1"/>
  <c r="N282" i="10" s="1"/>
  <c r="X281" i="10"/>
  <c r="X280" i="10"/>
  <c r="X279" i="10"/>
  <c r="X278" i="10"/>
  <c r="X277" i="10"/>
  <c r="X276" i="10"/>
  <c r="N276" i="10" s="1" a="1"/>
  <c r="N276" i="10" s="1"/>
  <c r="X275" i="10"/>
  <c r="X274" i="10"/>
  <c r="N274" i="10" s="1" a="1"/>
  <c r="N274" i="10" s="1"/>
  <c r="X273" i="10"/>
  <c r="X272" i="10"/>
  <c r="X271" i="10"/>
  <c r="X270" i="10"/>
  <c r="X269" i="10"/>
  <c r="X268" i="10"/>
  <c r="X267" i="10"/>
  <c r="N267" i="10" s="1" a="1"/>
  <c r="N267" i="10" s="1"/>
  <c r="X266" i="10"/>
  <c r="N266" i="10" s="1" a="1"/>
  <c r="N266" i="10" s="1"/>
  <c r="X265" i="10"/>
  <c r="X264" i="10"/>
  <c r="X263" i="10"/>
  <c r="X262" i="10"/>
  <c r="X261" i="10"/>
  <c r="X260" i="10"/>
  <c r="X259" i="10"/>
  <c r="X258" i="10"/>
  <c r="N258" i="10" s="1" a="1"/>
  <c r="N258" i="10" s="1"/>
  <c r="X257" i="10"/>
  <c r="X256" i="10"/>
  <c r="X255" i="10"/>
  <c r="X254" i="10"/>
  <c r="X253" i="10"/>
  <c r="N253" i="10" s="1" a="1"/>
  <c r="N253" i="10" s="1"/>
  <c r="X252" i="10"/>
  <c r="X251" i="10"/>
  <c r="X250" i="10"/>
  <c r="N250" i="10" s="1" a="1"/>
  <c r="N250" i="10" s="1"/>
  <c r="X249" i="10"/>
  <c r="X248" i="10"/>
  <c r="X247" i="10"/>
  <c r="X246" i="10"/>
  <c r="X245" i="10"/>
  <c r="X244" i="10"/>
  <c r="X243" i="10"/>
  <c r="X242" i="10"/>
  <c r="N242" i="10" s="1" a="1"/>
  <c r="N242" i="10" s="1"/>
  <c r="X241" i="10"/>
  <c r="X240" i="10"/>
  <c r="X239" i="10"/>
  <c r="X238" i="10"/>
  <c r="X237" i="10"/>
  <c r="X236" i="10"/>
  <c r="X235" i="10"/>
  <c r="X234" i="10"/>
  <c r="N234" i="10" s="1" a="1"/>
  <c r="N234" i="10" s="1"/>
  <c r="X233" i="10"/>
  <c r="X232" i="10"/>
  <c r="X231" i="10"/>
  <c r="X230" i="10"/>
  <c r="X229" i="10"/>
  <c r="X228" i="10"/>
  <c r="X227" i="10"/>
  <c r="X226" i="10"/>
  <c r="N226" i="10" s="1" a="1"/>
  <c r="N226" i="10" s="1"/>
  <c r="X225" i="10"/>
  <c r="X224" i="10"/>
  <c r="X223" i="10"/>
  <c r="X222" i="10"/>
  <c r="X221" i="10"/>
  <c r="X220" i="10"/>
  <c r="X219" i="10"/>
  <c r="X218" i="10"/>
  <c r="N218" i="10" s="1" a="1"/>
  <c r="N218" i="10" s="1"/>
  <c r="X217" i="10"/>
  <c r="X216" i="10"/>
  <c r="X215" i="10"/>
  <c r="X214" i="10"/>
  <c r="X213" i="10"/>
  <c r="X212" i="10"/>
  <c r="N212" i="10" s="1" a="1"/>
  <c r="N212" i="10" s="1"/>
  <c r="X211" i="10"/>
  <c r="X210" i="10"/>
  <c r="N210" i="10" s="1" a="1"/>
  <c r="N210" i="10" s="1"/>
  <c r="X209" i="10"/>
  <c r="X208" i="10"/>
  <c r="X207" i="10"/>
  <c r="X206" i="10"/>
  <c r="X205" i="10"/>
  <c r="X204" i="10"/>
  <c r="X203" i="10"/>
  <c r="X202" i="10"/>
  <c r="N202" i="10" s="1" a="1"/>
  <c r="N202" i="10" s="1"/>
  <c r="X201" i="10"/>
  <c r="X200" i="10"/>
  <c r="X199" i="10"/>
  <c r="X198" i="10"/>
  <c r="N198" i="10" s="1" a="1"/>
  <c r="N198" i="10" s="1"/>
  <c r="X197" i="10"/>
  <c r="X196" i="10"/>
  <c r="X195" i="10"/>
  <c r="X194" i="10"/>
  <c r="N194" i="10" s="1" a="1"/>
  <c r="N194" i="10" s="1"/>
  <c r="X193" i="10"/>
  <c r="X192" i="10"/>
  <c r="X191" i="10"/>
  <c r="X190" i="10"/>
  <c r="X189" i="10"/>
  <c r="X188" i="10"/>
  <c r="X187" i="10"/>
  <c r="X186" i="10"/>
  <c r="N186" i="10" s="1" a="1"/>
  <c r="N186" i="10" s="1"/>
  <c r="X185" i="10"/>
  <c r="X184" i="10"/>
  <c r="X183" i="10"/>
  <c r="X182" i="10"/>
  <c r="X181" i="10"/>
  <c r="X180" i="10"/>
  <c r="X179" i="10"/>
  <c r="X178" i="10"/>
  <c r="N178" i="10" s="1" a="1"/>
  <c r="N178" i="10" s="1"/>
  <c r="X177" i="10"/>
  <c r="X176" i="10"/>
  <c r="X175" i="10"/>
  <c r="X174" i="10"/>
  <c r="X173" i="10"/>
  <c r="X172" i="10"/>
  <c r="X171" i="10"/>
  <c r="X170" i="10"/>
  <c r="N170" i="10" s="1" a="1"/>
  <c r="N170" i="10" s="1"/>
  <c r="X169" i="10"/>
  <c r="X168" i="10"/>
  <c r="X167" i="10"/>
  <c r="X166" i="10"/>
  <c r="X165" i="10"/>
  <c r="X164" i="10"/>
  <c r="X163" i="10"/>
  <c r="X162" i="10"/>
  <c r="N162" i="10" s="1" a="1"/>
  <c r="N162" i="10" s="1"/>
  <c r="X161" i="10"/>
  <c r="X160" i="10"/>
  <c r="X159" i="10"/>
  <c r="X158" i="10"/>
  <c r="X157" i="10"/>
  <c r="X156" i="10"/>
  <c r="X155" i="10"/>
  <c r="X154" i="10"/>
  <c r="N154" i="10" s="1" a="1"/>
  <c r="N154" i="10" s="1"/>
  <c r="X153" i="10"/>
  <c r="X152" i="10"/>
  <c r="X151" i="10"/>
  <c r="X150" i="10"/>
  <c r="X149" i="10"/>
  <c r="X148" i="10"/>
  <c r="N148" i="10" s="1" a="1"/>
  <c r="N148" i="10" s="1"/>
  <c r="X147" i="10"/>
  <c r="X146" i="10"/>
  <c r="N146" i="10" s="1" a="1"/>
  <c r="N146" i="10" s="1"/>
  <c r="X145" i="10"/>
  <c r="X144" i="10"/>
  <c r="X143" i="10"/>
  <c r="X142" i="10"/>
  <c r="N142" i="10" s="1" a="1"/>
  <c r="N142" i="10" s="1"/>
  <c r="X141" i="10"/>
  <c r="X140" i="10"/>
  <c r="X139" i="10"/>
  <c r="N139" i="10" s="1" a="1"/>
  <c r="N139" i="10" s="1"/>
  <c r="X138" i="10"/>
  <c r="N138" i="10" s="1" a="1"/>
  <c r="N138" i="10" s="1"/>
  <c r="X137" i="10"/>
  <c r="X136" i="10"/>
  <c r="X135" i="10"/>
  <c r="X134" i="10"/>
  <c r="X133" i="10"/>
  <c r="X132" i="10"/>
  <c r="X131" i="10"/>
  <c r="X130" i="10"/>
  <c r="N130" i="10" s="1" a="1"/>
  <c r="N130" i="10" s="1"/>
  <c r="X129" i="10"/>
  <c r="X128" i="10"/>
  <c r="X127" i="10"/>
  <c r="X126" i="10"/>
  <c r="X125" i="10"/>
  <c r="X124" i="10"/>
  <c r="X123" i="10"/>
  <c r="X122" i="10"/>
  <c r="N122" i="10" s="1" a="1"/>
  <c r="N122" i="10" s="1"/>
  <c r="X121" i="10"/>
  <c r="X120" i="10"/>
  <c r="X119" i="10"/>
  <c r="X118" i="10"/>
  <c r="X117" i="10"/>
  <c r="X116" i="10"/>
  <c r="X115" i="10"/>
  <c r="X114" i="10"/>
  <c r="N114" i="10" s="1" a="1"/>
  <c r="N114" i="10" s="1"/>
  <c r="X113" i="10"/>
  <c r="X112" i="10"/>
  <c r="X111" i="10"/>
  <c r="X110" i="10"/>
  <c r="X109" i="10"/>
  <c r="X108" i="10"/>
  <c r="X107" i="10"/>
  <c r="X106" i="10"/>
  <c r="N106" i="10" s="1" a="1"/>
  <c r="N106" i="10" s="1"/>
  <c r="X105" i="10"/>
  <c r="X104" i="10"/>
  <c r="X103" i="10"/>
  <c r="X102" i="10"/>
  <c r="X101" i="10"/>
  <c r="X100" i="10"/>
  <c r="X99" i="10"/>
  <c r="X98" i="10"/>
  <c r="N98" i="10" s="1" a="1"/>
  <c r="N98" i="10" s="1"/>
  <c r="X97" i="10"/>
  <c r="X96" i="10"/>
  <c r="X95" i="10"/>
  <c r="X94" i="10"/>
  <c r="X93" i="10"/>
  <c r="X92" i="10"/>
  <c r="X91" i="10"/>
  <c r="X90" i="10"/>
  <c r="N90" i="10" s="1" a="1"/>
  <c r="N90" i="10" s="1"/>
  <c r="X89" i="10"/>
  <c r="X88" i="10"/>
  <c r="X87" i="10"/>
  <c r="N87" i="10" s="1" a="1"/>
  <c r="N87" i="10" s="1"/>
  <c r="X86" i="10"/>
  <c r="X85" i="10"/>
  <c r="X84" i="10"/>
  <c r="N84" i="10" s="1" a="1"/>
  <c r="N84" i="10" s="1"/>
  <c r="X83" i="10"/>
  <c r="X82" i="10"/>
  <c r="N82" i="10" s="1" a="1"/>
  <c r="N82" i="10" s="1"/>
  <c r="X81" i="10"/>
  <c r="X80" i="10"/>
  <c r="X79" i="10"/>
  <c r="X78" i="10"/>
  <c r="X77" i="10"/>
  <c r="X76" i="10"/>
  <c r="X75" i="10"/>
  <c r="N75" i="10" s="1" a="1"/>
  <c r="N75" i="10" s="1"/>
  <c r="X74" i="10"/>
  <c r="N74" i="10" s="1" a="1"/>
  <c r="N74" i="10" s="1"/>
  <c r="X73" i="10"/>
  <c r="X72" i="10"/>
  <c r="X71" i="10"/>
  <c r="X70" i="10"/>
  <c r="X69" i="10"/>
  <c r="X68" i="10"/>
  <c r="X67" i="10"/>
  <c r="X66" i="10"/>
  <c r="N66" i="10" s="1" a="1"/>
  <c r="N66" i="10" s="1"/>
  <c r="X65" i="10"/>
  <c r="X64" i="10"/>
  <c r="X63" i="10"/>
  <c r="X62" i="10"/>
  <c r="X61" i="10"/>
  <c r="X60" i="10"/>
  <c r="X59" i="10"/>
  <c r="X58" i="10"/>
  <c r="N58" i="10" s="1" a="1"/>
  <c r="N58" i="10" s="1"/>
  <c r="X57" i="10"/>
  <c r="X56" i="10"/>
  <c r="X55" i="10"/>
  <c r="N55" i="10" s="1" a="1"/>
  <c r="N55" i="10" s="1"/>
  <c r="X54" i="10"/>
  <c r="X53" i="10"/>
  <c r="X52" i="10"/>
  <c r="X51" i="10"/>
  <c r="X50" i="10"/>
  <c r="N50" i="10" s="1" a="1"/>
  <c r="N50" i="10" s="1"/>
  <c r="X49" i="10"/>
  <c r="X48" i="10"/>
  <c r="X47" i="10"/>
  <c r="X46" i="10"/>
  <c r="X45" i="10"/>
  <c r="X44" i="10"/>
  <c r="X43" i="10"/>
  <c r="X42" i="10"/>
  <c r="N42" i="10" s="1" a="1"/>
  <c r="N42" i="10" s="1"/>
  <c r="X41" i="10"/>
  <c r="X40" i="10"/>
  <c r="X39" i="10"/>
  <c r="X38" i="10"/>
  <c r="X37" i="10"/>
  <c r="X36" i="10"/>
  <c r="X35" i="10"/>
  <c r="X34" i="10"/>
  <c r="N34" i="10" s="1" a="1"/>
  <c r="N34" i="10" s="1"/>
  <c r="X33" i="10"/>
  <c r="X32" i="10"/>
  <c r="X31" i="10"/>
  <c r="X30" i="10"/>
  <c r="X28" i="10"/>
  <c r="N28" i="10" s="1" a="1"/>
  <c r="N28" i="10" s="1"/>
  <c r="X27" i="10"/>
  <c r="N27" i="10" s="1" a="1"/>
  <c r="N27" i="10" s="1"/>
  <c r="X26" i="10"/>
  <c r="N26" i="10" s="1" a="1"/>
  <c r="N26" i="10" s="1"/>
  <c r="X25" i="10"/>
  <c r="N25" i="10" s="1" a="1"/>
  <c r="N25" i="10" s="1"/>
  <c r="X24" i="10"/>
  <c r="N24" i="10" s="1" a="1"/>
  <c r="N24" i="10" s="1"/>
  <c r="W25" i="10"/>
  <c r="W27" i="10"/>
  <c r="Y23" i="10"/>
  <c r="X23" i="10"/>
  <c r="N23" i="10" s="1" a="1"/>
  <c r="N23" i="10" s="1"/>
  <c r="I28" i="10" l="1" a="1"/>
  <c r="I28" i="10" s="1"/>
  <c r="I1007" i="10" a="1"/>
  <c r="I1007" i="10" s="1"/>
  <c r="I983" i="10" a="1"/>
  <c r="I983" i="10" s="1"/>
  <c r="I959" i="10" a="1"/>
  <c r="I959" i="10" s="1"/>
  <c r="I939" i="10" a="1"/>
  <c r="I939" i="10" s="1"/>
  <c r="I915" i="10" a="1"/>
  <c r="I915" i="10" s="1"/>
  <c r="I887" i="10" a="1"/>
  <c r="I887" i="10" s="1"/>
  <c r="I860" i="10" a="1"/>
  <c r="I860" i="10" s="1"/>
  <c r="I843" i="10" a="1"/>
  <c r="I843" i="10" s="1"/>
  <c r="I823" i="10" a="1"/>
  <c r="I823" i="10" s="1"/>
  <c r="I791" i="10" a="1"/>
  <c r="I791" i="10" s="1"/>
  <c r="I775" i="10" a="1"/>
  <c r="I775" i="10" s="1"/>
  <c r="I752" i="10" a="1"/>
  <c r="I752" i="10" s="1"/>
  <c r="I736" i="10" a="1"/>
  <c r="I736" i="10" s="1"/>
  <c r="I719" i="10" a="1"/>
  <c r="I719" i="10" s="1"/>
  <c r="I699" i="10" a="1"/>
  <c r="I699" i="10" s="1"/>
  <c r="I675" i="10" a="1"/>
  <c r="I675" i="10" s="1"/>
  <c r="I648" i="10" a="1"/>
  <c r="I648" i="10" s="1"/>
  <c r="I623" i="10" a="1"/>
  <c r="I623" i="10" s="1"/>
  <c r="I595" i="10" a="1"/>
  <c r="I595" i="10" s="1"/>
  <c r="I575" i="10" a="1"/>
  <c r="I575" i="10" s="1"/>
  <c r="I551" i="10" a="1"/>
  <c r="I551" i="10" s="1"/>
  <c r="I526" i="10" a="1"/>
  <c r="I526" i="10" s="1"/>
  <c r="I503" i="10" a="1"/>
  <c r="I503" i="10" s="1"/>
  <c r="I479" i="10" a="1"/>
  <c r="I479" i="10" s="1"/>
  <c r="I456" i="10" a="1"/>
  <c r="I456" i="10" s="1"/>
  <c r="I435" i="10" a="1"/>
  <c r="I435" i="10" s="1"/>
  <c r="I408" i="10" a="1"/>
  <c r="I408" i="10" s="1"/>
  <c r="I391" i="10" a="1"/>
  <c r="I391" i="10" s="1"/>
  <c r="I367" i="10" a="1"/>
  <c r="I367" i="10" s="1"/>
  <c r="I339" i="10" a="1"/>
  <c r="I339" i="10" s="1"/>
  <c r="I319" i="10" a="1"/>
  <c r="I319" i="10" s="1"/>
  <c r="I294" i="10" a="1"/>
  <c r="I294" i="10" s="1"/>
  <c r="I271" i="10" a="1"/>
  <c r="I271" i="10" s="1"/>
  <c r="I243" i="10" a="1"/>
  <c r="I243" i="10" s="1"/>
  <c r="I219" i="10" a="1"/>
  <c r="I219" i="10" s="1"/>
  <c r="I195" i="10" a="1"/>
  <c r="I195" i="10" s="1"/>
  <c r="I168" i="10" a="1"/>
  <c r="I168" i="10" s="1"/>
  <c r="I143" i="10" a="1"/>
  <c r="I143" i="10" s="1"/>
  <c r="I120" i="10" a="1"/>
  <c r="I120" i="10" s="1"/>
  <c r="I103" i="10" a="1"/>
  <c r="I103" i="10" s="1"/>
  <c r="I79" i="10" a="1"/>
  <c r="I79" i="10" s="1"/>
  <c r="I56" i="10" a="1"/>
  <c r="I56" i="10" s="1"/>
  <c r="I31" i="10" a="1"/>
  <c r="I31" i="10" s="1"/>
  <c r="I1003" i="10" a="1"/>
  <c r="I1003" i="10" s="1"/>
  <c r="I979" i="10" a="1"/>
  <c r="I979" i="10" s="1"/>
  <c r="I952" i="10" a="1"/>
  <c r="I952" i="10" s="1"/>
  <c r="I931" i="10" a="1"/>
  <c r="I931" i="10" s="1"/>
  <c r="I910" i="10" a="1"/>
  <c r="I910" i="10" s="1"/>
  <c r="I879" i="10" a="1"/>
  <c r="I879" i="10" s="1"/>
  <c r="I856" i="10" a="1"/>
  <c r="I856" i="10" s="1"/>
  <c r="I840" i="10" a="1"/>
  <c r="I840" i="10" s="1"/>
  <c r="I815" i="10" a="1"/>
  <c r="I815" i="10" s="1"/>
  <c r="I787" i="10" a="1"/>
  <c r="I787" i="10" s="1"/>
  <c r="I767" i="10" a="1"/>
  <c r="I767" i="10" s="1"/>
  <c r="T767" i="10" s="1"/>
  <c r="I750" i="10" a="1"/>
  <c r="I750" i="10" s="1"/>
  <c r="T750" i="10" s="1"/>
  <c r="I731" i="10" a="1"/>
  <c r="I731" i="10" s="1"/>
  <c r="I715" i="10" a="1"/>
  <c r="I715" i="10" s="1"/>
  <c r="I695" i="10" a="1"/>
  <c r="I695" i="10" s="1"/>
  <c r="I667" i="10" a="1"/>
  <c r="I667" i="10" s="1"/>
  <c r="I643" i="10" a="1"/>
  <c r="I643" i="10" s="1"/>
  <c r="I616" i="10" a="1"/>
  <c r="I616" i="10" s="1"/>
  <c r="I591" i="10" a="1"/>
  <c r="I591" i="10" s="1"/>
  <c r="I567" i="10" a="1"/>
  <c r="I567" i="10" s="1"/>
  <c r="I547" i="10" a="1"/>
  <c r="I547" i="10" s="1"/>
  <c r="I520" i="10" a="1"/>
  <c r="I520" i="10" s="1"/>
  <c r="I499" i="10" a="1"/>
  <c r="I499" i="10" s="1"/>
  <c r="I999" i="10" a="1"/>
  <c r="I999" i="10" s="1"/>
  <c r="I975" i="10" a="1"/>
  <c r="I975" i="10" s="1"/>
  <c r="I951" i="10" a="1"/>
  <c r="I951" i="10" s="1"/>
  <c r="I928" i="10" a="1"/>
  <c r="I928" i="10" s="1"/>
  <c r="T928" i="10" s="1"/>
  <c r="I903" i="10" a="1"/>
  <c r="I903" i="10" s="1"/>
  <c r="I878" i="10" a="1"/>
  <c r="I878" i="10" s="1"/>
  <c r="I855" i="10" a="1"/>
  <c r="I855" i="10" s="1"/>
  <c r="I839" i="10" a="1"/>
  <c r="I839" i="10" s="1"/>
  <c r="I814" i="10" a="1"/>
  <c r="I814" i="10" s="1"/>
  <c r="I783" i="10" a="1"/>
  <c r="I783" i="10" s="1"/>
  <c r="I763" i="10" a="1"/>
  <c r="I763" i="10" s="1"/>
  <c r="I747" i="10" a="1"/>
  <c r="I747" i="10" s="1"/>
  <c r="I727" i="10" a="1"/>
  <c r="I727" i="10" s="1"/>
  <c r="I713" i="10" a="1"/>
  <c r="I713" i="10" s="1"/>
  <c r="I694" i="10" a="1"/>
  <c r="I694" i="10" s="1"/>
  <c r="I663" i="10" a="1"/>
  <c r="I663" i="10" s="1"/>
  <c r="I639" i="10" a="1"/>
  <c r="I639" i="10" s="1"/>
  <c r="I615" i="10" a="1"/>
  <c r="I615" i="10" s="1"/>
  <c r="I590" i="10" a="1"/>
  <c r="I590" i="10" s="1"/>
  <c r="I566" i="10" a="1"/>
  <c r="I566" i="10" s="1"/>
  <c r="I543" i="10" a="1"/>
  <c r="I543" i="10" s="1"/>
  <c r="I519" i="10" a="1"/>
  <c r="I519" i="10" s="1"/>
  <c r="I495" i="10" a="1"/>
  <c r="I495" i="10" s="1"/>
  <c r="I471" i="10" a="1"/>
  <c r="I471" i="10" s="1"/>
  <c r="I447" i="10" a="1"/>
  <c r="I447" i="10" s="1"/>
  <c r="I423" i="10" a="1"/>
  <c r="I423" i="10" s="1"/>
  <c r="I400" i="10" a="1"/>
  <c r="I400" i="10" s="1"/>
  <c r="I379" i="10" a="1"/>
  <c r="I379" i="10" s="1"/>
  <c r="I357" i="10" a="1"/>
  <c r="I357" i="10" s="1"/>
  <c r="I334" i="10" a="1"/>
  <c r="I334" i="10" s="1"/>
  <c r="I310" i="10" a="1"/>
  <c r="I310" i="10" s="1"/>
  <c r="I283" i="10" a="1"/>
  <c r="I283" i="10" s="1"/>
  <c r="I259" i="10" a="1"/>
  <c r="I259" i="10" s="1"/>
  <c r="I236" i="10" a="1"/>
  <c r="I236" i="10" s="1"/>
  <c r="I208" i="10" a="1"/>
  <c r="I208" i="10" s="1"/>
  <c r="I183" i="10" a="1"/>
  <c r="I183" i="10" s="1"/>
  <c r="I160" i="10" a="1"/>
  <c r="I160" i="10" s="1"/>
  <c r="I131" i="10" a="1"/>
  <c r="I131" i="10" s="1"/>
  <c r="I112" i="10" a="1"/>
  <c r="I112" i="10" s="1"/>
  <c r="I96" i="10" a="1"/>
  <c r="I96" i="10" s="1"/>
  <c r="I71" i="10" a="1"/>
  <c r="I71" i="10" s="1"/>
  <c r="I47" i="10" a="1"/>
  <c r="I47" i="10" s="1"/>
  <c r="I995" i="10" a="1"/>
  <c r="I995" i="10" s="1"/>
  <c r="I974" i="10" a="1"/>
  <c r="I974" i="10" s="1"/>
  <c r="I947" i="10" a="1"/>
  <c r="I947" i="10" s="1"/>
  <c r="I927" i="10" a="1"/>
  <c r="I927" i="10" s="1"/>
  <c r="I899" i="10" a="1"/>
  <c r="I899" i="10" s="1"/>
  <c r="I875" i="10" a="1"/>
  <c r="I875" i="10" s="1"/>
  <c r="I854" i="10" a="1"/>
  <c r="I854" i="10" s="1"/>
  <c r="I835" i="10" a="1"/>
  <c r="I835" i="10" s="1"/>
  <c r="I811" i="10" a="1"/>
  <c r="I811" i="10" s="1"/>
  <c r="I782" i="10" a="1"/>
  <c r="I782" i="10" s="1"/>
  <c r="I760" i="10" a="1"/>
  <c r="I760" i="10" s="1"/>
  <c r="I745" i="10" a="1"/>
  <c r="I745" i="10" s="1"/>
  <c r="I726" i="10" a="1"/>
  <c r="I726" i="10" s="1"/>
  <c r="I711" i="10" a="1"/>
  <c r="I711" i="10" s="1"/>
  <c r="I691" i="10" a="1"/>
  <c r="I691" i="10" s="1"/>
  <c r="I656" i="10" a="1"/>
  <c r="I656" i="10" s="1"/>
  <c r="I632" i="10" a="1"/>
  <c r="I632" i="10" s="1"/>
  <c r="I612" i="10" a="1"/>
  <c r="I612" i="10" s="1"/>
  <c r="I587" i="10" a="1"/>
  <c r="I587" i="10" s="1"/>
  <c r="T587" i="10" s="1"/>
  <c r="I563" i="10" a="1"/>
  <c r="I563" i="10" s="1"/>
  <c r="I539" i="10" a="1"/>
  <c r="I539" i="10" s="1"/>
  <c r="I515" i="10" a="1"/>
  <c r="I515" i="10" s="1"/>
  <c r="I491" i="10" a="1"/>
  <c r="I491" i="10" s="1"/>
  <c r="I467" i="10" a="1"/>
  <c r="I467" i="10" s="1"/>
  <c r="I445" i="10" a="1"/>
  <c r="I445" i="10" s="1"/>
  <c r="I422" i="10" a="1"/>
  <c r="I422" i="10" s="1"/>
  <c r="I399" i="10" a="1"/>
  <c r="I399" i="10" s="1"/>
  <c r="I375" i="10" a="1"/>
  <c r="I375" i="10" s="1"/>
  <c r="I355" i="10" a="1"/>
  <c r="I355" i="10" s="1"/>
  <c r="I331" i="10" a="1"/>
  <c r="I331" i="10" s="1"/>
  <c r="I307" i="10" a="1"/>
  <c r="I307" i="10" s="1"/>
  <c r="I280" i="10" a="1"/>
  <c r="I280" i="10" s="1"/>
  <c r="I255" i="10" a="1"/>
  <c r="I255" i="10" s="1"/>
  <c r="I235" i="10" a="1"/>
  <c r="I235" i="10" s="1"/>
  <c r="I207" i="10" a="1"/>
  <c r="I207" i="10" s="1"/>
  <c r="I182" i="10" a="1"/>
  <c r="I182" i="10" s="1"/>
  <c r="I159" i="10" a="1"/>
  <c r="I159" i="10" s="1"/>
  <c r="I128" i="10" a="1"/>
  <c r="I128" i="10" s="1"/>
  <c r="I111" i="10" a="1"/>
  <c r="I111" i="10" s="1"/>
  <c r="I95" i="10" a="1"/>
  <c r="I95" i="10" s="1"/>
  <c r="I70" i="10" a="1"/>
  <c r="I70" i="10" s="1"/>
  <c r="I43" i="10" a="1"/>
  <c r="I43" i="10" s="1"/>
  <c r="I991" i="10" a="1"/>
  <c r="I991" i="10" s="1"/>
  <c r="I971" i="10" a="1"/>
  <c r="I971" i="10" s="1"/>
  <c r="I944" i="10" a="1"/>
  <c r="I944" i="10" s="1"/>
  <c r="I923" i="10" a="1"/>
  <c r="I923" i="10" s="1"/>
  <c r="I895" i="10" a="1"/>
  <c r="I895" i="10" s="1"/>
  <c r="I871" i="10" a="1"/>
  <c r="I871" i="10" s="1"/>
  <c r="I848" i="10" a="1"/>
  <c r="I848" i="10" s="1"/>
  <c r="I831" i="10" a="1"/>
  <c r="I831" i="10" s="1"/>
  <c r="I807" i="10" a="1"/>
  <c r="I807" i="10" s="1"/>
  <c r="I780" i="10" a="1"/>
  <c r="I780" i="10" s="1"/>
  <c r="I759" i="10" a="1"/>
  <c r="I759" i="10" s="1"/>
  <c r="I744" i="10" a="1"/>
  <c r="I744" i="10" s="1"/>
  <c r="I724" i="10" a="1"/>
  <c r="I724" i="10" s="1"/>
  <c r="I704" i="10" a="1"/>
  <c r="I704" i="10" s="1"/>
  <c r="I687" i="10" a="1"/>
  <c r="I687" i="10" s="1"/>
  <c r="I655" i="10" a="1"/>
  <c r="I655" i="10" s="1"/>
  <c r="I631" i="10" a="1"/>
  <c r="I631" i="10" s="1"/>
  <c r="I607" i="10" a="1"/>
  <c r="I607" i="10" s="1"/>
  <c r="I583" i="10" a="1"/>
  <c r="I583" i="10" s="1"/>
  <c r="I560" i="10" a="1"/>
  <c r="I560" i="10" s="1"/>
  <c r="I535" i="10" a="1"/>
  <c r="I535" i="10" s="1"/>
  <c r="I512" i="10" a="1"/>
  <c r="I512" i="10" s="1"/>
  <c r="I487" i="10" a="1"/>
  <c r="I487" i="10" s="1"/>
  <c r="I463" i="10" a="1"/>
  <c r="I463" i="10" s="1"/>
  <c r="I443" i="10" a="1"/>
  <c r="I443" i="10" s="1"/>
  <c r="I419" i="10" a="1"/>
  <c r="I419" i="10" s="1"/>
  <c r="I398" i="10" a="1"/>
  <c r="I398" i="10" s="1"/>
  <c r="I374" i="10" a="1"/>
  <c r="I374" i="10" s="1"/>
  <c r="I351" i="10" a="1"/>
  <c r="I351" i="10" s="1"/>
  <c r="I327" i="10" a="1"/>
  <c r="I327" i="10" s="1"/>
  <c r="I303" i="10" a="1"/>
  <c r="I303" i="10" s="1"/>
  <c r="I279" i="10" a="1"/>
  <c r="I279" i="10" s="1"/>
  <c r="I254" i="10" a="1"/>
  <c r="I254" i="10" s="1"/>
  <c r="I231" i="10" a="1"/>
  <c r="I231" i="10" s="1"/>
  <c r="I203" i="10" a="1"/>
  <c r="I203" i="10" s="1"/>
  <c r="I179" i="10" a="1"/>
  <c r="I179" i="10" s="1"/>
  <c r="I155" i="10" a="1"/>
  <c r="I155" i="10" s="1"/>
  <c r="I127" i="10" a="1"/>
  <c r="I127" i="10" s="1"/>
  <c r="I110" i="10" a="1"/>
  <c r="I110" i="10" s="1"/>
  <c r="I91" i="10" a="1"/>
  <c r="I91" i="10" s="1"/>
  <c r="I67" i="10" a="1"/>
  <c r="I67" i="10" s="1"/>
  <c r="I1015" i="10" a="1"/>
  <c r="I1015" i="10" s="1"/>
  <c r="I989" i="10" a="1"/>
  <c r="I989" i="10" s="1"/>
  <c r="I967" i="10" a="1"/>
  <c r="I967" i="10" s="1"/>
  <c r="I943" i="10" a="1"/>
  <c r="I943" i="10" s="1"/>
  <c r="I919" i="10" a="1"/>
  <c r="I919" i="10" s="1"/>
  <c r="I891" i="10" a="1"/>
  <c r="I891" i="10" s="1"/>
  <c r="I867" i="10" a="1"/>
  <c r="I867" i="10" s="1"/>
  <c r="I847" i="10" a="1"/>
  <c r="I847" i="10" s="1"/>
  <c r="I827" i="10" a="1"/>
  <c r="I827" i="10" s="1"/>
  <c r="I803" i="10" a="1"/>
  <c r="I803" i="10" s="1"/>
  <c r="I779" i="10" a="1"/>
  <c r="I779" i="10" s="1"/>
  <c r="I755" i="10" a="1"/>
  <c r="I755" i="10" s="1"/>
  <c r="I743" i="10" a="1"/>
  <c r="I743" i="10" s="1"/>
  <c r="I723" i="10" a="1"/>
  <c r="I723" i="10" s="1"/>
  <c r="I703" i="10" a="1"/>
  <c r="I703" i="10" s="1"/>
  <c r="I679" i="10" a="1"/>
  <c r="I679" i="10" s="1"/>
  <c r="I654" i="10" a="1"/>
  <c r="I654" i="10" s="1"/>
  <c r="I630" i="10" a="1"/>
  <c r="I630" i="10" s="1"/>
  <c r="I603" i="10" a="1"/>
  <c r="I603" i="10" s="1"/>
  <c r="I579" i="10" a="1"/>
  <c r="I579" i="10" s="1"/>
  <c r="I559" i="10" a="1"/>
  <c r="I559" i="10" s="1"/>
  <c r="I531" i="10" a="1"/>
  <c r="I531" i="10" s="1"/>
  <c r="I511" i="10" a="1"/>
  <c r="I511" i="10" s="1"/>
  <c r="I483" i="10" a="1"/>
  <c r="I483" i="10" s="1"/>
  <c r="I462" i="10" a="1"/>
  <c r="I462" i="10" s="1"/>
  <c r="I439" i="10" a="1"/>
  <c r="I439" i="10" s="1"/>
  <c r="I415" i="10" a="1"/>
  <c r="I415" i="10" s="1"/>
  <c r="I395" i="10" a="1"/>
  <c r="I395" i="10" s="1"/>
  <c r="I373" i="10" a="1"/>
  <c r="I373" i="10" s="1"/>
  <c r="I347" i="10" a="1"/>
  <c r="I347" i="10" s="1"/>
  <c r="I323" i="10" a="1"/>
  <c r="I323" i="10" s="1"/>
  <c r="I299" i="10" a="1"/>
  <c r="I299" i="10" s="1"/>
  <c r="I275" i="10" a="1"/>
  <c r="I275" i="10" s="1"/>
  <c r="I251" i="10" a="1"/>
  <c r="I251" i="10" s="1"/>
  <c r="I227" i="10" a="1"/>
  <c r="I227" i="10" s="1"/>
  <c r="I199" i="10" a="1"/>
  <c r="I199" i="10" s="1"/>
  <c r="I175" i="10" a="1"/>
  <c r="I175" i="10" s="1"/>
  <c r="I151" i="10" a="1"/>
  <c r="I151" i="10" s="1"/>
  <c r="I124" i="10" a="1"/>
  <c r="I124" i="10" s="1"/>
  <c r="I107" i="10" a="1"/>
  <c r="I107" i="10" s="1"/>
  <c r="I87" i="10" a="1"/>
  <c r="I87" i="10" s="1"/>
  <c r="I63" i="10" a="1"/>
  <c r="I63" i="10" s="1"/>
  <c r="I38" i="10" a="1"/>
  <c r="I38" i="10" s="1"/>
  <c r="I1011" i="10" a="1"/>
  <c r="I1011" i="10" s="1"/>
  <c r="I987" i="10" a="1"/>
  <c r="I987" i="10" s="1"/>
  <c r="I960" i="10" a="1"/>
  <c r="I960" i="10" s="1"/>
  <c r="I942" i="10" a="1"/>
  <c r="I942" i="10" s="1"/>
  <c r="I918" i="10" a="1"/>
  <c r="I918" i="10" s="1"/>
  <c r="I888" i="10" a="1"/>
  <c r="I888" i="10" s="1"/>
  <c r="I863" i="10" a="1"/>
  <c r="I863" i="10" s="1"/>
  <c r="I846" i="10" a="1"/>
  <c r="I846" i="10" s="1"/>
  <c r="I824" i="10" a="1"/>
  <c r="I824" i="10" s="1"/>
  <c r="I799" i="10" a="1"/>
  <c r="I799" i="10" s="1"/>
  <c r="I777" i="10" a="1"/>
  <c r="I777" i="10" s="1"/>
  <c r="I753" i="10" a="1"/>
  <c r="I753" i="10" s="1"/>
  <c r="T753" i="10" s="1"/>
  <c r="I739" i="10" a="1"/>
  <c r="I739" i="10" s="1"/>
  <c r="I720" i="10" a="1"/>
  <c r="I720" i="10" s="1"/>
  <c r="I700" i="10" a="1"/>
  <c r="I700" i="10" s="1"/>
  <c r="I678" i="10" a="1"/>
  <c r="I678" i="10" s="1"/>
  <c r="I651" i="10" a="1"/>
  <c r="I651" i="10" s="1"/>
  <c r="I627" i="10" a="1"/>
  <c r="I627" i="10" s="1"/>
  <c r="I599" i="10" a="1"/>
  <c r="I599" i="10" s="1"/>
  <c r="I576" i="10" a="1"/>
  <c r="I576" i="10" s="1"/>
  <c r="I555" i="10" a="1"/>
  <c r="I555" i="10" s="1"/>
  <c r="I527" i="10" a="1"/>
  <c r="I527" i="10" s="1"/>
  <c r="I507" i="10" a="1"/>
  <c r="I507" i="10" s="1"/>
  <c r="I480" i="10" a="1"/>
  <c r="I480" i="10" s="1"/>
  <c r="I459" i="10" a="1"/>
  <c r="I459" i="10" s="1"/>
  <c r="I438" i="10" a="1"/>
  <c r="I438" i="10" s="1"/>
  <c r="I411" i="10" a="1"/>
  <c r="I411" i="10" s="1"/>
  <c r="I392" i="10" a="1"/>
  <c r="I392" i="10" s="1"/>
  <c r="I371" i="10" a="1"/>
  <c r="I371" i="10" s="1"/>
  <c r="I343" i="10" a="1"/>
  <c r="I343" i="10" s="1"/>
  <c r="I320" i="10" a="1"/>
  <c r="I320" i="10" s="1"/>
  <c r="I295" i="10" a="1"/>
  <c r="I295" i="10" s="1"/>
  <c r="I272" i="10" a="1"/>
  <c r="I272" i="10" s="1"/>
  <c r="I247" i="10" a="1"/>
  <c r="I247" i="10" s="1"/>
  <c r="I223" i="10" a="1"/>
  <c r="I223" i="10" s="1"/>
  <c r="I198" i="10" a="1"/>
  <c r="I198" i="10" s="1"/>
  <c r="T198" i="10" s="1"/>
  <c r="I171" i="10" a="1"/>
  <c r="I171" i="10" s="1"/>
  <c r="I147" i="10" a="1"/>
  <c r="I147" i="10" s="1"/>
  <c r="I123" i="10" a="1"/>
  <c r="I123" i="10" s="1"/>
  <c r="I104" i="10" a="1"/>
  <c r="I104" i="10" s="1"/>
  <c r="I83" i="10" a="1"/>
  <c r="I83" i="10" s="1"/>
  <c r="I59" i="10" a="1"/>
  <c r="I59" i="10" s="1"/>
  <c r="I35" i="10" a="1"/>
  <c r="I35" i="10" s="1"/>
  <c r="I1012" i="10" a="1"/>
  <c r="I1012" i="10" s="1"/>
  <c r="I1004" i="10" a="1"/>
  <c r="I1004" i="10" s="1"/>
  <c r="I996" i="10" a="1"/>
  <c r="I996" i="10" s="1"/>
  <c r="I988" i="10" a="1"/>
  <c r="I988" i="10" s="1"/>
  <c r="I980" i="10" a="1"/>
  <c r="I980" i="10" s="1"/>
  <c r="I972" i="10" a="1"/>
  <c r="I972" i="10" s="1"/>
  <c r="I964" i="10" a="1"/>
  <c r="I964" i="10" s="1"/>
  <c r="I956" i="10" a="1"/>
  <c r="I956" i="10" s="1"/>
  <c r="I948" i="10" a="1"/>
  <c r="I948" i="10" s="1"/>
  <c r="I940" i="10" a="1"/>
  <c r="I940" i="10" s="1"/>
  <c r="I932" i="10" a="1"/>
  <c r="I932" i="10" s="1"/>
  <c r="I924" i="10" a="1"/>
  <c r="I924" i="10" s="1"/>
  <c r="I916" i="10" a="1"/>
  <c r="I916" i="10" s="1"/>
  <c r="I908" i="10" a="1"/>
  <c r="I908" i="10" s="1"/>
  <c r="I900" i="10" a="1"/>
  <c r="I900" i="10" s="1"/>
  <c r="I892" i="10" a="1"/>
  <c r="I892" i="10" s="1"/>
  <c r="I884" i="10" a="1"/>
  <c r="I884" i="10" s="1"/>
  <c r="I876" i="10" a="1"/>
  <c r="I876" i="10" s="1"/>
  <c r="I868" i="10" a="1"/>
  <c r="I868" i="10" s="1"/>
  <c r="I852" i="10" a="1"/>
  <c r="I852" i="10" s="1"/>
  <c r="I844" i="10" a="1"/>
  <c r="I844" i="10" s="1"/>
  <c r="I836" i="10" a="1"/>
  <c r="I836" i="10" s="1"/>
  <c r="I828" i="10" a="1"/>
  <c r="I828" i="10" s="1"/>
  <c r="I820" i="10" a="1"/>
  <c r="I820" i="10" s="1"/>
  <c r="I812" i="10" a="1"/>
  <c r="I812" i="10" s="1"/>
  <c r="T812" i="10" s="1"/>
  <c r="I804" i="10" a="1"/>
  <c r="I804" i="10" s="1"/>
  <c r="I796" i="10" a="1"/>
  <c r="I796" i="10" s="1"/>
  <c r="I788" i="10" a="1"/>
  <c r="I788" i="10" s="1"/>
  <c r="I772" i="10" a="1"/>
  <c r="I772" i="10" s="1"/>
  <c r="I764" i="10" a="1"/>
  <c r="I764" i="10" s="1"/>
  <c r="I756" i="10" a="1"/>
  <c r="I756" i="10" s="1"/>
  <c r="I748" i="10" a="1"/>
  <c r="I748" i="10" s="1"/>
  <c r="I740" i="10" a="1"/>
  <c r="I740" i="10" s="1"/>
  <c r="I732" i="10" a="1"/>
  <c r="I732" i="10" s="1"/>
  <c r="I716" i="10" a="1"/>
  <c r="I716" i="10" s="1"/>
  <c r="I708" i="10" a="1"/>
  <c r="I708" i="10" s="1"/>
  <c r="I692" i="10" a="1"/>
  <c r="I692" i="10" s="1"/>
  <c r="I684" i="10" a="1"/>
  <c r="I684" i="10" s="1"/>
  <c r="I676" i="10" a="1"/>
  <c r="I676" i="10" s="1"/>
  <c r="I668" i="10" a="1"/>
  <c r="I668" i="10" s="1"/>
  <c r="I660" i="10" a="1"/>
  <c r="I660" i="10" s="1"/>
  <c r="I652" i="10" a="1"/>
  <c r="I652" i="10" s="1"/>
  <c r="I644" i="10" a="1"/>
  <c r="I644" i="10" s="1"/>
  <c r="I636" i="10" a="1"/>
  <c r="I636" i="10" s="1"/>
  <c r="I628" i="10" a="1"/>
  <c r="I628" i="10" s="1"/>
  <c r="I620" i="10" a="1"/>
  <c r="I620" i="10" s="1"/>
  <c r="I604" i="10" a="1"/>
  <c r="I604" i="10" s="1"/>
  <c r="I596" i="10" a="1"/>
  <c r="I596" i="10" s="1"/>
  <c r="I588" i="10" a="1"/>
  <c r="I588" i="10" s="1"/>
  <c r="I580" i="10" a="1"/>
  <c r="I580" i="10" s="1"/>
  <c r="I572" i="10" a="1"/>
  <c r="I572" i="10" s="1"/>
  <c r="I564" i="10" a="1"/>
  <c r="I564" i="10" s="1"/>
  <c r="I556" i="10" a="1"/>
  <c r="I556" i="10" s="1"/>
  <c r="I1006" i="10" a="1"/>
  <c r="I1006" i="10" s="1"/>
  <c r="I982" i="10" a="1"/>
  <c r="I982" i="10" s="1"/>
  <c r="I955" i="10" a="1"/>
  <c r="I955" i="10" s="1"/>
  <c r="I935" i="10" a="1"/>
  <c r="I935" i="10" s="1"/>
  <c r="I911" i="10" a="1"/>
  <c r="I911" i="10" s="1"/>
  <c r="T911" i="10" s="1"/>
  <c r="I880" i="10" a="1"/>
  <c r="I880" i="10" s="1"/>
  <c r="I859" i="10" a="1"/>
  <c r="I859" i="10" s="1"/>
  <c r="I841" i="10" a="1"/>
  <c r="I841" i="10" s="1"/>
  <c r="I819" i="10" a="1"/>
  <c r="I819" i="10" s="1"/>
  <c r="I790" i="10" a="1"/>
  <c r="I790" i="10" s="1"/>
  <c r="I771" i="10" a="1"/>
  <c r="I771" i="10" s="1"/>
  <c r="I751" i="10" a="1"/>
  <c r="I751" i="10" s="1"/>
  <c r="I735" i="10" a="1"/>
  <c r="I735" i="10" s="1"/>
  <c r="I718" i="10" a="1"/>
  <c r="I718" i="10" s="1"/>
  <c r="I696" i="10" a="1"/>
  <c r="I696" i="10" s="1"/>
  <c r="I671" i="10" a="1"/>
  <c r="I671" i="10" s="1"/>
  <c r="I647" i="10" a="1"/>
  <c r="I647" i="10" s="1"/>
  <c r="I619" i="10" a="1"/>
  <c r="I619" i="10" s="1"/>
  <c r="I592" i="10" a="1"/>
  <c r="I592" i="10" s="1"/>
  <c r="I571" i="10" a="1"/>
  <c r="I571" i="10" s="1"/>
  <c r="I550" i="10" a="1"/>
  <c r="I550" i="10" s="1"/>
  <c r="I523" i="10" a="1"/>
  <c r="I523" i="10" s="1"/>
  <c r="I502" i="10" a="1"/>
  <c r="I502" i="10" s="1"/>
  <c r="I475" i="10" a="1"/>
  <c r="I475" i="10" s="1"/>
  <c r="I455" i="10" a="1"/>
  <c r="I455" i="10" s="1"/>
  <c r="I431" i="10" a="1"/>
  <c r="I431" i="10" s="1"/>
  <c r="I407" i="10" a="1"/>
  <c r="I407" i="10" s="1"/>
  <c r="I387" i="10" a="1"/>
  <c r="I387" i="10" s="1"/>
  <c r="I363" i="10" a="1"/>
  <c r="I363" i="10" s="1"/>
  <c r="I336" i="10" a="1"/>
  <c r="I336" i="10" s="1"/>
  <c r="I315" i="10" a="1"/>
  <c r="I315" i="10" s="1"/>
  <c r="I291" i="10" a="1"/>
  <c r="I291" i="10" s="1"/>
  <c r="I267" i="10" a="1"/>
  <c r="I267" i="10" s="1"/>
  <c r="I239" i="10" a="1"/>
  <c r="I239" i="10" s="1"/>
  <c r="I215" i="10" a="1"/>
  <c r="I215" i="10" s="1"/>
  <c r="I191" i="10" a="1"/>
  <c r="I191" i="10" s="1"/>
  <c r="I167" i="10" a="1"/>
  <c r="I167" i="10" s="1"/>
  <c r="I139" i="10" a="1"/>
  <c r="I139" i="10" s="1"/>
  <c r="I119" i="10" a="1"/>
  <c r="I119" i="10" s="1"/>
  <c r="I100" i="10" a="1"/>
  <c r="I100" i="10" s="1"/>
  <c r="I75" i="10" a="1"/>
  <c r="I75" i="10" s="1"/>
  <c r="I55" i="10" a="1"/>
  <c r="I55" i="10" s="1"/>
  <c r="I963" i="10" a="1"/>
  <c r="I963" i="10" s="1"/>
  <c r="I907" i="10" a="1"/>
  <c r="I907" i="10" s="1"/>
  <c r="I883" i="10" a="1"/>
  <c r="I883" i="10" s="1"/>
  <c r="I851" i="10" a="1"/>
  <c r="I851" i="10" s="1"/>
  <c r="I472" i="10" a="1"/>
  <c r="I472" i="10" s="1"/>
  <c r="I451" i="10" a="1"/>
  <c r="I451" i="10" s="1"/>
  <c r="I427" i="10" a="1"/>
  <c r="I427" i="10" s="1"/>
  <c r="I403" i="10" a="1"/>
  <c r="I403" i="10" s="1"/>
  <c r="I383" i="10" a="1"/>
  <c r="I383" i="10" s="1"/>
  <c r="I359" i="10" a="1"/>
  <c r="I359" i="10" s="1"/>
  <c r="I335" i="10" a="1"/>
  <c r="I335" i="10" s="1"/>
  <c r="I311" i="10" a="1"/>
  <c r="I311" i="10" s="1"/>
  <c r="I287" i="10" a="1"/>
  <c r="I287" i="10" s="1"/>
  <c r="I263" i="10" a="1"/>
  <c r="I263" i="10" s="1"/>
  <c r="I237" i="10" a="1"/>
  <c r="I237" i="10" s="1"/>
  <c r="I211" i="10" a="1"/>
  <c r="I211" i="10" s="1"/>
  <c r="I187" i="10" a="1"/>
  <c r="I187" i="10" s="1"/>
  <c r="I163" i="10" a="1"/>
  <c r="I163" i="10" s="1"/>
  <c r="I135" i="10" a="1"/>
  <c r="I135" i="10" s="1"/>
  <c r="I115" i="10" a="1"/>
  <c r="I115" i="10" s="1"/>
  <c r="I99" i="10" a="1"/>
  <c r="I99" i="10" s="1"/>
  <c r="I72" i="10" a="1"/>
  <c r="I72" i="10" s="1"/>
  <c r="I51" i="10" a="1"/>
  <c r="I51" i="10" s="1"/>
  <c r="I1010" i="10" a="1"/>
  <c r="I1010" i="10" s="1"/>
  <c r="I1002" i="10" a="1"/>
  <c r="I1002" i="10" s="1"/>
  <c r="I994" i="10" a="1"/>
  <c r="I994" i="10" s="1"/>
  <c r="T994" i="10" s="1"/>
  <c r="I986" i="10" a="1"/>
  <c r="I986" i="10" s="1"/>
  <c r="T986" i="10" s="1"/>
  <c r="I978" i="10" a="1"/>
  <c r="I978" i="10" s="1"/>
  <c r="I970" i="10" a="1"/>
  <c r="I970" i="10" s="1"/>
  <c r="I962" i="10" a="1"/>
  <c r="I962" i="10" s="1"/>
  <c r="I954" i="10" a="1"/>
  <c r="I954" i="10" s="1"/>
  <c r="I946" i="10" a="1"/>
  <c r="I946" i="10" s="1"/>
  <c r="I938" i="10" a="1"/>
  <c r="I938" i="10" s="1"/>
  <c r="I930" i="10" a="1"/>
  <c r="I930" i="10" s="1"/>
  <c r="T930" i="10" s="1"/>
  <c r="I922" i="10" a="1"/>
  <c r="I922" i="10" s="1"/>
  <c r="T922" i="10" s="1"/>
  <c r="I914" i="10" a="1"/>
  <c r="I914" i="10" s="1"/>
  <c r="I906" i="10" a="1"/>
  <c r="I906" i="10" s="1"/>
  <c r="I898" i="10" a="1"/>
  <c r="I898" i="10" s="1"/>
  <c r="I890" i="10" a="1"/>
  <c r="I890" i="10" s="1"/>
  <c r="I882" i="10" a="1"/>
  <c r="I882" i="10" s="1"/>
  <c r="I874" i="10" a="1"/>
  <c r="I874" i="10" s="1"/>
  <c r="I866" i="10" a="1"/>
  <c r="I866" i="10" s="1"/>
  <c r="T866" i="10" s="1"/>
  <c r="I858" i="10" a="1"/>
  <c r="I858" i="10" s="1"/>
  <c r="I850" i="10" a="1"/>
  <c r="I850" i="10" s="1"/>
  <c r="I842" i="10" a="1"/>
  <c r="I842" i="10" s="1"/>
  <c r="I834" i="10" a="1"/>
  <c r="I834" i="10" s="1"/>
  <c r="I826" i="10" a="1"/>
  <c r="I826" i="10" s="1"/>
  <c r="I818" i="10" a="1"/>
  <c r="I818" i="10" s="1"/>
  <c r="I810" i="10" a="1"/>
  <c r="I810" i="10" s="1"/>
  <c r="I802" i="10" a="1"/>
  <c r="I802" i="10" s="1"/>
  <c r="T802" i="10" s="1"/>
  <c r="I794" i="10" a="1"/>
  <c r="I794" i="10" s="1"/>
  <c r="T794" i="10" s="1"/>
  <c r="I786" i="10" a="1"/>
  <c r="I786" i="10" s="1"/>
  <c r="I778" i="10" a="1"/>
  <c r="I778" i="10" s="1"/>
  <c r="I770" i="10" a="1"/>
  <c r="I770" i="10" s="1"/>
  <c r="I762" i="10" a="1"/>
  <c r="I762" i="10" s="1"/>
  <c r="I754" i="10" a="1"/>
  <c r="I754" i="10" s="1"/>
  <c r="I746" i="10" a="1"/>
  <c r="I746" i="10" s="1"/>
  <c r="I738" i="10" a="1"/>
  <c r="I738" i="10" s="1"/>
  <c r="T738" i="10" s="1"/>
  <c r="I730" i="10" a="1"/>
  <c r="I730" i="10" s="1"/>
  <c r="I722" i="10" a="1"/>
  <c r="I722" i="10" s="1"/>
  <c r="I714" i="10" a="1"/>
  <c r="I714" i="10" s="1"/>
  <c r="I706" i="10" a="1"/>
  <c r="I706" i="10" s="1"/>
  <c r="I698" i="10" a="1"/>
  <c r="I698" i="10" s="1"/>
  <c r="I690" i="10" a="1"/>
  <c r="I690" i="10" s="1"/>
  <c r="I682" i="10" a="1"/>
  <c r="I682" i="10" s="1"/>
  <c r="I674" i="10" a="1"/>
  <c r="I674" i="10" s="1"/>
  <c r="T674" i="10" s="1"/>
  <c r="I666" i="10" a="1"/>
  <c r="I666" i="10" s="1"/>
  <c r="T666" i="10" s="1"/>
  <c r="I658" i="10" a="1"/>
  <c r="I658" i="10" s="1"/>
  <c r="I650" i="10" a="1"/>
  <c r="I650" i="10" s="1"/>
  <c r="I642" i="10" a="1"/>
  <c r="I642" i="10" s="1"/>
  <c r="I634" i="10" a="1"/>
  <c r="I634" i="10" s="1"/>
  <c r="I626" i="10" a="1"/>
  <c r="I626" i="10" s="1"/>
  <c r="I618" i="10" a="1"/>
  <c r="I618" i="10" s="1"/>
  <c r="I610" i="10" a="1"/>
  <c r="I610" i="10" s="1"/>
  <c r="T610" i="10" s="1"/>
  <c r="I602" i="10" a="1"/>
  <c r="I602" i="10" s="1"/>
  <c r="I594" i="10" a="1"/>
  <c r="I594" i="10" s="1"/>
  <c r="I586" i="10" a="1"/>
  <c r="I586" i="10" s="1"/>
  <c r="I578" i="10" a="1"/>
  <c r="I578" i="10" s="1"/>
  <c r="I570" i="10" a="1"/>
  <c r="I570" i="10" s="1"/>
  <c r="I562" i="10" a="1"/>
  <c r="I562" i="10" s="1"/>
  <c r="I554" i="10" a="1"/>
  <c r="I554" i="10" s="1"/>
  <c r="I546" i="10" a="1"/>
  <c r="I546" i="10" s="1"/>
  <c r="T546" i="10" s="1"/>
  <c r="I538" i="10" a="1"/>
  <c r="I538" i="10" s="1"/>
  <c r="T538" i="10" s="1"/>
  <c r="I530" i="10" a="1"/>
  <c r="I530" i="10" s="1"/>
  <c r="I522" i="10" a="1"/>
  <c r="I522" i="10" s="1"/>
  <c r="I514" i="10" a="1"/>
  <c r="I514" i="10" s="1"/>
  <c r="I506" i="10" a="1"/>
  <c r="I506" i="10" s="1"/>
  <c r="I498" i="10" a="1"/>
  <c r="I498" i="10" s="1"/>
  <c r="I490" i="10" a="1"/>
  <c r="I490" i="10" s="1"/>
  <c r="I1009" i="10" a="1"/>
  <c r="I1009" i="10" s="1"/>
  <c r="T1009" i="10" s="1"/>
  <c r="I1001" i="10" a="1"/>
  <c r="I1001" i="10" s="1"/>
  <c r="T1001" i="10" s="1"/>
  <c r="I993" i="10" a="1"/>
  <c r="I993" i="10" s="1"/>
  <c r="I985" i="10" a="1"/>
  <c r="I985" i="10" s="1"/>
  <c r="I977" i="10" a="1"/>
  <c r="I977" i="10" s="1"/>
  <c r="I969" i="10" a="1"/>
  <c r="I969" i="10" s="1"/>
  <c r="I961" i="10" a="1"/>
  <c r="I961" i="10" s="1"/>
  <c r="I953" i="10" a="1"/>
  <c r="I953" i="10" s="1"/>
  <c r="T953" i="10" s="1"/>
  <c r="I945" i="10" a="1"/>
  <c r="I945" i="10" s="1"/>
  <c r="T945" i="10" s="1"/>
  <c r="I937" i="10" a="1"/>
  <c r="I937" i="10" s="1"/>
  <c r="T937" i="10" s="1"/>
  <c r="I929" i="10" a="1"/>
  <c r="I929" i="10" s="1"/>
  <c r="I921" i="10" a="1"/>
  <c r="I921" i="10" s="1"/>
  <c r="I913" i="10" a="1"/>
  <c r="I913" i="10" s="1"/>
  <c r="I905" i="10" a="1"/>
  <c r="I905" i="10" s="1"/>
  <c r="I897" i="10" a="1"/>
  <c r="I897" i="10" s="1"/>
  <c r="I889" i="10" a="1"/>
  <c r="I889" i="10" s="1"/>
  <c r="I881" i="10" a="1"/>
  <c r="I881" i="10" s="1"/>
  <c r="I873" i="10" a="1"/>
  <c r="I873" i="10" s="1"/>
  <c r="T873" i="10" s="1"/>
  <c r="I865" i="10" a="1"/>
  <c r="I865" i="10" s="1"/>
  <c r="I857" i="10" a="1"/>
  <c r="I857" i="10" s="1"/>
  <c r="I849" i="10" a="1"/>
  <c r="I849" i="10" s="1"/>
  <c r="I833" i="10" a="1"/>
  <c r="I833" i="10" s="1"/>
  <c r="I825" i="10" a="1"/>
  <c r="I825" i="10" s="1"/>
  <c r="I817" i="10" a="1"/>
  <c r="I817" i="10" s="1"/>
  <c r="T817" i="10" s="1"/>
  <c r="I809" i="10" a="1"/>
  <c r="I809" i="10" s="1"/>
  <c r="T809" i="10" s="1"/>
  <c r="I801" i="10" a="1"/>
  <c r="I801" i="10" s="1"/>
  <c r="T801" i="10" s="1"/>
  <c r="I793" i="10" a="1"/>
  <c r="I793" i="10" s="1"/>
  <c r="I785" i="10" a="1"/>
  <c r="I785" i="10" s="1"/>
  <c r="I769" i="10" a="1"/>
  <c r="I769" i="10" s="1"/>
  <c r="I761" i="10" a="1"/>
  <c r="I761" i="10" s="1"/>
  <c r="I737" i="10" a="1"/>
  <c r="I737" i="10" s="1"/>
  <c r="I729" i="10" a="1"/>
  <c r="I729" i="10" s="1"/>
  <c r="T729" i="10" s="1"/>
  <c r="I721" i="10" a="1"/>
  <c r="I721" i="10" s="1"/>
  <c r="T721" i="10" s="1"/>
  <c r="I705" i="10" a="1"/>
  <c r="I705" i="10" s="1"/>
  <c r="I697" i="10" a="1"/>
  <c r="I697" i="10" s="1"/>
  <c r="I689" i="10" a="1"/>
  <c r="I689" i="10" s="1"/>
  <c r="I681" i="10" a="1"/>
  <c r="I681" i="10" s="1"/>
  <c r="I673" i="10" a="1"/>
  <c r="I673" i="10" s="1"/>
  <c r="I665" i="10" a="1"/>
  <c r="I665" i="10" s="1"/>
  <c r="I657" i="10" a="1"/>
  <c r="I657" i="10" s="1"/>
  <c r="I649" i="10" a="1"/>
  <c r="I649" i="10" s="1"/>
  <c r="I641" i="10" a="1"/>
  <c r="I641" i="10" s="1"/>
  <c r="I633" i="10" a="1"/>
  <c r="I633" i="10" s="1"/>
  <c r="I625" i="10" a="1"/>
  <c r="I625" i="10" s="1"/>
  <c r="I617" i="10" a="1"/>
  <c r="I617" i="10" s="1"/>
  <c r="I609" i="10" a="1"/>
  <c r="I609" i="10" s="1"/>
  <c r="I601" i="10" a="1"/>
  <c r="I601" i="10" s="1"/>
  <c r="I593" i="10" a="1"/>
  <c r="I593" i="10" s="1"/>
  <c r="I585" i="10" a="1"/>
  <c r="I585" i="10" s="1"/>
  <c r="I577" i="10" a="1"/>
  <c r="I577" i="10" s="1"/>
  <c r="I569" i="10" a="1"/>
  <c r="I569" i="10" s="1"/>
  <c r="I561" i="10" a="1"/>
  <c r="I561" i="10" s="1"/>
  <c r="I553" i="10" a="1"/>
  <c r="I553" i="10" s="1"/>
  <c r="I545" i="10" a="1"/>
  <c r="I545" i="10" s="1"/>
  <c r="I537" i="10" a="1"/>
  <c r="I537" i="10" s="1"/>
  <c r="I529" i="10" a="1"/>
  <c r="I529" i="10" s="1"/>
  <c r="I521" i="10" a="1"/>
  <c r="I521" i="10" s="1"/>
  <c r="I513" i="10" a="1"/>
  <c r="I513" i="10" s="1"/>
  <c r="I505" i="10" a="1"/>
  <c r="I505" i="10" s="1"/>
  <c r="I497" i="10" a="1"/>
  <c r="I497" i="10" s="1"/>
  <c r="I1016" i="10" a="1"/>
  <c r="I1016" i="10" s="1"/>
  <c r="I1008" i="10" a="1"/>
  <c r="I1008" i="10" s="1"/>
  <c r="I1000" i="10" a="1"/>
  <c r="I1000" i="10" s="1"/>
  <c r="I992" i="10" a="1"/>
  <c r="I992" i="10" s="1"/>
  <c r="I984" i="10" a="1"/>
  <c r="I984" i="10" s="1"/>
  <c r="I976" i="10" a="1"/>
  <c r="I976" i="10" s="1"/>
  <c r="I968" i="10" a="1"/>
  <c r="I968" i="10" s="1"/>
  <c r="I936" i="10" a="1"/>
  <c r="I936" i="10" s="1"/>
  <c r="I920" i="10" a="1"/>
  <c r="I920" i="10" s="1"/>
  <c r="I912" i="10" a="1"/>
  <c r="I912" i="10" s="1"/>
  <c r="I904" i="10" a="1"/>
  <c r="I904" i="10" s="1"/>
  <c r="I896" i="10" a="1"/>
  <c r="I896" i="10" s="1"/>
  <c r="I872" i="10" a="1"/>
  <c r="I872" i="10" s="1"/>
  <c r="I864" i="10" a="1"/>
  <c r="I864" i="10" s="1"/>
  <c r="I832" i="10" a="1"/>
  <c r="I832" i="10" s="1"/>
  <c r="I816" i="10" a="1"/>
  <c r="I816" i="10" s="1"/>
  <c r="I808" i="10" a="1"/>
  <c r="I808" i="10" s="1"/>
  <c r="I800" i="10" a="1"/>
  <c r="I800" i="10" s="1"/>
  <c r="I792" i="10" a="1"/>
  <c r="I792" i="10" s="1"/>
  <c r="I784" i="10" a="1"/>
  <c r="I784" i="10" s="1"/>
  <c r="I776" i="10" a="1"/>
  <c r="I776" i="10" s="1"/>
  <c r="T776" i="10" s="1"/>
  <c r="I768" i="10" a="1"/>
  <c r="I768" i="10" s="1"/>
  <c r="I728" i="10" a="1"/>
  <c r="I728" i="10" s="1"/>
  <c r="I712" i="10" a="1"/>
  <c r="I712" i="10" s="1"/>
  <c r="I688" i="10" a="1"/>
  <c r="I688" i="10" s="1"/>
  <c r="I680" i="10" a="1"/>
  <c r="I680" i="10" s="1"/>
  <c r="I672" i="10" a="1"/>
  <c r="I672" i="10" s="1"/>
  <c r="I664" i="10" a="1"/>
  <c r="I664" i="10" s="1"/>
  <c r="I640" i="10" a="1"/>
  <c r="I640" i="10" s="1"/>
  <c r="I624" i="10" a="1"/>
  <c r="I624" i="10" s="1"/>
  <c r="I608" i="10" a="1"/>
  <c r="I608" i="10" s="1"/>
  <c r="I600" i="10" a="1"/>
  <c r="I600" i="10" s="1"/>
  <c r="I584" i="10" a="1"/>
  <c r="I584" i="10" s="1"/>
  <c r="I39" i="10" a="1"/>
  <c r="I39" i="10" s="1"/>
  <c r="I1014" i="10" a="1"/>
  <c r="I1014" i="10" s="1"/>
  <c r="I998" i="10" a="1"/>
  <c r="I998" i="10" s="1"/>
  <c r="I990" i="10" a="1"/>
  <c r="I990" i="10" s="1"/>
  <c r="I966" i="10" a="1"/>
  <c r="I966" i="10" s="1"/>
  <c r="I958" i="10" a="1"/>
  <c r="I958" i="10" s="1"/>
  <c r="I950" i="10" a="1"/>
  <c r="I950" i="10" s="1"/>
  <c r="I934" i="10" a="1"/>
  <c r="I934" i="10" s="1"/>
  <c r="I926" i="10" a="1"/>
  <c r="I926" i="10" s="1"/>
  <c r="I902" i="10" a="1"/>
  <c r="I902" i="10" s="1"/>
  <c r="I894" i="10" a="1"/>
  <c r="I894" i="10" s="1"/>
  <c r="I862" i="10" a="1"/>
  <c r="I862" i="10" s="1"/>
  <c r="T862" i="10" s="1"/>
  <c r="I1013" i="10" a="1"/>
  <c r="I1013" i="10" s="1"/>
  <c r="I1005" i="10" a="1"/>
  <c r="I1005" i="10" s="1"/>
  <c r="I997" i="10" a="1"/>
  <c r="I997" i="10" s="1"/>
  <c r="I981" i="10" a="1"/>
  <c r="I981" i="10" s="1"/>
  <c r="I973" i="10" a="1"/>
  <c r="I973" i="10" s="1"/>
  <c r="I965" i="10" a="1"/>
  <c r="I965" i="10" s="1"/>
  <c r="I957" i="10" a="1"/>
  <c r="I957" i="10" s="1"/>
  <c r="I949" i="10" a="1"/>
  <c r="I949" i="10" s="1"/>
  <c r="I941" i="10" a="1"/>
  <c r="I941" i="10" s="1"/>
  <c r="I933" i="10" a="1"/>
  <c r="I933" i="10" s="1"/>
  <c r="I925" i="10" a="1"/>
  <c r="I925" i="10" s="1"/>
  <c r="I917" i="10" a="1"/>
  <c r="I917" i="10" s="1"/>
  <c r="I909" i="10" a="1"/>
  <c r="I909" i="10" s="1"/>
  <c r="I901" i="10" a="1"/>
  <c r="I901" i="10" s="1"/>
  <c r="I893" i="10" a="1"/>
  <c r="I893" i="10" s="1"/>
  <c r="T893" i="10" s="1"/>
  <c r="I885" i="10" a="1"/>
  <c r="I885" i="10" s="1"/>
  <c r="T885" i="10" s="1"/>
  <c r="I877" i="10" a="1"/>
  <c r="I877" i="10" s="1"/>
  <c r="I869" i="10" a="1"/>
  <c r="I869" i="10" s="1"/>
  <c r="I861" i="10" a="1"/>
  <c r="I861" i="10" s="1"/>
  <c r="I853" i="10" a="1"/>
  <c r="I853" i="10" s="1"/>
  <c r="I845" i="10" a="1"/>
  <c r="I845" i="10" s="1"/>
  <c r="I837" i="10" a="1"/>
  <c r="I837" i="10" s="1"/>
  <c r="I829" i="10" a="1"/>
  <c r="I829" i="10" s="1"/>
  <c r="T829" i="10" s="1"/>
  <c r="I821" i="10" a="1"/>
  <c r="I821" i="10" s="1"/>
  <c r="T821" i="10" s="1"/>
  <c r="I813" i="10" a="1"/>
  <c r="I813" i="10" s="1"/>
  <c r="I805" i="10" a="1"/>
  <c r="I805" i="10" s="1"/>
  <c r="I797" i="10" a="1"/>
  <c r="I797" i="10" s="1"/>
  <c r="I789" i="10" a="1"/>
  <c r="I789" i="10" s="1"/>
  <c r="I781" i="10" a="1"/>
  <c r="I781" i="10" s="1"/>
  <c r="I773" i="10" a="1"/>
  <c r="I773" i="10" s="1"/>
  <c r="I765" i="10" a="1"/>
  <c r="I765" i="10" s="1"/>
  <c r="I757" i="10" a="1"/>
  <c r="I757" i="10" s="1"/>
  <c r="I749" i="10" a="1"/>
  <c r="I749" i="10" s="1"/>
  <c r="I741" i="10" a="1"/>
  <c r="I741" i="10" s="1"/>
  <c r="I733" i="10" a="1"/>
  <c r="I733" i="10" s="1"/>
  <c r="I725" i="10" a="1"/>
  <c r="I725" i="10" s="1"/>
  <c r="I717" i="10" a="1"/>
  <c r="I717" i="10" s="1"/>
  <c r="I709" i="10" a="1"/>
  <c r="I709" i="10" s="1"/>
  <c r="I701" i="10" a="1"/>
  <c r="I701" i="10" s="1"/>
  <c r="I693" i="10" a="1"/>
  <c r="I693" i="10" s="1"/>
  <c r="I685" i="10" a="1"/>
  <c r="I685" i="10" s="1"/>
  <c r="I677" i="10" a="1"/>
  <c r="I677" i="10" s="1"/>
  <c r="I669" i="10" a="1"/>
  <c r="I669" i="10" s="1"/>
  <c r="I661" i="10" a="1"/>
  <c r="I661" i="10" s="1"/>
  <c r="I653" i="10" a="1"/>
  <c r="I653" i="10" s="1"/>
  <c r="I645" i="10" a="1"/>
  <c r="I645" i="10" s="1"/>
  <c r="I637" i="10" a="1"/>
  <c r="I637" i="10" s="1"/>
  <c r="I629" i="10" a="1"/>
  <c r="I629" i="10" s="1"/>
  <c r="I621" i="10" a="1"/>
  <c r="I621" i="10" s="1"/>
  <c r="I613" i="10" a="1"/>
  <c r="I613" i="10" s="1"/>
  <c r="I605" i="10" a="1"/>
  <c r="I605" i="10" s="1"/>
  <c r="I597" i="10" a="1"/>
  <c r="I597" i="10" s="1"/>
  <c r="I589" i="10" a="1"/>
  <c r="I589" i="10" s="1"/>
  <c r="I581" i="10" a="1"/>
  <c r="I581" i="10" s="1"/>
  <c r="I573" i="10" a="1"/>
  <c r="I573" i="10" s="1"/>
  <c r="I565" i="10" a="1"/>
  <c r="I565" i="10" s="1"/>
  <c r="I557" i="10" a="1"/>
  <c r="I557" i="10" s="1"/>
  <c r="I549" i="10" a="1"/>
  <c r="I549" i="10" s="1"/>
  <c r="I541" i="10" a="1"/>
  <c r="I541" i="10" s="1"/>
  <c r="I533" i="10" a="1"/>
  <c r="I533" i="10" s="1"/>
  <c r="I525" i="10" a="1"/>
  <c r="I525" i="10" s="1"/>
  <c r="I517" i="10" a="1"/>
  <c r="I517" i="10" s="1"/>
  <c r="I509" i="10" a="1"/>
  <c r="I509" i="10" s="1"/>
  <c r="I501" i="10" a="1"/>
  <c r="I501" i="10" s="1"/>
  <c r="I886" i="10" a="1"/>
  <c r="I886" i="10" s="1"/>
  <c r="I870" i="10" a="1"/>
  <c r="I870" i="10" s="1"/>
  <c r="I838" i="10" a="1"/>
  <c r="I838" i="10" s="1"/>
  <c r="I830" i="10" a="1"/>
  <c r="I830" i="10" s="1"/>
  <c r="I822" i="10" a="1"/>
  <c r="I822" i="10" s="1"/>
  <c r="I806" i="10" a="1"/>
  <c r="I806" i="10" s="1"/>
  <c r="I798" i="10" a="1"/>
  <c r="I798" i="10" s="1"/>
  <c r="I774" i="10" a="1"/>
  <c r="I774" i="10" s="1"/>
  <c r="I766" i="10" a="1"/>
  <c r="I766" i="10" s="1"/>
  <c r="I758" i="10" a="1"/>
  <c r="I758" i="10" s="1"/>
  <c r="I742" i="10" a="1"/>
  <c r="I742" i="10" s="1"/>
  <c r="I734" i="10" a="1"/>
  <c r="I734" i="10" s="1"/>
  <c r="I710" i="10" a="1"/>
  <c r="I710" i="10" s="1"/>
  <c r="I702" i="10" a="1"/>
  <c r="I702" i="10" s="1"/>
  <c r="I686" i="10" a="1"/>
  <c r="I686" i="10" s="1"/>
  <c r="T686" i="10" s="1"/>
  <c r="I670" i="10" a="1"/>
  <c r="I670" i="10" s="1"/>
  <c r="I662" i="10" a="1"/>
  <c r="I662" i="10" s="1"/>
  <c r="I646" i="10" a="1"/>
  <c r="I646" i="10" s="1"/>
  <c r="I638" i="10" a="1"/>
  <c r="I638" i="10" s="1"/>
  <c r="I622" i="10" a="1"/>
  <c r="I622" i="10" s="1"/>
  <c r="I614" i="10" a="1"/>
  <c r="I614" i="10" s="1"/>
  <c r="I606" i="10" a="1"/>
  <c r="I606" i="10" s="1"/>
  <c r="I598" i="10" a="1"/>
  <c r="I598" i="10" s="1"/>
  <c r="I582" i="10" a="1"/>
  <c r="I582" i="10" s="1"/>
  <c r="I574" i="10" a="1"/>
  <c r="I574" i="10" s="1"/>
  <c r="I558" i="10" a="1"/>
  <c r="I558" i="10" s="1"/>
  <c r="I542" i="10" a="1"/>
  <c r="I542" i="10" s="1"/>
  <c r="I534" i="10" a="1"/>
  <c r="I534" i="10" s="1"/>
  <c r="I518" i="10" a="1"/>
  <c r="I518" i="10" s="1"/>
  <c r="I510" i="10" a="1"/>
  <c r="I510" i="10" s="1"/>
  <c r="I494" i="10" a="1"/>
  <c r="I494" i="10" s="1"/>
  <c r="I486" i="10" a="1"/>
  <c r="I486" i="10" s="1"/>
  <c r="I478" i="10" a="1"/>
  <c r="I478" i="10" s="1"/>
  <c r="I470" i="10" a="1"/>
  <c r="I470" i="10" s="1"/>
  <c r="I454" i="10" a="1"/>
  <c r="I454" i="10" s="1"/>
  <c r="I446" i="10" a="1"/>
  <c r="I446" i="10" s="1"/>
  <c r="I430" i="10" a="1"/>
  <c r="I430" i="10" s="1"/>
  <c r="I414" i="10" a="1"/>
  <c r="I414" i="10" s="1"/>
  <c r="I406" i="10" a="1"/>
  <c r="I406" i="10" s="1"/>
  <c r="I390" i="10" a="1"/>
  <c r="I390" i="10" s="1"/>
  <c r="I382" i="10" a="1"/>
  <c r="I382" i="10" s="1"/>
  <c r="I366" i="10" a="1"/>
  <c r="I366" i="10" s="1"/>
  <c r="I358" i="10" a="1"/>
  <c r="I358" i="10" s="1"/>
  <c r="I350" i="10" a="1"/>
  <c r="I350" i="10" s="1"/>
  <c r="I342" i="10" a="1"/>
  <c r="I342" i="10" s="1"/>
  <c r="I326" i="10" a="1"/>
  <c r="I326" i="10" s="1"/>
  <c r="I318" i="10" a="1"/>
  <c r="I318" i="10" s="1"/>
  <c r="I302" i="10" a="1"/>
  <c r="I302" i="10" s="1"/>
  <c r="I286" i="10" a="1"/>
  <c r="I286" i="10" s="1"/>
  <c r="I278" i="10" a="1"/>
  <c r="I278" i="10" s="1"/>
  <c r="I270" i="10" a="1"/>
  <c r="I270" i="10" s="1"/>
  <c r="I262" i="10" a="1"/>
  <c r="I262" i="10" s="1"/>
  <c r="I246" i="10" a="1"/>
  <c r="I246" i="10" s="1"/>
  <c r="I238" i="10" a="1"/>
  <c r="I238" i="10" s="1"/>
  <c r="I230" i="10" a="1"/>
  <c r="I230" i="10" s="1"/>
  <c r="I222" i="10" a="1"/>
  <c r="I222" i="10" s="1"/>
  <c r="I214" i="10" a="1"/>
  <c r="I214" i="10" s="1"/>
  <c r="I206" i="10" a="1"/>
  <c r="I206" i="10" s="1"/>
  <c r="I190" i="10" a="1"/>
  <c r="I190" i="10" s="1"/>
  <c r="I174" i="10" a="1"/>
  <c r="I174" i="10" s="1"/>
  <c r="I166" i="10" a="1"/>
  <c r="I166" i="10" s="1"/>
  <c r="I158" i="10" a="1"/>
  <c r="I158" i="10" s="1"/>
  <c r="I150" i="10" a="1"/>
  <c r="I150" i="10" s="1"/>
  <c r="I142" i="10" a="1"/>
  <c r="I142" i="10" s="1"/>
  <c r="T142" i="10" s="1"/>
  <c r="I134" i="10" a="1"/>
  <c r="I134" i="10" s="1"/>
  <c r="I126" i="10" a="1"/>
  <c r="I126" i="10" s="1"/>
  <c r="I118" i="10" a="1"/>
  <c r="I118" i="10" s="1"/>
  <c r="I102" i="10" a="1"/>
  <c r="I102" i="10" s="1"/>
  <c r="I94" i="10" a="1"/>
  <c r="I94" i="10" s="1"/>
  <c r="I86" i="10" a="1"/>
  <c r="I86" i="10" s="1"/>
  <c r="I78" i="10" a="1"/>
  <c r="I78" i="10" s="1"/>
  <c r="I62" i="10" a="1"/>
  <c r="I62" i="10" s="1"/>
  <c r="I54" i="10" a="1"/>
  <c r="I54" i="10" s="1"/>
  <c r="I46" i="10" a="1"/>
  <c r="I46" i="10" s="1"/>
  <c r="I30" i="10" a="1"/>
  <c r="I30" i="10" s="1"/>
  <c r="I493" i="10" a="1"/>
  <c r="I493" i="10" s="1"/>
  <c r="I485" i="10" a="1"/>
  <c r="I485" i="10" s="1"/>
  <c r="I477" i="10" a="1"/>
  <c r="I477" i="10" s="1"/>
  <c r="I469" i="10" a="1"/>
  <c r="I469" i="10" s="1"/>
  <c r="I461" i="10" a="1"/>
  <c r="I461" i="10" s="1"/>
  <c r="I453" i="10" a="1"/>
  <c r="I453" i="10" s="1"/>
  <c r="I437" i="10" a="1"/>
  <c r="I437" i="10" s="1"/>
  <c r="I429" i="10" a="1"/>
  <c r="I429" i="10" s="1"/>
  <c r="I421" i="10" a="1"/>
  <c r="I421" i="10" s="1"/>
  <c r="I413" i="10" a="1"/>
  <c r="I413" i="10" s="1"/>
  <c r="I405" i="10" a="1"/>
  <c r="I405" i="10" s="1"/>
  <c r="I397" i="10" a="1"/>
  <c r="I397" i="10" s="1"/>
  <c r="I389" i="10" a="1"/>
  <c r="I389" i="10" s="1"/>
  <c r="I381" i="10" a="1"/>
  <c r="I381" i="10" s="1"/>
  <c r="I365" i="10" a="1"/>
  <c r="I365" i="10" s="1"/>
  <c r="I349" i="10" a="1"/>
  <c r="I349" i="10" s="1"/>
  <c r="I341" i="10" a="1"/>
  <c r="I341" i="10" s="1"/>
  <c r="I333" i="10" a="1"/>
  <c r="I333" i="10" s="1"/>
  <c r="I325" i="10" a="1"/>
  <c r="I325" i="10" s="1"/>
  <c r="I317" i="10" a="1"/>
  <c r="I317" i="10" s="1"/>
  <c r="I309" i="10" a="1"/>
  <c r="I309" i="10" s="1"/>
  <c r="I301" i="10" a="1"/>
  <c r="I301" i="10" s="1"/>
  <c r="I293" i="10" a="1"/>
  <c r="I293" i="10" s="1"/>
  <c r="I285" i="10" a="1"/>
  <c r="I285" i="10" s="1"/>
  <c r="I277" i="10" a="1"/>
  <c r="I277" i="10" s="1"/>
  <c r="I269" i="10" a="1"/>
  <c r="I269" i="10" s="1"/>
  <c r="I261" i="10" a="1"/>
  <c r="I261" i="10" s="1"/>
  <c r="I253" i="10" a="1"/>
  <c r="I253" i="10" s="1"/>
  <c r="T253" i="10" s="1"/>
  <c r="I245" i="10" a="1"/>
  <c r="I245" i="10" s="1"/>
  <c r="I229" i="10" a="1"/>
  <c r="I229" i="10" s="1"/>
  <c r="I221" i="10" a="1"/>
  <c r="I221" i="10" s="1"/>
  <c r="I213" i="10" a="1"/>
  <c r="I213" i="10" s="1"/>
  <c r="I205" i="10" a="1"/>
  <c r="I205" i="10" s="1"/>
  <c r="I197" i="10" a="1"/>
  <c r="I197" i="10" s="1"/>
  <c r="I189" i="10" a="1"/>
  <c r="I189" i="10" s="1"/>
  <c r="I181" i="10" a="1"/>
  <c r="I181" i="10" s="1"/>
  <c r="I173" i="10" a="1"/>
  <c r="I173" i="10" s="1"/>
  <c r="I165" i="10" a="1"/>
  <c r="I165" i="10" s="1"/>
  <c r="I157" i="10" a="1"/>
  <c r="I157" i="10" s="1"/>
  <c r="I149" i="10" a="1"/>
  <c r="I149" i="10" s="1"/>
  <c r="I141" i="10" a="1"/>
  <c r="I141" i="10" s="1"/>
  <c r="I133" i="10" a="1"/>
  <c r="I133" i="10" s="1"/>
  <c r="I125" i="10" a="1"/>
  <c r="I125" i="10" s="1"/>
  <c r="I117" i="10" a="1"/>
  <c r="I117" i="10" s="1"/>
  <c r="I109" i="10" a="1"/>
  <c r="I109" i="10" s="1"/>
  <c r="I101" i="10" a="1"/>
  <c r="I101" i="10" s="1"/>
  <c r="I93" i="10" a="1"/>
  <c r="I93" i="10" s="1"/>
  <c r="I85" i="10" a="1"/>
  <c r="I85" i="10" s="1"/>
  <c r="I77" i="10" a="1"/>
  <c r="I77" i="10" s="1"/>
  <c r="I69" i="10" a="1"/>
  <c r="I69" i="10" s="1"/>
  <c r="I61" i="10" a="1"/>
  <c r="I61" i="10" s="1"/>
  <c r="I53" i="10" a="1"/>
  <c r="I53" i="10" s="1"/>
  <c r="I45" i="10" a="1"/>
  <c r="I45" i="10" s="1"/>
  <c r="I37" i="10" a="1"/>
  <c r="I37" i="10" s="1"/>
  <c r="I548" i="10" a="1"/>
  <c r="I548" i="10" s="1"/>
  <c r="I540" i="10" a="1"/>
  <c r="I540" i="10" s="1"/>
  <c r="I532" i="10" a="1"/>
  <c r="I532" i="10" s="1"/>
  <c r="I524" i="10" a="1"/>
  <c r="I524" i="10" s="1"/>
  <c r="I516" i="10" a="1"/>
  <c r="I516" i="10" s="1"/>
  <c r="I508" i="10" a="1"/>
  <c r="I508" i="10" s="1"/>
  <c r="I500" i="10" a="1"/>
  <c r="I500" i="10" s="1"/>
  <c r="I492" i="10" a="1"/>
  <c r="I492" i="10" s="1"/>
  <c r="I484" i="10" a="1"/>
  <c r="I484" i="10" s="1"/>
  <c r="I476" i="10" a="1"/>
  <c r="I476" i="10" s="1"/>
  <c r="I468" i="10" a="1"/>
  <c r="I468" i="10" s="1"/>
  <c r="I460" i="10" a="1"/>
  <c r="I460" i="10" s="1"/>
  <c r="I452" i="10" a="1"/>
  <c r="I452" i="10" s="1"/>
  <c r="I444" i="10" a="1"/>
  <c r="I444" i="10" s="1"/>
  <c r="I436" i="10" a="1"/>
  <c r="I436" i="10" s="1"/>
  <c r="I428" i="10" a="1"/>
  <c r="I428" i="10" s="1"/>
  <c r="I420" i="10" a="1"/>
  <c r="I420" i="10" s="1"/>
  <c r="I412" i="10" a="1"/>
  <c r="I412" i="10" s="1"/>
  <c r="I404" i="10" a="1"/>
  <c r="I404" i="10" s="1"/>
  <c r="I396" i="10" a="1"/>
  <c r="I396" i="10" s="1"/>
  <c r="I388" i="10" a="1"/>
  <c r="I388" i="10" s="1"/>
  <c r="I380" i="10" a="1"/>
  <c r="I380" i="10" s="1"/>
  <c r="I372" i="10" a="1"/>
  <c r="I372" i="10" s="1"/>
  <c r="I364" i="10" a="1"/>
  <c r="I364" i="10" s="1"/>
  <c r="I356" i="10" a="1"/>
  <c r="I356" i="10" s="1"/>
  <c r="I348" i="10" a="1"/>
  <c r="I348" i="10" s="1"/>
  <c r="I340" i="10" a="1"/>
  <c r="I340" i="10" s="1"/>
  <c r="I332" i="10" a="1"/>
  <c r="I332" i="10" s="1"/>
  <c r="I324" i="10" a="1"/>
  <c r="I324" i="10" s="1"/>
  <c r="I316" i="10" a="1"/>
  <c r="I316" i="10" s="1"/>
  <c r="I308" i="10" a="1"/>
  <c r="I308" i="10" s="1"/>
  <c r="I300" i="10" a="1"/>
  <c r="I300" i="10" s="1"/>
  <c r="I292" i="10" a="1"/>
  <c r="I292" i="10" s="1"/>
  <c r="I284" i="10" a="1"/>
  <c r="I284" i="10" s="1"/>
  <c r="I276" i="10" a="1"/>
  <c r="I276" i="10" s="1"/>
  <c r="I268" i="10" a="1"/>
  <c r="I268" i="10" s="1"/>
  <c r="I260" i="10" a="1"/>
  <c r="I260" i="10" s="1"/>
  <c r="I252" i="10" a="1"/>
  <c r="I252" i="10" s="1"/>
  <c r="I244" i="10" a="1"/>
  <c r="I244" i="10" s="1"/>
  <c r="I228" i="10" a="1"/>
  <c r="I228" i="10" s="1"/>
  <c r="I220" i="10" a="1"/>
  <c r="I220" i="10" s="1"/>
  <c r="I212" i="10" a="1"/>
  <c r="I212" i="10" s="1"/>
  <c r="I204" i="10" a="1"/>
  <c r="I204" i="10" s="1"/>
  <c r="I196" i="10" a="1"/>
  <c r="I196" i="10" s="1"/>
  <c r="I188" i="10" a="1"/>
  <c r="I188" i="10" s="1"/>
  <c r="I180" i="10" a="1"/>
  <c r="I180" i="10" s="1"/>
  <c r="I172" i="10" a="1"/>
  <c r="I172" i="10" s="1"/>
  <c r="I164" i="10" a="1"/>
  <c r="I164" i="10" s="1"/>
  <c r="I156" i="10" a="1"/>
  <c r="I156" i="10" s="1"/>
  <c r="I148" i="10" a="1"/>
  <c r="I148" i="10" s="1"/>
  <c r="I140" i="10" a="1"/>
  <c r="I140" i="10" s="1"/>
  <c r="I132" i="10" a="1"/>
  <c r="I132" i="10" s="1"/>
  <c r="I116" i="10" a="1"/>
  <c r="I116" i="10" s="1"/>
  <c r="I108" i="10" a="1"/>
  <c r="I108" i="10" s="1"/>
  <c r="I92" i="10" a="1"/>
  <c r="I92" i="10" s="1"/>
  <c r="I84" i="10" a="1"/>
  <c r="I84" i="10" s="1"/>
  <c r="I76" i="10" a="1"/>
  <c r="I76" i="10" s="1"/>
  <c r="I68" i="10" a="1"/>
  <c r="I68" i="10" s="1"/>
  <c r="I60" i="10" a="1"/>
  <c r="I60" i="10" s="1"/>
  <c r="I52" i="10" a="1"/>
  <c r="I52" i="10" s="1"/>
  <c r="I44" i="10" a="1"/>
  <c r="I44" i="10" s="1"/>
  <c r="I36" i="10" a="1"/>
  <c r="I36" i="10" s="1"/>
  <c r="I795" i="10" a="1"/>
  <c r="I795" i="10" s="1"/>
  <c r="T795" i="10" s="1"/>
  <c r="I707" i="10" a="1"/>
  <c r="I707" i="10" s="1"/>
  <c r="I683" i="10" a="1"/>
  <c r="I683" i="10" s="1"/>
  <c r="I659" i="10" a="1"/>
  <c r="I659" i="10" s="1"/>
  <c r="I635" i="10" a="1"/>
  <c r="I635" i="10" s="1"/>
  <c r="I611" i="10" a="1"/>
  <c r="I611" i="10" s="1"/>
  <c r="I482" i="10" a="1"/>
  <c r="I482" i="10" s="1"/>
  <c r="T482" i="10" s="1"/>
  <c r="I474" i="10" a="1"/>
  <c r="I474" i="10" s="1"/>
  <c r="T474" i="10" s="1"/>
  <c r="I466" i="10" a="1"/>
  <c r="I466" i="10" s="1"/>
  <c r="T466" i="10" s="1"/>
  <c r="I458" i="10" a="1"/>
  <c r="I458" i="10" s="1"/>
  <c r="I450" i="10" a="1"/>
  <c r="I450" i="10" s="1"/>
  <c r="I442" i="10" a="1"/>
  <c r="I442" i="10" s="1"/>
  <c r="I434" i="10" a="1"/>
  <c r="I434" i="10" s="1"/>
  <c r="I426" i="10" a="1"/>
  <c r="I426" i="10" s="1"/>
  <c r="T426" i="10" s="1"/>
  <c r="I418" i="10" a="1"/>
  <c r="I418" i="10" s="1"/>
  <c r="T418" i="10" s="1"/>
  <c r="I410" i="10" a="1"/>
  <c r="I410" i="10" s="1"/>
  <c r="T410" i="10" s="1"/>
  <c r="I402" i="10" a="1"/>
  <c r="I402" i="10" s="1"/>
  <c r="T402" i="10" s="1"/>
  <c r="I394" i="10" a="1"/>
  <c r="I394" i="10" s="1"/>
  <c r="I386" i="10" a="1"/>
  <c r="I386" i="10" s="1"/>
  <c r="I378" i="10" a="1"/>
  <c r="I378" i="10" s="1"/>
  <c r="I370" i="10" a="1"/>
  <c r="I370" i="10" s="1"/>
  <c r="I362" i="10" a="1"/>
  <c r="I362" i="10" s="1"/>
  <c r="T362" i="10" s="1"/>
  <c r="I354" i="10" a="1"/>
  <c r="I354" i="10" s="1"/>
  <c r="T354" i="10" s="1"/>
  <c r="I346" i="10" a="1"/>
  <c r="I346" i="10" s="1"/>
  <c r="T346" i="10" s="1"/>
  <c r="I338" i="10" a="1"/>
  <c r="I338" i="10" s="1"/>
  <c r="T338" i="10" s="1"/>
  <c r="I330" i="10" a="1"/>
  <c r="I330" i="10" s="1"/>
  <c r="I322" i="10" a="1"/>
  <c r="I322" i="10" s="1"/>
  <c r="I314" i="10" a="1"/>
  <c r="I314" i="10" s="1"/>
  <c r="I306" i="10" a="1"/>
  <c r="I306" i="10" s="1"/>
  <c r="I298" i="10" a="1"/>
  <c r="I298" i="10" s="1"/>
  <c r="T298" i="10" s="1"/>
  <c r="I290" i="10" a="1"/>
  <c r="I290" i="10" s="1"/>
  <c r="T290" i="10" s="1"/>
  <c r="I282" i="10" a="1"/>
  <c r="I282" i="10" s="1"/>
  <c r="T282" i="10" s="1"/>
  <c r="I274" i="10" a="1"/>
  <c r="I274" i="10" s="1"/>
  <c r="T274" i="10" s="1"/>
  <c r="I266" i="10" a="1"/>
  <c r="I266" i="10" s="1"/>
  <c r="I258" i="10" a="1"/>
  <c r="I258" i="10" s="1"/>
  <c r="I250" i="10" a="1"/>
  <c r="I250" i="10" s="1"/>
  <c r="I242" i="10" a="1"/>
  <c r="I242" i="10" s="1"/>
  <c r="I234" i="10" a="1"/>
  <c r="I234" i="10" s="1"/>
  <c r="I226" i="10" a="1"/>
  <c r="I226" i="10" s="1"/>
  <c r="T226" i="10" s="1"/>
  <c r="I218" i="10" a="1"/>
  <c r="I218" i="10" s="1"/>
  <c r="T218" i="10" s="1"/>
  <c r="I210" i="10" a="1"/>
  <c r="I210" i="10" s="1"/>
  <c r="T210" i="10" s="1"/>
  <c r="I202" i="10" a="1"/>
  <c r="I202" i="10" s="1"/>
  <c r="I194" i="10" a="1"/>
  <c r="I194" i="10" s="1"/>
  <c r="I186" i="10" a="1"/>
  <c r="I186" i="10" s="1"/>
  <c r="I178" i="10" a="1"/>
  <c r="I178" i="10" s="1"/>
  <c r="I170" i="10" a="1"/>
  <c r="I170" i="10" s="1"/>
  <c r="I162" i="10" a="1"/>
  <c r="I162" i="10" s="1"/>
  <c r="T162" i="10" s="1"/>
  <c r="I154" i="10" a="1"/>
  <c r="I154" i="10" s="1"/>
  <c r="T154" i="10" s="1"/>
  <c r="I146" i="10" a="1"/>
  <c r="I146" i="10" s="1"/>
  <c r="T146" i="10" s="1"/>
  <c r="I138" i="10" a="1"/>
  <c r="I138" i="10" s="1"/>
  <c r="I130" i="10" a="1"/>
  <c r="I130" i="10" s="1"/>
  <c r="I122" i="10" a="1"/>
  <c r="I122" i="10" s="1"/>
  <c r="I114" i="10" a="1"/>
  <c r="I114" i="10" s="1"/>
  <c r="I106" i="10" a="1"/>
  <c r="I106" i="10" s="1"/>
  <c r="T106" i="10" s="1"/>
  <c r="I98" i="10" a="1"/>
  <c r="I98" i="10" s="1"/>
  <c r="T98" i="10" s="1"/>
  <c r="I90" i="10" a="1"/>
  <c r="I90" i="10" s="1"/>
  <c r="T90" i="10" s="1"/>
  <c r="I82" i="10" a="1"/>
  <c r="I82" i="10" s="1"/>
  <c r="T82" i="10" s="1"/>
  <c r="I74" i="10" a="1"/>
  <c r="I74" i="10" s="1"/>
  <c r="I66" i="10" a="1"/>
  <c r="I66" i="10" s="1"/>
  <c r="I58" i="10" a="1"/>
  <c r="I58" i="10" s="1"/>
  <c r="I50" i="10" a="1"/>
  <c r="I50" i="10" s="1"/>
  <c r="I42" i="10" a="1"/>
  <c r="I42" i="10" s="1"/>
  <c r="T42" i="10" s="1"/>
  <c r="I34" i="10" a="1"/>
  <c r="I34" i="10" s="1"/>
  <c r="T34" i="10" s="1"/>
  <c r="I489" i="10" a="1"/>
  <c r="I489" i="10" s="1"/>
  <c r="I481" i="10" a="1"/>
  <c r="I481" i="10" s="1"/>
  <c r="I473" i="10" a="1"/>
  <c r="I473" i="10" s="1"/>
  <c r="I465" i="10" a="1"/>
  <c r="I465" i="10" s="1"/>
  <c r="I457" i="10" a="1"/>
  <c r="I457" i="10" s="1"/>
  <c r="I449" i="10" a="1"/>
  <c r="I449" i="10" s="1"/>
  <c r="I441" i="10" a="1"/>
  <c r="I441" i="10" s="1"/>
  <c r="I433" i="10" a="1"/>
  <c r="I433" i="10" s="1"/>
  <c r="T433" i="10" s="1"/>
  <c r="I425" i="10" a="1"/>
  <c r="I425" i="10" s="1"/>
  <c r="I417" i="10" a="1"/>
  <c r="I417" i="10" s="1"/>
  <c r="I409" i="10" a="1"/>
  <c r="I409" i="10" s="1"/>
  <c r="I401" i="10" a="1"/>
  <c r="I401" i="10" s="1"/>
  <c r="I393" i="10" a="1"/>
  <c r="I393" i="10" s="1"/>
  <c r="I385" i="10" a="1"/>
  <c r="I385" i="10" s="1"/>
  <c r="I377" i="10" a="1"/>
  <c r="I377" i="10" s="1"/>
  <c r="I369" i="10" a="1"/>
  <c r="I369" i="10" s="1"/>
  <c r="T369" i="10" s="1"/>
  <c r="I361" i="10" a="1"/>
  <c r="I361" i="10" s="1"/>
  <c r="I353" i="10" a="1"/>
  <c r="I353" i="10" s="1"/>
  <c r="I345" i="10" a="1"/>
  <c r="I345" i="10" s="1"/>
  <c r="I337" i="10" a="1"/>
  <c r="I337" i="10" s="1"/>
  <c r="I329" i="10" a="1"/>
  <c r="I329" i="10" s="1"/>
  <c r="I321" i="10" a="1"/>
  <c r="I321" i="10" s="1"/>
  <c r="I313" i="10" a="1"/>
  <c r="I313" i="10" s="1"/>
  <c r="I305" i="10" a="1"/>
  <c r="I305" i="10" s="1"/>
  <c r="T305" i="10" s="1"/>
  <c r="I297" i="10" a="1"/>
  <c r="I297" i="10" s="1"/>
  <c r="I289" i="10" a="1"/>
  <c r="I289" i="10" s="1"/>
  <c r="I281" i="10" a="1"/>
  <c r="I281" i="10" s="1"/>
  <c r="I273" i="10" a="1"/>
  <c r="I273" i="10" s="1"/>
  <c r="I265" i="10" a="1"/>
  <c r="I265" i="10" s="1"/>
  <c r="I257" i="10" a="1"/>
  <c r="I257" i="10" s="1"/>
  <c r="I249" i="10" a="1"/>
  <c r="I249" i="10" s="1"/>
  <c r="I241" i="10" a="1"/>
  <c r="I241" i="10" s="1"/>
  <c r="I233" i="10" a="1"/>
  <c r="I233" i="10" s="1"/>
  <c r="I225" i="10" a="1"/>
  <c r="I225" i="10" s="1"/>
  <c r="I217" i="10" a="1"/>
  <c r="I217" i="10" s="1"/>
  <c r="I209" i="10" a="1"/>
  <c r="I209" i="10" s="1"/>
  <c r="I201" i="10" a="1"/>
  <c r="I201" i="10" s="1"/>
  <c r="I193" i="10" a="1"/>
  <c r="I193" i="10" s="1"/>
  <c r="I185" i="10" a="1"/>
  <c r="I185" i="10" s="1"/>
  <c r="I177" i="10" a="1"/>
  <c r="I177" i="10" s="1"/>
  <c r="I169" i="10" a="1"/>
  <c r="I169" i="10" s="1"/>
  <c r="I161" i="10" a="1"/>
  <c r="I161" i="10" s="1"/>
  <c r="I153" i="10" a="1"/>
  <c r="I153" i="10" s="1"/>
  <c r="I145" i="10" a="1"/>
  <c r="I145" i="10" s="1"/>
  <c r="I137" i="10" a="1"/>
  <c r="I137" i="10" s="1"/>
  <c r="I129" i="10" a="1"/>
  <c r="I129" i="10" s="1"/>
  <c r="I121" i="10" a="1"/>
  <c r="I121" i="10" s="1"/>
  <c r="I113" i="10" a="1"/>
  <c r="I113" i="10" s="1"/>
  <c r="I105" i="10" a="1"/>
  <c r="I105" i="10" s="1"/>
  <c r="I97" i="10" a="1"/>
  <c r="I97" i="10" s="1"/>
  <c r="I89" i="10" a="1"/>
  <c r="I89" i="10" s="1"/>
  <c r="I81" i="10" a="1"/>
  <c r="I81" i="10" s="1"/>
  <c r="I73" i="10" a="1"/>
  <c r="I73" i="10" s="1"/>
  <c r="I65" i="10" a="1"/>
  <c r="I65" i="10" s="1"/>
  <c r="I57" i="10" a="1"/>
  <c r="I57" i="10" s="1"/>
  <c r="I49" i="10" a="1"/>
  <c r="I49" i="10" s="1"/>
  <c r="I41" i="10" a="1"/>
  <c r="I41" i="10" s="1"/>
  <c r="I33" i="10" a="1"/>
  <c r="I33" i="10" s="1"/>
  <c r="I568" i="10" a="1"/>
  <c r="I568" i="10" s="1"/>
  <c r="I552" i="10" a="1"/>
  <c r="I552" i="10" s="1"/>
  <c r="I544" i="10" a="1"/>
  <c r="I544" i="10" s="1"/>
  <c r="I536" i="10" a="1"/>
  <c r="I536" i="10" s="1"/>
  <c r="I528" i="10" a="1"/>
  <c r="I528" i="10" s="1"/>
  <c r="I504" i="10" a="1"/>
  <c r="I504" i="10" s="1"/>
  <c r="I496" i="10" a="1"/>
  <c r="I496" i="10" s="1"/>
  <c r="I488" i="10" a="1"/>
  <c r="I488" i="10" s="1"/>
  <c r="I464" i="10" a="1"/>
  <c r="I464" i="10" s="1"/>
  <c r="I448" i="10" a="1"/>
  <c r="I448" i="10" s="1"/>
  <c r="I440" i="10" a="1"/>
  <c r="I440" i="10" s="1"/>
  <c r="I432" i="10" a="1"/>
  <c r="I432" i="10" s="1"/>
  <c r="I424" i="10" a="1"/>
  <c r="I424" i="10" s="1"/>
  <c r="I416" i="10" a="1"/>
  <c r="I416" i="10" s="1"/>
  <c r="I384" i="10" a="1"/>
  <c r="I384" i="10" s="1"/>
  <c r="I376" i="10" a="1"/>
  <c r="I376" i="10" s="1"/>
  <c r="I368" i="10" a="1"/>
  <c r="I368" i="10" s="1"/>
  <c r="I360" i="10" a="1"/>
  <c r="I360" i="10" s="1"/>
  <c r="I352" i="10" a="1"/>
  <c r="I352" i="10" s="1"/>
  <c r="I344" i="10" a="1"/>
  <c r="I344" i="10" s="1"/>
  <c r="I328" i="10" a="1"/>
  <c r="I328" i="10" s="1"/>
  <c r="I312" i="10" a="1"/>
  <c r="I312" i="10" s="1"/>
  <c r="I304" i="10" a="1"/>
  <c r="I304" i="10" s="1"/>
  <c r="I296" i="10" a="1"/>
  <c r="I296" i="10" s="1"/>
  <c r="I288" i="10" a="1"/>
  <c r="I288" i="10" s="1"/>
  <c r="I264" i="10" a="1"/>
  <c r="I264" i="10" s="1"/>
  <c r="I256" i="10" a="1"/>
  <c r="I256" i="10" s="1"/>
  <c r="I248" i="10" a="1"/>
  <c r="I248" i="10" s="1"/>
  <c r="I240" i="10" a="1"/>
  <c r="I240" i="10" s="1"/>
  <c r="I232" i="10" a="1"/>
  <c r="I232" i="10" s="1"/>
  <c r="I224" i="10" a="1"/>
  <c r="I224" i="10" s="1"/>
  <c r="I216" i="10" a="1"/>
  <c r="I216" i="10" s="1"/>
  <c r="I200" i="10" a="1"/>
  <c r="I200" i="10" s="1"/>
  <c r="I192" i="10" a="1"/>
  <c r="I192" i="10" s="1"/>
  <c r="I184" i="10" a="1"/>
  <c r="I184" i="10" s="1"/>
  <c r="I176" i="10" a="1"/>
  <c r="I176" i="10" s="1"/>
  <c r="I152" i="10" a="1"/>
  <c r="I152" i="10" s="1"/>
  <c r="I144" i="10" a="1"/>
  <c r="I144" i="10" s="1"/>
  <c r="I136" i="10" a="1"/>
  <c r="I136" i="10" s="1"/>
  <c r="I88" i="10" a="1"/>
  <c r="I88" i="10" s="1"/>
  <c r="I80" i="10" a="1"/>
  <c r="I80" i="10" s="1"/>
  <c r="I64" i="10" a="1"/>
  <c r="I64" i="10" s="1"/>
  <c r="I48" i="10" a="1"/>
  <c r="I48" i="10" s="1"/>
  <c r="I40" i="10" a="1"/>
  <c r="I40" i="10" s="1"/>
  <c r="I32" i="10" a="1"/>
  <c r="I32" i="10" s="1"/>
  <c r="Z63" i="10"/>
  <c r="AE63" i="10"/>
  <c r="AD63" i="10"/>
  <c r="Z103" i="10"/>
  <c r="AE103" i="10"/>
  <c r="AD103" i="10"/>
  <c r="Z151" i="10"/>
  <c r="AE151" i="10"/>
  <c r="AD151" i="10"/>
  <c r="Z199" i="10"/>
  <c r="AE199" i="10"/>
  <c r="AD199" i="10"/>
  <c r="Z239" i="10"/>
  <c r="AE239" i="10"/>
  <c r="AD239" i="10"/>
  <c r="Z287" i="10"/>
  <c r="AE287" i="10"/>
  <c r="AD287" i="10"/>
  <c r="Z327" i="10"/>
  <c r="AE327" i="10"/>
  <c r="AD327" i="10"/>
  <c r="Z375" i="10"/>
  <c r="AE375" i="10"/>
  <c r="AD375" i="10"/>
  <c r="Z423" i="10"/>
  <c r="AE423" i="10"/>
  <c r="AD423" i="10"/>
  <c r="Z471" i="10"/>
  <c r="AD471" i="10"/>
  <c r="AE471" i="10"/>
  <c r="Z535" i="10"/>
  <c r="AD535" i="10"/>
  <c r="AE535" i="10"/>
  <c r="Z599" i="10"/>
  <c r="AE599" i="10"/>
  <c r="AD599" i="10"/>
  <c r="Z655" i="10"/>
  <c r="AD655" i="10"/>
  <c r="AE655" i="10"/>
  <c r="Z703" i="10"/>
  <c r="AE703" i="10"/>
  <c r="AD703" i="10"/>
  <c r="Z751" i="10"/>
  <c r="AE751" i="10"/>
  <c r="AD751" i="10"/>
  <c r="Z823" i="10"/>
  <c r="AE823" i="10"/>
  <c r="AD823" i="10"/>
  <c r="Z927" i="10"/>
  <c r="AE927" i="10"/>
  <c r="AD927" i="10"/>
  <c r="Z32" i="10"/>
  <c r="AE32" i="10"/>
  <c r="AD32" i="10"/>
  <c r="Z72" i="10"/>
  <c r="AE72" i="10"/>
  <c r="AD72" i="10"/>
  <c r="Z120" i="10"/>
  <c r="AE120" i="10"/>
  <c r="AD120" i="10"/>
  <c r="Z168" i="10"/>
  <c r="AE168" i="10"/>
  <c r="AD168" i="10"/>
  <c r="Z200" i="10"/>
  <c r="AE200" i="10"/>
  <c r="AD200" i="10"/>
  <c r="Z264" i="10"/>
  <c r="AE264" i="10"/>
  <c r="AD264" i="10"/>
  <c r="Z312" i="10"/>
  <c r="AE312" i="10"/>
  <c r="Z352" i="10"/>
  <c r="AE352" i="10"/>
  <c r="AD352" i="10"/>
  <c r="Z400" i="10"/>
  <c r="AE400" i="10"/>
  <c r="AD400" i="10"/>
  <c r="Z432" i="10"/>
  <c r="AE432" i="10"/>
  <c r="AD432" i="10"/>
  <c r="Z488" i="10"/>
  <c r="AE488" i="10"/>
  <c r="AD488" i="10"/>
  <c r="Z536" i="10"/>
  <c r="AE536" i="10"/>
  <c r="Z568" i="10"/>
  <c r="AE568" i="10"/>
  <c r="Z608" i="10"/>
  <c r="AE608" i="10"/>
  <c r="AD608" i="10"/>
  <c r="Z664" i="10"/>
  <c r="AD664" i="10"/>
  <c r="AE664" i="10"/>
  <c r="Z736" i="10"/>
  <c r="AE736" i="10"/>
  <c r="AD736" i="10"/>
  <c r="Z984" i="10"/>
  <c r="AE984" i="10"/>
  <c r="AD984" i="10"/>
  <c r="Z23" i="10"/>
  <c r="AE23" i="10"/>
  <c r="AD23" i="10"/>
  <c r="Z27" i="10"/>
  <c r="AE27" i="10"/>
  <c r="AD27" i="10"/>
  <c r="Z30" i="10"/>
  <c r="AE30" i="10"/>
  <c r="AD30" i="10"/>
  <c r="Z38" i="10"/>
  <c r="AE38" i="10"/>
  <c r="AD38" i="10"/>
  <c r="Z46" i="10"/>
  <c r="AE46" i="10"/>
  <c r="AD46" i="10"/>
  <c r="Z54" i="10"/>
  <c r="AE54" i="10"/>
  <c r="AD54" i="10"/>
  <c r="Z62" i="10"/>
  <c r="AE62" i="10"/>
  <c r="AD62" i="10"/>
  <c r="Z70" i="10"/>
  <c r="AE70" i="10"/>
  <c r="AD70" i="10"/>
  <c r="Z78" i="10"/>
  <c r="AE78" i="10"/>
  <c r="AD78" i="10"/>
  <c r="Z86" i="10"/>
  <c r="AE86" i="10"/>
  <c r="AD86" i="10"/>
  <c r="Z94" i="10"/>
  <c r="AE94" i="10"/>
  <c r="AD94" i="10"/>
  <c r="Z102" i="10"/>
  <c r="AE102" i="10"/>
  <c r="AD102" i="10"/>
  <c r="Z110" i="10"/>
  <c r="AE110" i="10"/>
  <c r="AD110" i="10"/>
  <c r="Z118" i="10"/>
  <c r="AE118" i="10"/>
  <c r="AD118" i="10"/>
  <c r="Z126" i="10"/>
  <c r="AE126" i="10"/>
  <c r="AD126" i="10"/>
  <c r="Z134" i="10"/>
  <c r="AE134" i="10"/>
  <c r="AD134" i="10"/>
  <c r="Z142" i="10"/>
  <c r="AE142" i="10"/>
  <c r="AD142" i="10"/>
  <c r="Z150" i="10"/>
  <c r="AE150" i="10"/>
  <c r="AD150" i="10"/>
  <c r="Z158" i="10"/>
  <c r="AE158" i="10"/>
  <c r="AD158" i="10"/>
  <c r="Z166" i="10"/>
  <c r="AE166" i="10"/>
  <c r="AD166" i="10"/>
  <c r="Z174" i="10"/>
  <c r="AE174" i="10"/>
  <c r="AD174" i="10"/>
  <c r="Z182" i="10"/>
  <c r="AE182" i="10"/>
  <c r="AD182" i="10"/>
  <c r="Z190" i="10"/>
  <c r="AE190" i="10"/>
  <c r="AD190" i="10"/>
  <c r="Z198" i="10"/>
  <c r="AE198" i="10"/>
  <c r="AD198" i="10"/>
  <c r="Z206" i="10"/>
  <c r="AE206" i="10"/>
  <c r="AD206" i="10"/>
  <c r="Z214" i="10"/>
  <c r="AE214" i="10"/>
  <c r="AD214" i="10"/>
  <c r="Z222" i="10"/>
  <c r="AE222" i="10"/>
  <c r="AD222" i="10"/>
  <c r="Z230" i="10"/>
  <c r="AE230" i="10"/>
  <c r="AD230" i="10"/>
  <c r="Z238" i="10"/>
  <c r="AE238" i="10"/>
  <c r="AD238" i="10"/>
  <c r="Z246" i="10"/>
  <c r="AE246" i="10"/>
  <c r="AD246" i="10"/>
  <c r="Z254" i="10"/>
  <c r="AE254" i="10"/>
  <c r="AD254" i="10"/>
  <c r="Z262" i="10"/>
  <c r="AE262" i="10"/>
  <c r="AD262" i="10"/>
  <c r="Z270" i="10"/>
  <c r="AE270" i="10"/>
  <c r="AD270" i="10"/>
  <c r="Z278" i="10"/>
  <c r="AE278" i="10"/>
  <c r="AD278" i="10"/>
  <c r="Z286" i="10"/>
  <c r="AE286" i="10"/>
  <c r="AD286" i="10"/>
  <c r="Z294" i="10"/>
  <c r="AE294" i="10"/>
  <c r="AD294" i="10"/>
  <c r="Z302" i="10"/>
  <c r="AE302" i="10"/>
  <c r="AD302" i="10"/>
  <c r="Z310" i="10"/>
  <c r="AE310" i="10"/>
  <c r="AD310" i="10"/>
  <c r="Z318" i="10"/>
  <c r="AE318" i="10"/>
  <c r="AD318" i="10"/>
  <c r="Z326" i="10"/>
  <c r="AE326" i="10"/>
  <c r="AD326" i="10"/>
  <c r="Z334" i="10"/>
  <c r="AE334" i="10"/>
  <c r="AD334" i="10"/>
  <c r="Z342" i="10"/>
  <c r="AE342" i="10"/>
  <c r="AD342" i="10"/>
  <c r="Z350" i="10"/>
  <c r="AE350" i="10"/>
  <c r="AD350" i="10"/>
  <c r="Z358" i="10"/>
  <c r="AD358" i="10"/>
  <c r="AE358" i="10"/>
  <c r="Z366" i="10"/>
  <c r="AE366" i="10"/>
  <c r="AD366" i="10"/>
  <c r="Z374" i="10"/>
  <c r="AE374" i="10"/>
  <c r="AD374" i="10"/>
  <c r="Z382" i="10"/>
  <c r="AE382" i="10"/>
  <c r="AD382" i="10"/>
  <c r="Z390" i="10"/>
  <c r="AD390" i="10"/>
  <c r="AE390" i="10"/>
  <c r="Z398" i="10"/>
  <c r="AE398" i="10"/>
  <c r="AD398" i="10"/>
  <c r="Z406" i="10"/>
  <c r="AE406" i="10"/>
  <c r="AD406" i="10"/>
  <c r="Z414" i="10"/>
  <c r="AE414" i="10"/>
  <c r="AD414" i="10"/>
  <c r="Z422" i="10"/>
  <c r="AE422" i="10"/>
  <c r="AD422" i="10"/>
  <c r="Z430" i="10"/>
  <c r="AE430" i="10"/>
  <c r="AD430" i="10"/>
  <c r="Z438" i="10"/>
  <c r="AE438" i="10"/>
  <c r="AD438" i="10"/>
  <c r="Z446" i="10"/>
  <c r="AE446" i="10"/>
  <c r="AD446" i="10"/>
  <c r="Z454" i="10"/>
  <c r="AD454" i="10"/>
  <c r="AE454" i="10"/>
  <c r="Z462" i="10"/>
  <c r="AE462" i="10"/>
  <c r="AD462" i="10"/>
  <c r="Z470" i="10"/>
  <c r="AE470" i="10"/>
  <c r="AD470" i="10"/>
  <c r="Z478" i="10"/>
  <c r="AE478" i="10"/>
  <c r="AD478" i="10"/>
  <c r="Z486" i="10"/>
  <c r="AE486" i="10"/>
  <c r="AD486" i="10"/>
  <c r="Z494" i="10"/>
  <c r="AE494" i="10"/>
  <c r="AD494" i="10"/>
  <c r="Z502" i="10"/>
  <c r="AE502" i="10"/>
  <c r="AD502" i="10"/>
  <c r="Z510" i="10"/>
  <c r="AE510" i="10"/>
  <c r="AD510" i="10"/>
  <c r="Z518" i="10"/>
  <c r="AE518" i="10"/>
  <c r="AD518" i="10"/>
  <c r="Z526" i="10"/>
  <c r="AE526" i="10"/>
  <c r="AD526" i="10"/>
  <c r="Z534" i="10"/>
  <c r="AD534" i="10"/>
  <c r="AE534" i="10"/>
  <c r="Z542" i="10"/>
  <c r="AE542" i="10"/>
  <c r="AD542" i="10"/>
  <c r="Z550" i="10"/>
  <c r="AE550" i="10"/>
  <c r="AD550" i="10"/>
  <c r="Z558" i="10"/>
  <c r="AE558" i="10"/>
  <c r="AD558" i="10"/>
  <c r="Z566" i="10"/>
  <c r="AE566" i="10"/>
  <c r="AD566" i="10"/>
  <c r="Z574" i="10"/>
  <c r="AE574" i="10"/>
  <c r="AD574" i="10"/>
  <c r="Z582" i="10"/>
  <c r="AE582" i="10"/>
  <c r="AD582" i="10"/>
  <c r="Z590" i="10"/>
  <c r="AE590" i="10"/>
  <c r="AD590" i="10"/>
  <c r="Z598" i="10"/>
  <c r="AE598" i="10"/>
  <c r="AD598" i="10"/>
  <c r="Z606" i="10"/>
  <c r="AE606" i="10"/>
  <c r="AD606" i="10"/>
  <c r="Z614" i="10"/>
  <c r="AE614" i="10"/>
  <c r="AD614" i="10"/>
  <c r="Z622" i="10"/>
  <c r="AD622" i="10"/>
  <c r="AE622" i="10"/>
  <c r="Z630" i="10"/>
  <c r="AE630" i="10"/>
  <c r="AD630" i="10"/>
  <c r="Z638" i="10"/>
  <c r="AE638" i="10"/>
  <c r="AD638" i="10"/>
  <c r="Z646" i="10"/>
  <c r="AE646" i="10"/>
  <c r="AD646" i="10"/>
  <c r="Z654" i="10"/>
  <c r="AE654" i="10"/>
  <c r="AD654" i="10"/>
  <c r="Z662" i="10"/>
  <c r="AE662" i="10"/>
  <c r="AD662" i="10"/>
  <c r="Z670" i="10"/>
  <c r="AE670" i="10"/>
  <c r="AD670" i="10"/>
  <c r="Z678" i="10"/>
  <c r="AE678" i="10"/>
  <c r="AD678" i="10"/>
  <c r="Z686" i="10"/>
  <c r="AE686" i="10"/>
  <c r="AD686" i="10"/>
  <c r="Z694" i="10"/>
  <c r="AE694" i="10"/>
  <c r="AD694" i="10"/>
  <c r="Z702" i="10"/>
  <c r="AE702" i="10"/>
  <c r="AD702" i="10"/>
  <c r="Z710" i="10"/>
  <c r="AE710" i="10"/>
  <c r="AD710" i="10"/>
  <c r="Z718" i="10"/>
  <c r="AE718" i="10"/>
  <c r="AD718" i="10"/>
  <c r="Z726" i="10"/>
  <c r="AE726" i="10"/>
  <c r="AD726" i="10"/>
  <c r="Z734" i="10"/>
  <c r="AE734" i="10"/>
  <c r="AD734" i="10"/>
  <c r="Z742" i="10"/>
  <c r="AE742" i="10"/>
  <c r="AD742" i="10"/>
  <c r="Z750" i="10"/>
  <c r="AE750" i="10"/>
  <c r="AD750" i="10"/>
  <c r="Z758" i="10"/>
  <c r="AE758" i="10"/>
  <c r="AD758" i="10"/>
  <c r="Z766" i="10"/>
  <c r="AE766" i="10"/>
  <c r="AD766" i="10"/>
  <c r="Z774" i="10"/>
  <c r="AE774" i="10"/>
  <c r="AD774" i="10"/>
  <c r="Z782" i="10"/>
  <c r="AE782" i="10"/>
  <c r="AD782" i="10"/>
  <c r="Z790" i="10"/>
  <c r="AE790" i="10"/>
  <c r="AD790" i="10"/>
  <c r="Z798" i="10"/>
  <c r="AE798" i="10"/>
  <c r="AD798" i="10"/>
  <c r="Z806" i="10"/>
  <c r="AE806" i="10"/>
  <c r="AD806" i="10"/>
  <c r="Z814" i="10"/>
  <c r="AE814" i="10"/>
  <c r="AD814" i="10"/>
  <c r="Z822" i="10"/>
  <c r="AE822" i="10"/>
  <c r="AD822" i="10"/>
  <c r="Z830" i="10"/>
  <c r="AE830" i="10"/>
  <c r="AD830" i="10"/>
  <c r="Z838" i="10"/>
  <c r="AE838" i="10"/>
  <c r="AD838" i="10"/>
  <c r="Z846" i="10"/>
  <c r="AE846" i="10"/>
  <c r="AD846" i="10"/>
  <c r="Z854" i="10"/>
  <c r="AE854" i="10"/>
  <c r="AD854" i="10"/>
  <c r="Z862" i="10"/>
  <c r="AE862" i="10"/>
  <c r="AD862" i="10"/>
  <c r="Z870" i="10"/>
  <c r="AE870" i="10"/>
  <c r="AD870" i="10"/>
  <c r="Z878" i="10"/>
  <c r="AE878" i="10"/>
  <c r="AD878" i="10"/>
  <c r="Z886" i="10"/>
  <c r="AE886" i="10"/>
  <c r="AD886" i="10"/>
  <c r="Z894" i="10"/>
  <c r="AE894" i="10"/>
  <c r="AD894" i="10"/>
  <c r="Z902" i="10"/>
  <c r="AE902" i="10"/>
  <c r="AD902" i="10"/>
  <c r="Z910" i="10"/>
  <c r="AE910" i="10"/>
  <c r="AD910" i="10"/>
  <c r="Z918" i="10"/>
  <c r="AE918" i="10"/>
  <c r="AD918" i="10"/>
  <c r="Z926" i="10"/>
  <c r="AE926" i="10"/>
  <c r="AD926" i="10"/>
  <c r="Z934" i="10"/>
  <c r="AE934" i="10"/>
  <c r="AD934" i="10"/>
  <c r="Z942" i="10"/>
  <c r="AE942" i="10"/>
  <c r="AD942" i="10"/>
  <c r="Z950" i="10"/>
  <c r="AE950" i="10"/>
  <c r="AD950" i="10"/>
  <c r="Z47" i="10"/>
  <c r="AE47" i="10"/>
  <c r="AD47" i="10"/>
  <c r="Z95" i="10"/>
  <c r="AE95" i="10"/>
  <c r="AD95" i="10"/>
  <c r="Z135" i="10"/>
  <c r="AE135" i="10"/>
  <c r="AD135" i="10"/>
  <c r="Z175" i="10"/>
  <c r="AE175" i="10"/>
  <c r="AD175" i="10"/>
  <c r="Z215" i="10"/>
  <c r="AE215" i="10"/>
  <c r="AD215" i="10"/>
  <c r="Z255" i="10"/>
  <c r="AE255" i="10"/>
  <c r="AD255" i="10"/>
  <c r="Z303" i="10"/>
  <c r="AE303" i="10"/>
  <c r="AD303" i="10"/>
  <c r="Z343" i="10"/>
  <c r="AE343" i="10"/>
  <c r="AD343" i="10"/>
  <c r="Z383" i="10"/>
  <c r="AE383" i="10"/>
  <c r="AD383" i="10"/>
  <c r="Z415" i="10"/>
  <c r="AE415" i="10"/>
  <c r="AD415" i="10"/>
  <c r="Z455" i="10"/>
  <c r="AE455" i="10"/>
  <c r="AD455" i="10"/>
  <c r="Z495" i="10"/>
  <c r="AE495" i="10"/>
  <c r="AD495" i="10"/>
  <c r="Z527" i="10"/>
  <c r="AE527" i="10"/>
  <c r="AD527" i="10"/>
  <c r="Z567" i="10"/>
  <c r="AE567" i="10"/>
  <c r="AD567" i="10"/>
  <c r="Z607" i="10"/>
  <c r="AE607" i="10"/>
  <c r="AD607" i="10"/>
  <c r="Z631" i="10"/>
  <c r="AE631" i="10"/>
  <c r="AD631" i="10"/>
  <c r="Z671" i="10"/>
  <c r="AE671" i="10"/>
  <c r="AD671" i="10"/>
  <c r="Z711" i="10"/>
  <c r="AE711" i="10"/>
  <c r="AD711" i="10"/>
  <c r="Z743" i="10"/>
  <c r="AE743" i="10"/>
  <c r="AD743" i="10"/>
  <c r="Z783" i="10"/>
  <c r="AE783" i="10"/>
  <c r="AD783" i="10"/>
  <c r="Z815" i="10"/>
  <c r="AE815" i="10"/>
  <c r="AD815" i="10"/>
  <c r="Z855" i="10"/>
  <c r="AE855" i="10"/>
  <c r="AD855" i="10"/>
  <c r="Z879" i="10"/>
  <c r="AE879" i="10"/>
  <c r="AD879" i="10"/>
  <c r="Z903" i="10"/>
  <c r="AE903" i="10"/>
  <c r="AD903" i="10"/>
  <c r="Z935" i="10"/>
  <c r="AE935" i="10"/>
  <c r="AD935" i="10"/>
  <c r="Z28" i="10"/>
  <c r="AE28" i="10"/>
  <c r="AD28" i="10"/>
  <c r="Z80" i="10"/>
  <c r="AE80" i="10"/>
  <c r="AD80" i="10"/>
  <c r="Z144" i="10"/>
  <c r="AE144" i="10"/>
  <c r="AD144" i="10"/>
  <c r="Z208" i="10"/>
  <c r="AE208" i="10"/>
  <c r="AD208" i="10"/>
  <c r="Z288" i="10"/>
  <c r="AE288" i="10"/>
  <c r="AD288" i="10"/>
  <c r="Z368" i="10"/>
  <c r="AE368" i="10"/>
  <c r="AD368" i="10"/>
  <c r="Z456" i="10"/>
  <c r="AE456" i="10"/>
  <c r="AD456" i="10"/>
  <c r="Z528" i="10"/>
  <c r="AE528" i="10"/>
  <c r="AD528" i="10"/>
  <c r="Z600" i="10"/>
  <c r="AE600" i="10"/>
  <c r="Z672" i="10"/>
  <c r="AE672" i="10"/>
  <c r="AD672" i="10"/>
  <c r="Z728" i="10"/>
  <c r="AE728" i="10"/>
  <c r="AD728" i="10"/>
  <c r="Z792" i="10"/>
  <c r="AE792" i="10"/>
  <c r="AD792" i="10"/>
  <c r="Z840" i="10"/>
  <c r="AE840" i="10"/>
  <c r="AD840" i="10"/>
  <c r="Z880" i="10"/>
  <c r="AE880" i="10"/>
  <c r="AD880" i="10"/>
  <c r="Z912" i="10"/>
  <c r="AE912" i="10"/>
  <c r="AD912" i="10"/>
  <c r="Z936" i="10"/>
  <c r="AE936" i="10"/>
  <c r="AD936" i="10"/>
  <c r="Z944" i="10"/>
  <c r="AE944" i="10"/>
  <c r="AD944" i="10"/>
  <c r="Z952" i="10"/>
  <c r="AE952" i="10"/>
  <c r="AD952" i="10"/>
  <c r="Z960" i="10"/>
  <c r="AE960" i="10"/>
  <c r="AD960" i="10"/>
  <c r="Z968" i="10"/>
  <c r="AE968" i="10"/>
  <c r="AD968" i="10"/>
  <c r="Z1016" i="10"/>
  <c r="AE1016" i="10"/>
  <c r="AD1016" i="10"/>
  <c r="Z56" i="10"/>
  <c r="AE56" i="10"/>
  <c r="AD56" i="10"/>
  <c r="Z96" i="10"/>
  <c r="AE96" i="10"/>
  <c r="AD96" i="10"/>
  <c r="Z136" i="10"/>
  <c r="AE136" i="10"/>
  <c r="AD136" i="10"/>
  <c r="Z184" i="10"/>
  <c r="AE184" i="10"/>
  <c r="Z240" i="10"/>
  <c r="AE240" i="10"/>
  <c r="AD240" i="10"/>
  <c r="Z272" i="10"/>
  <c r="AE272" i="10"/>
  <c r="AD272" i="10"/>
  <c r="Z320" i="10"/>
  <c r="AE320" i="10"/>
  <c r="AD320" i="10"/>
  <c r="Z360" i="10"/>
  <c r="AE360" i="10"/>
  <c r="AD360" i="10"/>
  <c r="Z408" i="10"/>
  <c r="AE408" i="10"/>
  <c r="Z448" i="10"/>
  <c r="AE448" i="10"/>
  <c r="AD448" i="10"/>
  <c r="Z480" i="10"/>
  <c r="AE480" i="10"/>
  <c r="AD480" i="10"/>
  <c r="Z520" i="10"/>
  <c r="AE520" i="10"/>
  <c r="AD520" i="10"/>
  <c r="Z560" i="10"/>
  <c r="AE560" i="10"/>
  <c r="AD560" i="10"/>
  <c r="Z592" i="10"/>
  <c r="AE592" i="10"/>
  <c r="AD592" i="10"/>
  <c r="Z640" i="10"/>
  <c r="AE640" i="10"/>
  <c r="AD640" i="10"/>
  <c r="Z680" i="10"/>
  <c r="AE680" i="10"/>
  <c r="AD680" i="10"/>
  <c r="Z704" i="10"/>
  <c r="AE704" i="10"/>
  <c r="AD704" i="10"/>
  <c r="Z744" i="10"/>
  <c r="AE744" i="10"/>
  <c r="AD744" i="10"/>
  <c r="Z776" i="10"/>
  <c r="AE776" i="10"/>
  <c r="AD776" i="10"/>
  <c r="Z824" i="10"/>
  <c r="AE824" i="10"/>
  <c r="AD824" i="10"/>
  <c r="Z888" i="10"/>
  <c r="AE888" i="10"/>
  <c r="AD888" i="10"/>
  <c r="Z992" i="10"/>
  <c r="AE992" i="10"/>
  <c r="AD992" i="10"/>
  <c r="Z33" i="10"/>
  <c r="AE33" i="10"/>
  <c r="AD33" i="10"/>
  <c r="Z41" i="10"/>
  <c r="AE41" i="10"/>
  <c r="AD41" i="10"/>
  <c r="Z49" i="10"/>
  <c r="AE49" i="10"/>
  <c r="AD49" i="10"/>
  <c r="Z57" i="10"/>
  <c r="AE57" i="10"/>
  <c r="AD57" i="10"/>
  <c r="Z65" i="10"/>
  <c r="AE65" i="10"/>
  <c r="AD65" i="10"/>
  <c r="Z73" i="10"/>
  <c r="AE73" i="10"/>
  <c r="AD73" i="10"/>
  <c r="Z81" i="10"/>
  <c r="AE81" i="10"/>
  <c r="AD81" i="10"/>
  <c r="Z89" i="10"/>
  <c r="AE89" i="10"/>
  <c r="AD89" i="10"/>
  <c r="Z97" i="10"/>
  <c r="AE97" i="10"/>
  <c r="AD97" i="10"/>
  <c r="Z105" i="10"/>
  <c r="AE105" i="10"/>
  <c r="AD105" i="10"/>
  <c r="Z113" i="10"/>
  <c r="AE113" i="10"/>
  <c r="AD113" i="10"/>
  <c r="Z121" i="10"/>
  <c r="AE121" i="10"/>
  <c r="AD121" i="10"/>
  <c r="Z129" i="10"/>
  <c r="AE129" i="10"/>
  <c r="AD129" i="10"/>
  <c r="Z137" i="10"/>
  <c r="AE137" i="10"/>
  <c r="AD137" i="10"/>
  <c r="Z145" i="10"/>
  <c r="AE145" i="10"/>
  <c r="AD145" i="10"/>
  <c r="Z153" i="10"/>
  <c r="AE153" i="10"/>
  <c r="AD153" i="10"/>
  <c r="Z161" i="10"/>
  <c r="AE161" i="10"/>
  <c r="AD161" i="10"/>
  <c r="Z169" i="10"/>
  <c r="AE169" i="10"/>
  <c r="AD169" i="10"/>
  <c r="Z177" i="10"/>
  <c r="AE177" i="10"/>
  <c r="AD177" i="10"/>
  <c r="Z185" i="10"/>
  <c r="AE185" i="10"/>
  <c r="AD185" i="10"/>
  <c r="Z193" i="10"/>
  <c r="AE193" i="10"/>
  <c r="AD193" i="10"/>
  <c r="Z201" i="10"/>
  <c r="AE201" i="10"/>
  <c r="AD201" i="10"/>
  <c r="Z209" i="10"/>
  <c r="AE209" i="10"/>
  <c r="AD209" i="10"/>
  <c r="Z217" i="10"/>
  <c r="AE217" i="10"/>
  <c r="AD217" i="10"/>
  <c r="Z225" i="10"/>
  <c r="AE225" i="10"/>
  <c r="AD225" i="10"/>
  <c r="Z233" i="10"/>
  <c r="AE233" i="10"/>
  <c r="AD233" i="10"/>
  <c r="Z241" i="10"/>
  <c r="AE241" i="10"/>
  <c r="AD241" i="10"/>
  <c r="Z249" i="10"/>
  <c r="AE249" i="10"/>
  <c r="AD249" i="10"/>
  <c r="Z257" i="10"/>
  <c r="AE257" i="10"/>
  <c r="AD257" i="10"/>
  <c r="Z265" i="10"/>
  <c r="AE265" i="10"/>
  <c r="AD265" i="10"/>
  <c r="Z273" i="10"/>
  <c r="AE273" i="10"/>
  <c r="AD273" i="10"/>
  <c r="Z281" i="10"/>
  <c r="AE281" i="10"/>
  <c r="AD281" i="10"/>
  <c r="Z289" i="10"/>
  <c r="AE289" i="10"/>
  <c r="AD289" i="10"/>
  <c r="Z297" i="10"/>
  <c r="AE297" i="10"/>
  <c r="AD297" i="10"/>
  <c r="Z305" i="10"/>
  <c r="AE305" i="10"/>
  <c r="AD305" i="10"/>
  <c r="Z313" i="10"/>
  <c r="AE313" i="10"/>
  <c r="AD313" i="10"/>
  <c r="Z321" i="10"/>
  <c r="AE321" i="10"/>
  <c r="AD321" i="10"/>
  <c r="Z329" i="10"/>
  <c r="AE329" i="10"/>
  <c r="AD329" i="10"/>
  <c r="Z337" i="10"/>
  <c r="AE337" i="10"/>
  <c r="AD337" i="10"/>
  <c r="Z345" i="10"/>
  <c r="AE345" i="10"/>
  <c r="AD345" i="10"/>
  <c r="Z353" i="10"/>
  <c r="AE353" i="10"/>
  <c r="AD353" i="10"/>
  <c r="Z361" i="10"/>
  <c r="AE361" i="10"/>
  <c r="AD361" i="10"/>
  <c r="Z369" i="10"/>
  <c r="AE369" i="10"/>
  <c r="AD369" i="10"/>
  <c r="Z377" i="10"/>
  <c r="AE377" i="10"/>
  <c r="AD377" i="10"/>
  <c r="Z385" i="10"/>
  <c r="AE385" i="10"/>
  <c r="AD385" i="10"/>
  <c r="Z393" i="10"/>
  <c r="AE393" i="10"/>
  <c r="AD393" i="10"/>
  <c r="Z401" i="10"/>
  <c r="AE401" i="10"/>
  <c r="AD401" i="10"/>
  <c r="Z409" i="10"/>
  <c r="AE409" i="10"/>
  <c r="AD409" i="10"/>
  <c r="Z417" i="10"/>
  <c r="AE417" i="10"/>
  <c r="AD417" i="10"/>
  <c r="Z425" i="10"/>
  <c r="AE425" i="10"/>
  <c r="AD425" i="10"/>
  <c r="Z433" i="10"/>
  <c r="AE433" i="10"/>
  <c r="AD433" i="10"/>
  <c r="Z441" i="10"/>
  <c r="AE441" i="10"/>
  <c r="AD441" i="10"/>
  <c r="Z449" i="10"/>
  <c r="AE449" i="10"/>
  <c r="AD449" i="10"/>
  <c r="Z457" i="10"/>
  <c r="AE457" i="10"/>
  <c r="AD457" i="10"/>
  <c r="Z465" i="10"/>
  <c r="AE465" i="10"/>
  <c r="AD465" i="10"/>
  <c r="Z473" i="10"/>
  <c r="AE473" i="10"/>
  <c r="AD473" i="10"/>
  <c r="Z481" i="10"/>
  <c r="AE481" i="10"/>
  <c r="AD481" i="10"/>
  <c r="Z489" i="10"/>
  <c r="AE489" i="10"/>
  <c r="AD489" i="10"/>
  <c r="Z497" i="10"/>
  <c r="AE497" i="10"/>
  <c r="AD497" i="10"/>
  <c r="Z505" i="10"/>
  <c r="AE505" i="10"/>
  <c r="AD505" i="10"/>
  <c r="Z513" i="10"/>
  <c r="AE513" i="10"/>
  <c r="AD513" i="10"/>
  <c r="Z521" i="10"/>
  <c r="AE521" i="10"/>
  <c r="AD521" i="10"/>
  <c r="Z529" i="10"/>
  <c r="AE529" i="10"/>
  <c r="AD529" i="10"/>
  <c r="Z537" i="10"/>
  <c r="AE537" i="10"/>
  <c r="AD537" i="10"/>
  <c r="Z545" i="10"/>
  <c r="AE545" i="10"/>
  <c r="AD545" i="10"/>
  <c r="Z553" i="10"/>
  <c r="AE553" i="10"/>
  <c r="AD553" i="10"/>
  <c r="Z561" i="10"/>
  <c r="AE561" i="10"/>
  <c r="AD561" i="10"/>
  <c r="Z569" i="10"/>
  <c r="AE569" i="10"/>
  <c r="AD569" i="10"/>
  <c r="Z577" i="10"/>
  <c r="AE577" i="10"/>
  <c r="AD577" i="10"/>
  <c r="Z585" i="10"/>
  <c r="AE585" i="10"/>
  <c r="AD585" i="10"/>
  <c r="Z593" i="10"/>
  <c r="AE593" i="10"/>
  <c r="AD593" i="10"/>
  <c r="Z601" i="10"/>
  <c r="AE601" i="10"/>
  <c r="AD601" i="10"/>
  <c r="Z609" i="10"/>
  <c r="AE609" i="10"/>
  <c r="AD609" i="10"/>
  <c r="Z617" i="10"/>
  <c r="AE617" i="10"/>
  <c r="AD617" i="10"/>
  <c r="Z625" i="10"/>
  <c r="AE625" i="10"/>
  <c r="AD625" i="10"/>
  <c r="Z633" i="10"/>
  <c r="AE633" i="10"/>
  <c r="AD633" i="10"/>
  <c r="Z641" i="10"/>
  <c r="AE641" i="10"/>
  <c r="AD641" i="10"/>
  <c r="Z649" i="10"/>
  <c r="AE649" i="10"/>
  <c r="AD649" i="10"/>
  <c r="Z657" i="10"/>
  <c r="AE657" i="10"/>
  <c r="AD657" i="10"/>
  <c r="Z665" i="10"/>
  <c r="AE665" i="10"/>
  <c r="AD665" i="10"/>
  <c r="Z673" i="10"/>
  <c r="AE673" i="10"/>
  <c r="AD673" i="10"/>
  <c r="Z681" i="10"/>
  <c r="AE681" i="10"/>
  <c r="AD681" i="10"/>
  <c r="Z689" i="10"/>
  <c r="AE689" i="10"/>
  <c r="AD689" i="10"/>
  <c r="Z697" i="10"/>
  <c r="AD697" i="10"/>
  <c r="Z705" i="10"/>
  <c r="AD705" i="10"/>
  <c r="AE705" i="10"/>
  <c r="Z713" i="10"/>
  <c r="AE713" i="10"/>
  <c r="AD713" i="10"/>
  <c r="Z721" i="10"/>
  <c r="AE721" i="10"/>
  <c r="AD721" i="10"/>
  <c r="Z729" i="10"/>
  <c r="AE729" i="10"/>
  <c r="AD729" i="10"/>
  <c r="Z737" i="10"/>
  <c r="AE737" i="10"/>
  <c r="AD737" i="10"/>
  <c r="Z745" i="10"/>
  <c r="AE745" i="10"/>
  <c r="AD745" i="10"/>
  <c r="Z753" i="10"/>
  <c r="AE753" i="10"/>
  <c r="AD753" i="10"/>
  <c r="Z761" i="10"/>
  <c r="AE761" i="10"/>
  <c r="AD761" i="10"/>
  <c r="Z769" i="10"/>
  <c r="AE769" i="10"/>
  <c r="AD769" i="10"/>
  <c r="Z777" i="10"/>
  <c r="AE777" i="10"/>
  <c r="AD777" i="10"/>
  <c r="Z785" i="10"/>
  <c r="AE785" i="10"/>
  <c r="AD785" i="10"/>
  <c r="Z793" i="10"/>
  <c r="AE793" i="10"/>
  <c r="AD793" i="10"/>
  <c r="Z801" i="10"/>
  <c r="AD801" i="10"/>
  <c r="AE801" i="10"/>
  <c r="Z809" i="10"/>
  <c r="AE809" i="10"/>
  <c r="AD809" i="10"/>
  <c r="Z817" i="10"/>
  <c r="AE817" i="10"/>
  <c r="AD817" i="10"/>
  <c r="Z825" i="10"/>
  <c r="AE825" i="10"/>
  <c r="AD825" i="10"/>
  <c r="Z833" i="10"/>
  <c r="AD833" i="10"/>
  <c r="AE833" i="10"/>
  <c r="Z841" i="10"/>
  <c r="AE841" i="10"/>
  <c r="AD841" i="10"/>
  <c r="Z849" i="10"/>
  <c r="AE849" i="10"/>
  <c r="AD849" i="10"/>
  <c r="Z857" i="10"/>
  <c r="AE857" i="10"/>
  <c r="AD857" i="10"/>
  <c r="Z865" i="10"/>
  <c r="AE865" i="10"/>
  <c r="AD865" i="10"/>
  <c r="Z873" i="10"/>
  <c r="AE873" i="10"/>
  <c r="AD873" i="10"/>
  <c r="Z881" i="10"/>
  <c r="AE881" i="10"/>
  <c r="AD881" i="10"/>
  <c r="Z889" i="10"/>
  <c r="AE889" i="10"/>
  <c r="AD889" i="10"/>
  <c r="Z897" i="10"/>
  <c r="AE897" i="10"/>
  <c r="AD897" i="10"/>
  <c r="Z905" i="10"/>
  <c r="AE905" i="10"/>
  <c r="AD905" i="10"/>
  <c r="Z913" i="10"/>
  <c r="AE913" i="10"/>
  <c r="AD913" i="10"/>
  <c r="Z921" i="10"/>
  <c r="AE921" i="10"/>
  <c r="AD921" i="10"/>
  <c r="Z929" i="10"/>
  <c r="AD929" i="10"/>
  <c r="AE929" i="10"/>
  <c r="Z937" i="10"/>
  <c r="AE937" i="10"/>
  <c r="AD937" i="10"/>
  <c r="Z945" i="10"/>
  <c r="AE945" i="10"/>
  <c r="AD945" i="10"/>
  <c r="Z953" i="10"/>
  <c r="AE953" i="10"/>
  <c r="AD953" i="10"/>
  <c r="Z961" i="10"/>
  <c r="AD961" i="10"/>
  <c r="AE961" i="10"/>
  <c r="Z969" i="10"/>
  <c r="AE969" i="10"/>
  <c r="AD969" i="10"/>
  <c r="Z666" i="10"/>
  <c r="AE666" i="10"/>
  <c r="AD666" i="10"/>
  <c r="Z674" i="10"/>
  <c r="AE674" i="10"/>
  <c r="AD674" i="10"/>
  <c r="Z682" i="10"/>
  <c r="AE682" i="10"/>
  <c r="AD682" i="10"/>
  <c r="Z690" i="10"/>
  <c r="AE690" i="10"/>
  <c r="AD690" i="10"/>
  <c r="Z698" i="10"/>
  <c r="AE698" i="10"/>
  <c r="AD698" i="10"/>
  <c r="Z706" i="10"/>
  <c r="AE706" i="10"/>
  <c r="AD706" i="10"/>
  <c r="Z714" i="10"/>
  <c r="AE714" i="10"/>
  <c r="AD714" i="10"/>
  <c r="Z730" i="10"/>
  <c r="AE730" i="10"/>
  <c r="AD730" i="10"/>
  <c r="Z738" i="10"/>
  <c r="AE738" i="10"/>
  <c r="AD738" i="10"/>
  <c r="Z746" i="10"/>
  <c r="AE746" i="10"/>
  <c r="AD746" i="10"/>
  <c r="Z754" i="10"/>
  <c r="AE754" i="10"/>
  <c r="AD754" i="10"/>
  <c r="Z762" i="10"/>
  <c r="AE762" i="10"/>
  <c r="AD762" i="10"/>
  <c r="Z770" i="10"/>
  <c r="AE770" i="10"/>
  <c r="AD770" i="10"/>
  <c r="Z778" i="10"/>
  <c r="AE778" i="10"/>
  <c r="AD778" i="10"/>
  <c r="Z794" i="10"/>
  <c r="AE794" i="10"/>
  <c r="AD794" i="10"/>
  <c r="Z802" i="10"/>
  <c r="AE802" i="10"/>
  <c r="AD802" i="10"/>
  <c r="Z810" i="10"/>
  <c r="AE810" i="10"/>
  <c r="AD810" i="10"/>
  <c r="Z818" i="10"/>
  <c r="AE818" i="10"/>
  <c r="AD818" i="10"/>
  <c r="Z826" i="10"/>
  <c r="AD826" i="10"/>
  <c r="Z834" i="10"/>
  <c r="AE834" i="10"/>
  <c r="AD834" i="10"/>
  <c r="Z842" i="10"/>
  <c r="AE842" i="10"/>
  <c r="AD842" i="10"/>
  <c r="Z850" i="10"/>
  <c r="AE850" i="10"/>
  <c r="AD850" i="10"/>
  <c r="Z858" i="10"/>
  <c r="AE858" i="10"/>
  <c r="AD858" i="10"/>
  <c r="Z874" i="10"/>
  <c r="AE874" i="10"/>
  <c r="AD874" i="10"/>
  <c r="Z882" i="10"/>
  <c r="AE882" i="10"/>
  <c r="AD882" i="10"/>
  <c r="Z890" i="10"/>
  <c r="AE890" i="10"/>
  <c r="AD890" i="10"/>
  <c r="Z898" i="10"/>
  <c r="AE898" i="10"/>
  <c r="AD898" i="10"/>
  <c r="Z906" i="10"/>
  <c r="AE906" i="10"/>
  <c r="AD906" i="10"/>
  <c r="Z914" i="10"/>
  <c r="AE914" i="10"/>
  <c r="AD914" i="10"/>
  <c r="Z922" i="10"/>
  <c r="AE922" i="10"/>
  <c r="AD922" i="10"/>
  <c r="Z930" i="10"/>
  <c r="AE930" i="10"/>
  <c r="AD930" i="10"/>
  <c r="Z938" i="10"/>
  <c r="AE938" i="10"/>
  <c r="AD938" i="10"/>
  <c r="Z946" i="10"/>
  <c r="AE946" i="10"/>
  <c r="AD946" i="10"/>
  <c r="Z954" i="10"/>
  <c r="AD954" i="10"/>
  <c r="AD600" i="10"/>
  <c r="AE954" i="10"/>
  <c r="Z31" i="10"/>
  <c r="AE31" i="10"/>
  <c r="AD31" i="10"/>
  <c r="Z71" i="10"/>
  <c r="AE71" i="10"/>
  <c r="AD71" i="10"/>
  <c r="Z119" i="10"/>
  <c r="AE119" i="10"/>
  <c r="AD119" i="10"/>
  <c r="Z159" i="10"/>
  <c r="AE159" i="10"/>
  <c r="AD159" i="10"/>
  <c r="Z191" i="10"/>
  <c r="AE191" i="10"/>
  <c r="AD191" i="10"/>
  <c r="Z207" i="10"/>
  <c r="AE207" i="10"/>
  <c r="AD207" i="10"/>
  <c r="Z247" i="10"/>
  <c r="AE247" i="10"/>
  <c r="AD247" i="10"/>
  <c r="Z279" i="10"/>
  <c r="AE279" i="10"/>
  <c r="AD279" i="10"/>
  <c r="Z319" i="10"/>
  <c r="AE319" i="10"/>
  <c r="AD319" i="10"/>
  <c r="Z351" i="10"/>
  <c r="AE351" i="10"/>
  <c r="AD351" i="10"/>
  <c r="Z399" i="10"/>
  <c r="AE399" i="10"/>
  <c r="AD399" i="10"/>
  <c r="Z439" i="10"/>
  <c r="AE439" i="10"/>
  <c r="AD439" i="10"/>
  <c r="Z463" i="10"/>
  <c r="AE463" i="10"/>
  <c r="AD463" i="10"/>
  <c r="Z503" i="10"/>
  <c r="AE503" i="10"/>
  <c r="AD503" i="10"/>
  <c r="Z543" i="10"/>
  <c r="AE543" i="10"/>
  <c r="AD543" i="10"/>
  <c r="Z575" i="10"/>
  <c r="AE575" i="10"/>
  <c r="AD575" i="10"/>
  <c r="Z615" i="10"/>
  <c r="AE615" i="10"/>
  <c r="AD615" i="10"/>
  <c r="Z647" i="10"/>
  <c r="AE647" i="10"/>
  <c r="AD647" i="10"/>
  <c r="Z687" i="10"/>
  <c r="AE687" i="10"/>
  <c r="AD687" i="10"/>
  <c r="Z727" i="10"/>
  <c r="AE727" i="10"/>
  <c r="AD727" i="10"/>
  <c r="Z775" i="10"/>
  <c r="AE775" i="10"/>
  <c r="AD775" i="10"/>
  <c r="Z807" i="10"/>
  <c r="AE807" i="10"/>
  <c r="AD807" i="10"/>
  <c r="Z847" i="10"/>
  <c r="AE847" i="10"/>
  <c r="AD847" i="10"/>
  <c r="Z887" i="10"/>
  <c r="AE887" i="10"/>
  <c r="AD887" i="10"/>
  <c r="Z951" i="10"/>
  <c r="AE951" i="10"/>
  <c r="AD951" i="10"/>
  <c r="Z64" i="10"/>
  <c r="AE64" i="10"/>
  <c r="AD64" i="10"/>
  <c r="Z88" i="10"/>
  <c r="AE88" i="10"/>
  <c r="AD88" i="10"/>
  <c r="Z128" i="10"/>
  <c r="AE128" i="10"/>
  <c r="AD128" i="10"/>
  <c r="Z176" i="10"/>
  <c r="AE176" i="10"/>
  <c r="AD176" i="10"/>
  <c r="Z232" i="10"/>
  <c r="AE232" i="10"/>
  <c r="AD232" i="10"/>
  <c r="Z256" i="10"/>
  <c r="AE256" i="10"/>
  <c r="AD256" i="10"/>
  <c r="Z304" i="10"/>
  <c r="AE304" i="10"/>
  <c r="AD304" i="10"/>
  <c r="Z344" i="10"/>
  <c r="AE344" i="10"/>
  <c r="Z376" i="10"/>
  <c r="AE376" i="10"/>
  <c r="Z416" i="10"/>
  <c r="AE416" i="10"/>
  <c r="AD416" i="10"/>
  <c r="Z464" i="10"/>
  <c r="AE464" i="10"/>
  <c r="AD464" i="10"/>
  <c r="Z496" i="10"/>
  <c r="AE496" i="10"/>
  <c r="AD496" i="10"/>
  <c r="Z544" i="10"/>
  <c r="AE544" i="10"/>
  <c r="AD544" i="10"/>
  <c r="Z576" i="10"/>
  <c r="AE576" i="10"/>
  <c r="AD576" i="10"/>
  <c r="Z616" i="10"/>
  <c r="AE616" i="10"/>
  <c r="AD616" i="10"/>
  <c r="Z648" i="10"/>
  <c r="AE648" i="10"/>
  <c r="AD648" i="10"/>
  <c r="Z688" i="10"/>
  <c r="AE688" i="10"/>
  <c r="AD688" i="10"/>
  <c r="Z712" i="10"/>
  <c r="AE712" i="10"/>
  <c r="AD712" i="10"/>
  <c r="Z752" i="10"/>
  <c r="AE752" i="10"/>
  <c r="AD752" i="10"/>
  <c r="Z768" i="10"/>
  <c r="AE768" i="10"/>
  <c r="AD768" i="10"/>
  <c r="Z800" i="10"/>
  <c r="AE800" i="10"/>
  <c r="AD800" i="10"/>
  <c r="Z816" i="10"/>
  <c r="AE816" i="10"/>
  <c r="AD816" i="10"/>
  <c r="Z848" i="10"/>
  <c r="AE848" i="10"/>
  <c r="AD848" i="10"/>
  <c r="Z864" i="10"/>
  <c r="AE864" i="10"/>
  <c r="AD864" i="10"/>
  <c r="Z904" i="10"/>
  <c r="AE904" i="10"/>
  <c r="AD904" i="10"/>
  <c r="Z928" i="10"/>
  <c r="AE928" i="10"/>
  <c r="AD928" i="10"/>
  <c r="Z1000" i="10"/>
  <c r="AE1000" i="10"/>
  <c r="AD1000" i="10"/>
  <c r="Z34" i="10"/>
  <c r="AE34" i="10"/>
  <c r="AD34" i="10"/>
  <c r="Z50" i="10"/>
  <c r="AE50" i="10"/>
  <c r="AD50" i="10"/>
  <c r="Z66" i="10"/>
  <c r="AE66" i="10"/>
  <c r="AD66" i="10"/>
  <c r="Z82" i="10"/>
  <c r="AE82" i="10"/>
  <c r="Z98" i="10"/>
  <c r="AE98" i="10"/>
  <c r="AD98" i="10"/>
  <c r="Z114" i="10"/>
  <c r="AE114" i="10"/>
  <c r="AD114" i="10"/>
  <c r="Z130" i="10"/>
  <c r="AE130" i="10"/>
  <c r="AD130" i="10"/>
  <c r="Z146" i="10"/>
  <c r="AE146" i="10"/>
  <c r="AD146" i="10"/>
  <c r="Z162" i="10"/>
  <c r="AE162" i="10"/>
  <c r="AD162" i="10"/>
  <c r="Z178" i="10"/>
  <c r="AE178" i="10"/>
  <c r="AD178" i="10"/>
  <c r="Z194" i="10"/>
  <c r="AE194" i="10"/>
  <c r="AD194" i="10"/>
  <c r="Z210" i="10"/>
  <c r="AE210" i="10"/>
  <c r="AD210" i="10"/>
  <c r="Z226" i="10"/>
  <c r="AE226" i="10"/>
  <c r="AD226" i="10"/>
  <c r="Z242" i="10"/>
  <c r="AE242" i="10"/>
  <c r="AD242" i="10"/>
  <c r="Z266" i="10"/>
  <c r="AE266" i="10"/>
  <c r="AD266" i="10"/>
  <c r="Z282" i="10"/>
  <c r="AE282" i="10"/>
  <c r="AD282" i="10"/>
  <c r="Z298" i="10"/>
  <c r="AE298" i="10"/>
  <c r="AD298" i="10"/>
  <c r="Z314" i="10"/>
  <c r="AE314" i="10"/>
  <c r="AD314" i="10"/>
  <c r="Z330" i="10"/>
  <c r="AE330" i="10"/>
  <c r="AD330" i="10"/>
  <c r="Z346" i="10"/>
  <c r="AE346" i="10"/>
  <c r="AD346" i="10"/>
  <c r="Z362" i="10"/>
  <c r="AE362" i="10"/>
  <c r="AD362" i="10"/>
  <c r="Z378" i="10"/>
  <c r="AE378" i="10"/>
  <c r="AD378" i="10"/>
  <c r="Z394" i="10"/>
  <c r="AE394" i="10"/>
  <c r="AD394" i="10"/>
  <c r="Z410" i="10"/>
  <c r="AE410" i="10"/>
  <c r="AD410" i="10"/>
  <c r="Z426" i="10"/>
  <c r="AE426" i="10"/>
  <c r="AD426" i="10"/>
  <c r="Z442" i="10"/>
  <c r="AE442" i="10"/>
  <c r="AD442" i="10"/>
  <c r="Z458" i="10"/>
  <c r="AE458" i="10"/>
  <c r="AD458" i="10"/>
  <c r="Z474" i="10"/>
  <c r="AE474" i="10"/>
  <c r="AD474" i="10"/>
  <c r="Z490" i="10"/>
  <c r="AE490" i="10"/>
  <c r="AD490" i="10"/>
  <c r="Z506" i="10"/>
  <c r="AE506" i="10"/>
  <c r="AD506" i="10"/>
  <c r="Z522" i="10"/>
  <c r="AE522" i="10"/>
  <c r="AD522" i="10"/>
  <c r="Z538" i="10"/>
  <c r="AE538" i="10"/>
  <c r="AD538" i="10"/>
  <c r="Z554" i="10"/>
  <c r="AE554" i="10"/>
  <c r="AD554" i="10"/>
  <c r="Z570" i="10"/>
  <c r="AE570" i="10"/>
  <c r="AD570" i="10"/>
  <c r="Z586" i="10"/>
  <c r="AE586" i="10"/>
  <c r="AD586" i="10"/>
  <c r="Z594" i="10"/>
  <c r="AE594" i="10"/>
  <c r="AD594" i="10"/>
  <c r="Z602" i="10"/>
  <c r="AE602" i="10"/>
  <c r="AD602" i="10"/>
  <c r="Z618" i="10"/>
  <c r="AE618" i="10"/>
  <c r="AD618" i="10"/>
  <c r="Z626" i="10"/>
  <c r="AE626" i="10"/>
  <c r="AD626" i="10"/>
  <c r="Z634" i="10"/>
  <c r="AE634" i="10"/>
  <c r="AD634" i="10"/>
  <c r="Z642" i="10"/>
  <c r="AE642" i="10"/>
  <c r="AD642" i="10"/>
  <c r="Z650" i="10"/>
  <c r="AE650" i="10"/>
  <c r="AD650" i="10"/>
  <c r="Z658" i="10"/>
  <c r="AE658" i="10"/>
  <c r="AD658" i="10"/>
  <c r="Z866" i="10"/>
  <c r="AE866" i="10"/>
  <c r="AD866" i="10"/>
  <c r="Z24" i="10"/>
  <c r="AE24" i="10"/>
  <c r="AD24" i="10"/>
  <c r="Z35" i="10"/>
  <c r="AE35" i="10"/>
  <c r="AD35" i="10"/>
  <c r="Z43" i="10"/>
  <c r="AE43" i="10"/>
  <c r="AD43" i="10"/>
  <c r="Z51" i="10"/>
  <c r="AE51" i="10"/>
  <c r="AD51" i="10"/>
  <c r="Z59" i="10"/>
  <c r="AE59" i="10"/>
  <c r="AD59" i="10"/>
  <c r="Z67" i="10"/>
  <c r="AE67" i="10"/>
  <c r="AD67" i="10"/>
  <c r="Z75" i="10"/>
  <c r="AE75" i="10"/>
  <c r="AD75" i="10"/>
  <c r="Z83" i="10"/>
  <c r="AE83" i="10"/>
  <c r="AD83" i="10"/>
  <c r="Z91" i="10"/>
  <c r="AE91" i="10"/>
  <c r="AD91" i="10"/>
  <c r="Z99" i="10"/>
  <c r="AE99" i="10"/>
  <c r="AD99" i="10"/>
  <c r="Z107" i="10"/>
  <c r="AE107" i="10"/>
  <c r="AD107" i="10"/>
  <c r="Z115" i="10"/>
  <c r="AE115" i="10"/>
  <c r="AD115" i="10"/>
  <c r="Z123" i="10"/>
  <c r="AE123" i="10"/>
  <c r="AD123" i="10"/>
  <c r="Z131" i="10"/>
  <c r="AE131" i="10"/>
  <c r="AD131" i="10"/>
  <c r="Z139" i="10"/>
  <c r="AE139" i="10"/>
  <c r="AD139" i="10"/>
  <c r="Z147" i="10"/>
  <c r="AE147" i="10"/>
  <c r="AD147" i="10"/>
  <c r="Z155" i="10"/>
  <c r="AE155" i="10"/>
  <c r="AD155" i="10"/>
  <c r="Z163" i="10"/>
  <c r="AE163" i="10"/>
  <c r="AD163" i="10"/>
  <c r="Z171" i="10"/>
  <c r="AE171" i="10"/>
  <c r="AD171" i="10"/>
  <c r="Z179" i="10"/>
  <c r="AE179" i="10"/>
  <c r="AD179" i="10"/>
  <c r="Z187" i="10"/>
  <c r="AE187" i="10"/>
  <c r="AD187" i="10"/>
  <c r="Z195" i="10"/>
  <c r="AE195" i="10"/>
  <c r="AD195" i="10"/>
  <c r="Z203" i="10"/>
  <c r="AE203" i="10"/>
  <c r="AD203" i="10"/>
  <c r="Z211" i="10"/>
  <c r="AE211" i="10"/>
  <c r="AD211" i="10"/>
  <c r="Z219" i="10"/>
  <c r="AE219" i="10"/>
  <c r="AD219" i="10"/>
  <c r="Z227" i="10"/>
  <c r="AE227" i="10"/>
  <c r="AD227" i="10"/>
  <c r="Z235" i="10"/>
  <c r="AE235" i="10"/>
  <c r="AD235" i="10"/>
  <c r="Z243" i="10"/>
  <c r="AE243" i="10"/>
  <c r="AD243" i="10"/>
  <c r="Z251" i="10"/>
  <c r="AE251" i="10"/>
  <c r="AD251" i="10"/>
  <c r="Z259" i="10"/>
  <c r="AE259" i="10"/>
  <c r="AD259" i="10"/>
  <c r="Z267" i="10"/>
  <c r="AE267" i="10"/>
  <c r="AD267" i="10"/>
  <c r="Z275" i="10"/>
  <c r="AE275" i="10"/>
  <c r="AD275" i="10"/>
  <c r="Z283" i="10"/>
  <c r="AE283" i="10"/>
  <c r="AD283" i="10"/>
  <c r="Z291" i="10"/>
  <c r="AE291" i="10"/>
  <c r="AD291" i="10"/>
  <c r="Z299" i="10"/>
  <c r="AE299" i="10"/>
  <c r="AD299" i="10"/>
  <c r="Z307" i="10"/>
  <c r="AE307" i="10"/>
  <c r="AD307" i="10"/>
  <c r="Z315" i="10"/>
  <c r="AE315" i="10"/>
  <c r="AD315" i="10"/>
  <c r="Z323" i="10"/>
  <c r="AE323" i="10"/>
  <c r="AD323" i="10"/>
  <c r="Z331" i="10"/>
  <c r="AE331" i="10"/>
  <c r="AD331" i="10"/>
  <c r="Z339" i="10"/>
  <c r="AE339" i="10"/>
  <c r="AD339" i="10"/>
  <c r="Z347" i="10"/>
  <c r="AE347" i="10"/>
  <c r="AD347" i="10"/>
  <c r="Z355" i="10"/>
  <c r="AE355" i="10"/>
  <c r="AD355" i="10"/>
  <c r="Z363" i="10"/>
  <c r="AE363" i="10"/>
  <c r="AD363" i="10"/>
  <c r="Z371" i="10"/>
  <c r="AE371" i="10"/>
  <c r="AD371" i="10"/>
  <c r="Z379" i="10"/>
  <c r="AE379" i="10"/>
  <c r="AD379" i="10"/>
  <c r="Z387" i="10"/>
  <c r="AE387" i="10"/>
  <c r="AD387" i="10"/>
  <c r="Z395" i="10"/>
  <c r="AE395" i="10"/>
  <c r="AD395" i="10"/>
  <c r="Z403" i="10"/>
  <c r="AE403" i="10"/>
  <c r="AD403" i="10"/>
  <c r="Z411" i="10"/>
  <c r="AE411" i="10"/>
  <c r="AD411" i="10"/>
  <c r="Z419" i="10"/>
  <c r="AE419" i="10"/>
  <c r="AD419" i="10"/>
  <c r="Z427" i="10"/>
  <c r="AE427" i="10"/>
  <c r="AD427" i="10"/>
  <c r="Z435" i="10"/>
  <c r="AE435" i="10"/>
  <c r="AD435" i="10"/>
  <c r="Z443" i="10"/>
  <c r="AE443" i="10"/>
  <c r="AD443" i="10"/>
  <c r="Z451" i="10"/>
  <c r="AE451" i="10"/>
  <c r="AD451" i="10"/>
  <c r="Z459" i="10"/>
  <c r="AE459" i="10"/>
  <c r="AD459" i="10"/>
  <c r="Z467" i="10"/>
  <c r="AE467" i="10"/>
  <c r="AD467" i="10"/>
  <c r="Z475" i="10"/>
  <c r="AE475" i="10"/>
  <c r="AD475" i="10"/>
  <c r="Z483" i="10"/>
  <c r="AE483" i="10"/>
  <c r="AD483" i="10"/>
  <c r="Z491" i="10"/>
  <c r="AE491" i="10"/>
  <c r="AD491" i="10"/>
  <c r="Z499" i="10"/>
  <c r="AE499" i="10"/>
  <c r="AD499" i="10"/>
  <c r="Z507" i="10"/>
  <c r="AE507" i="10"/>
  <c r="AD507" i="10"/>
  <c r="Z515" i="10"/>
  <c r="AE515" i="10"/>
  <c r="AD515" i="10"/>
  <c r="Z523" i="10"/>
  <c r="AE523" i="10"/>
  <c r="AD523" i="10"/>
  <c r="Z531" i="10"/>
  <c r="AE531" i="10"/>
  <c r="AD531" i="10"/>
  <c r="Z539" i="10"/>
  <c r="AE539" i="10"/>
  <c r="AD539" i="10"/>
  <c r="Z547" i="10"/>
  <c r="AE547" i="10"/>
  <c r="AD547" i="10"/>
  <c r="Z555" i="10"/>
  <c r="AE555" i="10"/>
  <c r="AD555" i="10"/>
  <c r="Z563" i="10"/>
  <c r="AE563" i="10"/>
  <c r="AD563" i="10"/>
  <c r="Z571" i="10"/>
  <c r="AE571" i="10"/>
  <c r="AD571" i="10"/>
  <c r="Z579" i="10"/>
  <c r="AE579" i="10"/>
  <c r="AD579" i="10"/>
  <c r="Z587" i="10"/>
  <c r="AE587" i="10"/>
  <c r="AD587" i="10"/>
  <c r="Z595" i="10"/>
  <c r="AE595" i="10"/>
  <c r="AD595" i="10"/>
  <c r="Z603" i="10"/>
  <c r="AE603" i="10"/>
  <c r="AD603" i="10"/>
  <c r="Z611" i="10"/>
  <c r="AE611" i="10"/>
  <c r="AD611" i="10"/>
  <c r="Z619" i="10"/>
  <c r="AE619" i="10"/>
  <c r="AD619" i="10"/>
  <c r="Z627" i="10"/>
  <c r="AE627" i="10"/>
  <c r="AD627" i="10"/>
  <c r="Z635" i="10"/>
  <c r="AE635" i="10"/>
  <c r="AD635" i="10"/>
  <c r="Z643" i="10"/>
  <c r="AE643" i="10"/>
  <c r="AD643" i="10"/>
  <c r="Z651" i="10"/>
  <c r="AE651" i="10"/>
  <c r="AD651" i="10"/>
  <c r="Z659" i="10"/>
  <c r="AE659" i="10"/>
  <c r="AD659" i="10"/>
  <c r="Z667" i="10"/>
  <c r="AE667" i="10"/>
  <c r="AD667" i="10"/>
  <c r="Z675" i="10"/>
  <c r="AE675" i="10"/>
  <c r="AD675" i="10"/>
  <c r="Z683" i="10"/>
  <c r="AE683" i="10"/>
  <c r="AD683" i="10"/>
  <c r="Z691" i="10"/>
  <c r="AE691" i="10"/>
  <c r="AD691" i="10"/>
  <c r="Z699" i="10"/>
  <c r="AE699" i="10"/>
  <c r="AD699" i="10"/>
  <c r="Z707" i="10"/>
  <c r="AE707" i="10"/>
  <c r="AD707" i="10"/>
  <c r="Z715" i="10"/>
  <c r="AE715" i="10"/>
  <c r="AD715" i="10"/>
  <c r="Z723" i="10"/>
  <c r="AE723" i="10"/>
  <c r="AD723" i="10"/>
  <c r="Z731" i="10"/>
  <c r="AE731" i="10"/>
  <c r="AD731" i="10"/>
  <c r="Z739" i="10"/>
  <c r="AE739" i="10"/>
  <c r="AD739" i="10"/>
  <c r="Z747" i="10"/>
  <c r="AE747" i="10"/>
  <c r="AD747" i="10"/>
  <c r="Z755" i="10"/>
  <c r="AE755" i="10"/>
  <c r="AD755" i="10"/>
  <c r="Z763" i="10"/>
  <c r="AE763" i="10"/>
  <c r="AD763" i="10"/>
  <c r="Z771" i="10"/>
  <c r="AE771" i="10"/>
  <c r="AD771" i="10"/>
  <c r="Z779" i="10"/>
  <c r="AE779" i="10"/>
  <c r="AD779" i="10"/>
  <c r="Z787" i="10"/>
  <c r="AE787" i="10"/>
  <c r="AD787" i="10"/>
  <c r="Z795" i="10"/>
  <c r="AE795" i="10"/>
  <c r="AD795" i="10"/>
  <c r="Z803" i="10"/>
  <c r="AE803" i="10"/>
  <c r="AD803" i="10"/>
  <c r="Z811" i="10"/>
  <c r="AE811" i="10"/>
  <c r="AD811" i="10"/>
  <c r="Z819" i="10"/>
  <c r="AE819" i="10"/>
  <c r="AD819" i="10"/>
  <c r="Z827" i="10"/>
  <c r="AE827" i="10"/>
  <c r="AD827" i="10"/>
  <c r="Z835" i="10"/>
  <c r="AE835" i="10"/>
  <c r="AD835" i="10"/>
  <c r="Z843" i="10"/>
  <c r="AE843" i="10"/>
  <c r="AD843" i="10"/>
  <c r="Z851" i="10"/>
  <c r="AE851" i="10"/>
  <c r="AD851" i="10"/>
  <c r="Z859" i="10"/>
  <c r="AE859" i="10"/>
  <c r="AD859" i="10"/>
  <c r="Z867" i="10"/>
  <c r="AE867" i="10"/>
  <c r="AD867" i="10"/>
  <c r="Z875" i="10"/>
  <c r="AE875" i="10"/>
  <c r="AD875" i="10"/>
  <c r="Z883" i="10"/>
  <c r="AE883" i="10"/>
  <c r="AD883" i="10"/>
  <c r="Z891" i="10"/>
  <c r="AE891" i="10"/>
  <c r="AD891" i="10"/>
  <c r="Z899" i="10"/>
  <c r="AE899" i="10"/>
  <c r="AD899" i="10"/>
  <c r="Z907" i="10"/>
  <c r="AE907" i="10"/>
  <c r="AD907" i="10"/>
  <c r="Z915" i="10"/>
  <c r="AE915" i="10"/>
  <c r="AD915" i="10"/>
  <c r="Z923" i="10"/>
  <c r="AE923" i="10"/>
  <c r="AD923" i="10"/>
  <c r="Z931" i="10"/>
  <c r="AE931" i="10"/>
  <c r="AD931" i="10"/>
  <c r="Z939" i="10"/>
  <c r="AE939" i="10"/>
  <c r="AD939" i="10"/>
  <c r="AD568" i="10"/>
  <c r="AD312" i="10"/>
  <c r="AE826" i="10"/>
  <c r="Z39" i="10"/>
  <c r="AE39" i="10"/>
  <c r="AD39" i="10"/>
  <c r="Z87" i="10"/>
  <c r="AE87" i="10"/>
  <c r="AD87" i="10"/>
  <c r="Z127" i="10"/>
  <c r="AE127" i="10"/>
  <c r="AD127" i="10"/>
  <c r="Z183" i="10"/>
  <c r="AE183" i="10"/>
  <c r="AD183" i="10"/>
  <c r="Z231" i="10"/>
  <c r="AE231" i="10"/>
  <c r="AD231" i="10"/>
  <c r="Z271" i="10"/>
  <c r="AE271" i="10"/>
  <c r="AD271" i="10"/>
  <c r="Z311" i="10"/>
  <c r="AE311" i="10"/>
  <c r="AD311" i="10"/>
  <c r="Z359" i="10"/>
  <c r="AE359" i="10"/>
  <c r="AD359" i="10"/>
  <c r="Z407" i="10"/>
  <c r="AE407" i="10"/>
  <c r="AD407" i="10"/>
  <c r="Z447" i="10"/>
  <c r="AE447" i="10"/>
  <c r="AD447" i="10"/>
  <c r="Z487" i="10"/>
  <c r="AE487" i="10"/>
  <c r="AD487" i="10"/>
  <c r="Z519" i="10"/>
  <c r="AE519" i="10"/>
  <c r="AD519" i="10"/>
  <c r="Z559" i="10"/>
  <c r="AE559" i="10"/>
  <c r="AD559" i="10"/>
  <c r="Z591" i="10"/>
  <c r="AE591" i="10"/>
  <c r="AD591" i="10"/>
  <c r="Z639" i="10"/>
  <c r="AE639" i="10"/>
  <c r="AD639" i="10"/>
  <c r="Z679" i="10"/>
  <c r="AE679" i="10"/>
  <c r="AD679" i="10"/>
  <c r="Z719" i="10"/>
  <c r="AE719" i="10"/>
  <c r="AD719" i="10"/>
  <c r="Z759" i="10"/>
  <c r="AE759" i="10"/>
  <c r="AD759" i="10"/>
  <c r="Z791" i="10"/>
  <c r="AE791" i="10"/>
  <c r="AD791" i="10"/>
  <c r="Z831" i="10"/>
  <c r="AE831" i="10"/>
  <c r="AD831" i="10"/>
  <c r="Z863" i="10"/>
  <c r="AE863" i="10"/>
  <c r="AD863" i="10"/>
  <c r="Z895" i="10"/>
  <c r="AE895" i="10"/>
  <c r="AD895" i="10"/>
  <c r="Z919" i="10"/>
  <c r="AE919" i="10"/>
  <c r="AD919" i="10"/>
  <c r="Z943" i="10"/>
  <c r="AE943" i="10"/>
  <c r="AD943" i="10"/>
  <c r="Z40" i="10"/>
  <c r="AE40" i="10"/>
  <c r="AD40" i="10"/>
  <c r="Z104" i="10"/>
  <c r="AE104" i="10"/>
  <c r="AD104" i="10"/>
  <c r="Z160" i="10"/>
  <c r="AE160" i="10"/>
  <c r="AD160" i="10"/>
  <c r="Z216" i="10"/>
  <c r="AE216" i="10"/>
  <c r="Z280" i="10"/>
  <c r="AE280" i="10"/>
  <c r="Z328" i="10"/>
  <c r="AE328" i="10"/>
  <c r="AD328" i="10"/>
  <c r="Z392" i="10"/>
  <c r="AE392" i="10"/>
  <c r="AD392" i="10"/>
  <c r="Z440" i="10"/>
  <c r="AE440" i="10"/>
  <c r="Z504" i="10"/>
  <c r="AE504" i="10"/>
  <c r="Z624" i="10"/>
  <c r="AE624" i="10"/>
  <c r="AD624" i="10"/>
  <c r="Z976" i="10"/>
  <c r="AE976" i="10"/>
  <c r="AD976" i="10"/>
  <c r="Z722" i="10"/>
  <c r="AE722" i="10"/>
  <c r="AD722" i="10"/>
  <c r="Z25" i="10"/>
  <c r="AE25" i="10"/>
  <c r="AD25" i="10"/>
  <c r="Z36" i="10"/>
  <c r="AD36" i="10"/>
  <c r="AE36" i="10"/>
  <c r="Z44" i="10"/>
  <c r="AD44" i="10"/>
  <c r="AE44" i="10"/>
  <c r="Z52" i="10"/>
  <c r="AD52" i="10"/>
  <c r="AE52" i="10"/>
  <c r="Z60" i="10"/>
  <c r="AD60" i="10"/>
  <c r="AE60" i="10"/>
  <c r="Z68" i="10"/>
  <c r="AD68" i="10"/>
  <c r="AE68" i="10"/>
  <c r="Z76" i="10"/>
  <c r="AD76" i="10"/>
  <c r="AE76" i="10"/>
  <c r="Z84" i="10"/>
  <c r="AE84" i="10"/>
  <c r="AD84" i="10"/>
  <c r="Z92" i="10"/>
  <c r="AD92" i="10"/>
  <c r="AE92" i="10"/>
  <c r="Z100" i="10"/>
  <c r="AD100" i="10"/>
  <c r="AE100" i="10"/>
  <c r="Z108" i="10"/>
  <c r="AD108" i="10"/>
  <c r="AE108" i="10"/>
  <c r="Z116" i="10"/>
  <c r="AD116" i="10"/>
  <c r="AE116" i="10"/>
  <c r="Z124" i="10"/>
  <c r="AD124" i="10"/>
  <c r="AE124" i="10"/>
  <c r="Z132" i="10"/>
  <c r="AD132" i="10"/>
  <c r="AE132" i="10"/>
  <c r="Z140" i="10"/>
  <c r="AE140" i="10"/>
  <c r="AD140" i="10"/>
  <c r="Z148" i="10"/>
  <c r="AE148" i="10"/>
  <c r="AD148" i="10"/>
  <c r="Z156" i="10"/>
  <c r="AE156" i="10"/>
  <c r="AD156" i="10"/>
  <c r="Z164" i="10"/>
  <c r="AE164" i="10"/>
  <c r="AD164" i="10"/>
  <c r="Z172" i="10"/>
  <c r="AE172" i="10"/>
  <c r="AD172" i="10"/>
  <c r="Z180" i="10"/>
  <c r="AE180" i="10"/>
  <c r="AD180" i="10"/>
  <c r="Z188" i="10"/>
  <c r="AD188" i="10"/>
  <c r="AE188" i="10"/>
  <c r="Z196" i="10"/>
  <c r="AD196" i="10"/>
  <c r="AE196" i="10"/>
  <c r="Z204" i="10"/>
  <c r="AE204" i="10"/>
  <c r="AD204" i="10"/>
  <c r="Z212" i="10"/>
  <c r="AE212" i="10"/>
  <c r="AD212" i="10"/>
  <c r="Z220" i="10"/>
  <c r="AE220" i="10"/>
  <c r="AD220" i="10"/>
  <c r="Z228" i="10"/>
  <c r="AE228" i="10"/>
  <c r="AD228" i="10"/>
  <c r="Z236" i="10"/>
  <c r="AE236" i="10"/>
  <c r="AD236" i="10"/>
  <c r="Z244" i="10"/>
  <c r="AE244" i="10"/>
  <c r="AD244" i="10"/>
  <c r="Z252" i="10"/>
  <c r="AD252" i="10"/>
  <c r="AE252" i="10"/>
  <c r="Z260" i="10"/>
  <c r="AD260" i="10"/>
  <c r="AE260" i="10"/>
  <c r="Z268" i="10"/>
  <c r="AE268" i="10"/>
  <c r="AD268" i="10"/>
  <c r="Z276" i="10"/>
  <c r="AE276" i="10"/>
  <c r="AD276" i="10"/>
  <c r="Z284" i="10"/>
  <c r="AE284" i="10"/>
  <c r="AD284" i="10"/>
  <c r="Z292" i="10"/>
  <c r="AE292" i="10"/>
  <c r="AD292" i="10"/>
  <c r="Z300" i="10"/>
  <c r="AE300" i="10"/>
  <c r="AD300" i="10"/>
  <c r="Z308" i="10"/>
  <c r="AE308" i="10"/>
  <c r="AD308" i="10"/>
  <c r="Z316" i="10"/>
  <c r="AE316" i="10"/>
  <c r="AD316" i="10"/>
  <c r="Z324" i="10"/>
  <c r="AD324" i="10"/>
  <c r="AE324" i="10"/>
  <c r="Z332" i="10"/>
  <c r="AE332" i="10"/>
  <c r="AD332" i="10"/>
  <c r="Z340" i="10"/>
  <c r="AE340" i="10"/>
  <c r="AD340" i="10"/>
  <c r="Z348" i="10"/>
  <c r="AE348" i="10"/>
  <c r="AD348" i="10"/>
  <c r="Z356" i="10"/>
  <c r="AD356" i="10"/>
  <c r="AE356" i="10"/>
  <c r="Z364" i="10"/>
  <c r="AE364" i="10"/>
  <c r="AD364" i="10"/>
  <c r="Z372" i="10"/>
  <c r="AE372" i="10"/>
  <c r="AD372" i="10"/>
  <c r="Z380" i="10"/>
  <c r="AE380" i="10"/>
  <c r="AD380" i="10"/>
  <c r="Z388" i="10"/>
  <c r="AD388" i="10"/>
  <c r="AE388" i="10"/>
  <c r="Z396" i="10"/>
  <c r="AE396" i="10"/>
  <c r="AD396" i="10"/>
  <c r="Z404" i="10"/>
  <c r="AE404" i="10"/>
  <c r="AD404" i="10"/>
  <c r="Z412" i="10"/>
  <c r="AE412" i="10"/>
  <c r="AD412" i="10"/>
  <c r="Z420" i="10"/>
  <c r="AE420" i="10"/>
  <c r="AD420" i="10"/>
  <c r="Z428" i="10"/>
  <c r="AE428" i="10"/>
  <c r="AD428" i="10"/>
  <c r="Z436" i="10"/>
  <c r="AD436" i="10"/>
  <c r="AE436" i="10"/>
  <c r="Z444" i="10"/>
  <c r="AE444" i="10"/>
  <c r="AD444" i="10"/>
  <c r="Z452" i="10"/>
  <c r="AE452" i="10"/>
  <c r="AD452" i="10"/>
  <c r="Z460" i="10"/>
  <c r="AD460" i="10"/>
  <c r="AE460" i="10"/>
  <c r="Z468" i="10"/>
  <c r="AE468" i="10"/>
  <c r="AD468" i="10"/>
  <c r="Z476" i="10"/>
  <c r="AD476" i="10"/>
  <c r="AE476" i="10"/>
  <c r="Z484" i="10"/>
  <c r="AE484" i="10"/>
  <c r="AD484" i="10"/>
  <c r="Z492" i="10"/>
  <c r="AE492" i="10"/>
  <c r="AD492" i="10"/>
  <c r="Z500" i="10"/>
  <c r="AE500" i="10"/>
  <c r="AD500" i="10"/>
  <c r="Z508" i="10"/>
  <c r="AD508" i="10"/>
  <c r="AE508" i="10"/>
  <c r="Z516" i="10"/>
  <c r="AE516" i="10"/>
  <c r="AD516" i="10"/>
  <c r="Z524" i="10"/>
  <c r="AD524" i="10"/>
  <c r="Z532" i="10"/>
  <c r="AE532" i="10"/>
  <c r="AD532" i="10"/>
  <c r="Z540" i="10"/>
  <c r="AE540" i="10"/>
  <c r="AD540" i="10"/>
  <c r="Z548" i="10"/>
  <c r="AE548" i="10"/>
  <c r="AD548" i="10"/>
  <c r="Z556" i="10"/>
  <c r="AE556" i="10"/>
  <c r="AD556" i="10"/>
  <c r="Z564" i="10"/>
  <c r="AE564" i="10"/>
  <c r="AD564" i="10"/>
  <c r="Z572" i="10"/>
  <c r="AE572" i="10"/>
  <c r="AD572" i="10"/>
  <c r="Z580" i="10"/>
  <c r="AD580" i="10"/>
  <c r="AE580" i="10"/>
  <c r="Z588" i="10"/>
  <c r="AE588" i="10"/>
  <c r="AD588" i="10"/>
  <c r="Z596" i="10"/>
  <c r="AE596" i="10"/>
  <c r="AD596" i="10"/>
  <c r="Z604" i="10"/>
  <c r="AE604" i="10"/>
  <c r="AD604" i="10"/>
  <c r="Z612" i="10"/>
  <c r="AD612" i="10"/>
  <c r="AE612" i="10"/>
  <c r="Z620" i="10"/>
  <c r="AE620" i="10"/>
  <c r="AD620" i="10"/>
  <c r="Z628" i="10"/>
  <c r="AE628" i="10"/>
  <c r="AD628" i="10"/>
  <c r="Z636" i="10"/>
  <c r="AE636" i="10"/>
  <c r="AD636" i="10"/>
  <c r="Z644" i="10"/>
  <c r="AD644" i="10"/>
  <c r="AE644" i="10"/>
  <c r="Z652" i="10"/>
  <c r="AE652" i="10"/>
  <c r="Z660" i="10"/>
  <c r="AE660" i="10"/>
  <c r="Z668" i="10"/>
  <c r="AE668" i="10"/>
  <c r="Z676" i="10"/>
  <c r="AE676" i="10"/>
  <c r="Z684" i="10"/>
  <c r="AE684" i="10"/>
  <c r="Z692" i="10"/>
  <c r="AE692" i="10"/>
  <c r="Z700" i="10"/>
  <c r="AE700" i="10"/>
  <c r="Z708" i="10"/>
  <c r="AE708" i="10"/>
  <c r="Z716" i="10"/>
  <c r="AE716" i="10"/>
  <c r="Z724" i="10"/>
  <c r="AE724" i="10"/>
  <c r="Z732" i="10"/>
  <c r="AE732" i="10"/>
  <c r="Z740" i="10"/>
  <c r="AE740" i="10"/>
  <c r="Z748" i="10"/>
  <c r="AE748" i="10"/>
  <c r="Z756" i="10"/>
  <c r="AE756" i="10"/>
  <c r="Z764" i="10"/>
  <c r="AE764" i="10"/>
  <c r="Z772" i="10"/>
  <c r="AE772" i="10"/>
  <c r="Z780" i="10"/>
  <c r="AE780" i="10"/>
  <c r="Z788" i="10"/>
  <c r="AE788" i="10"/>
  <c r="Z796" i="10"/>
  <c r="AE796" i="10"/>
  <c r="Z804" i="10"/>
  <c r="AE804" i="10"/>
  <c r="Z812" i="10"/>
  <c r="AE812" i="10"/>
  <c r="Z820" i="10"/>
  <c r="AE820" i="10"/>
  <c r="Z828" i="10"/>
  <c r="AE828" i="10"/>
  <c r="Z836" i="10"/>
  <c r="AE836" i="10"/>
  <c r="Z844" i="10"/>
  <c r="AE844" i="10"/>
  <c r="Z852" i="10"/>
  <c r="AE852" i="10"/>
  <c r="Z860" i="10"/>
  <c r="AE860" i="10"/>
  <c r="Z868" i="10"/>
  <c r="AE868" i="10"/>
  <c r="Z876" i="10"/>
  <c r="AE876" i="10"/>
  <c r="Z884" i="10"/>
  <c r="AE884" i="10"/>
  <c r="Z892" i="10"/>
  <c r="AE892" i="10"/>
  <c r="Z900" i="10"/>
  <c r="AE900" i="10"/>
  <c r="Z908" i="10"/>
  <c r="AE908" i="10"/>
  <c r="Z916" i="10"/>
  <c r="AE916" i="10"/>
  <c r="Z924" i="10"/>
  <c r="AE924" i="10"/>
  <c r="Z932" i="10"/>
  <c r="AE932" i="10"/>
  <c r="Z940" i="10"/>
  <c r="AE940" i="10"/>
  <c r="Z948" i="10"/>
  <c r="AE948" i="10"/>
  <c r="Z956" i="10"/>
  <c r="AE956" i="10"/>
  <c r="AD940" i="10"/>
  <c r="AD876" i="10"/>
  <c r="AD812" i="10"/>
  <c r="AD748" i="10"/>
  <c r="AD684" i="10"/>
  <c r="AD536" i="10"/>
  <c r="AD280" i="10"/>
  <c r="AE697" i="10"/>
  <c r="Z55" i="10"/>
  <c r="AE55" i="10"/>
  <c r="AD55" i="10"/>
  <c r="Z79" i="10"/>
  <c r="AE79" i="10"/>
  <c r="AD79" i="10"/>
  <c r="Z111" i="10"/>
  <c r="AE111" i="10"/>
  <c r="AD111" i="10"/>
  <c r="Z143" i="10"/>
  <c r="AE143" i="10"/>
  <c r="AD143" i="10"/>
  <c r="Z167" i="10"/>
  <c r="AE167" i="10"/>
  <c r="AD167" i="10"/>
  <c r="Z223" i="10"/>
  <c r="AE223" i="10"/>
  <c r="AD223" i="10"/>
  <c r="Z263" i="10"/>
  <c r="AE263" i="10"/>
  <c r="AD263" i="10"/>
  <c r="Z295" i="10"/>
  <c r="AE295" i="10"/>
  <c r="AD295" i="10"/>
  <c r="Z335" i="10"/>
  <c r="AE335" i="10"/>
  <c r="AD335" i="10"/>
  <c r="Z367" i="10"/>
  <c r="AE367" i="10"/>
  <c r="AD367" i="10"/>
  <c r="Z391" i="10"/>
  <c r="AE391" i="10"/>
  <c r="AD391" i="10"/>
  <c r="Z431" i="10"/>
  <c r="AE431" i="10"/>
  <c r="AD431" i="10"/>
  <c r="Z479" i="10"/>
  <c r="AE479" i="10"/>
  <c r="AD479" i="10"/>
  <c r="Z511" i="10"/>
  <c r="AE511" i="10"/>
  <c r="AD511" i="10"/>
  <c r="Z551" i="10"/>
  <c r="AE551" i="10"/>
  <c r="AD551" i="10"/>
  <c r="Z583" i="10"/>
  <c r="AE583" i="10"/>
  <c r="AD583" i="10"/>
  <c r="Z623" i="10"/>
  <c r="AD623" i="10"/>
  <c r="AE623" i="10"/>
  <c r="Z663" i="10"/>
  <c r="AE663" i="10"/>
  <c r="AD663" i="10"/>
  <c r="Z695" i="10"/>
  <c r="AE695" i="10"/>
  <c r="AD695" i="10"/>
  <c r="Z735" i="10"/>
  <c r="AE735" i="10"/>
  <c r="AD735" i="10"/>
  <c r="Z767" i="10"/>
  <c r="AE767" i="10"/>
  <c r="AD767" i="10"/>
  <c r="Z799" i="10"/>
  <c r="AE799" i="10"/>
  <c r="AD799" i="10"/>
  <c r="Z839" i="10"/>
  <c r="AE839" i="10"/>
  <c r="AD839" i="10"/>
  <c r="Z871" i="10"/>
  <c r="AE871" i="10"/>
  <c r="AD871" i="10"/>
  <c r="Z911" i="10"/>
  <c r="AE911" i="10"/>
  <c r="AD911" i="10"/>
  <c r="Z48" i="10"/>
  <c r="AE48" i="10"/>
  <c r="AD48" i="10"/>
  <c r="Z112" i="10"/>
  <c r="AE112" i="10"/>
  <c r="AD112" i="10"/>
  <c r="Z152" i="10"/>
  <c r="AE152" i="10"/>
  <c r="Z192" i="10"/>
  <c r="AE192" i="10"/>
  <c r="AD192" i="10"/>
  <c r="Z224" i="10"/>
  <c r="AE224" i="10"/>
  <c r="AD224" i="10"/>
  <c r="Z248" i="10"/>
  <c r="AE248" i="10"/>
  <c r="Z296" i="10"/>
  <c r="AE296" i="10"/>
  <c r="AD296" i="10"/>
  <c r="Z336" i="10"/>
  <c r="AE336" i="10"/>
  <c r="AD336" i="10"/>
  <c r="Z384" i="10"/>
  <c r="AE384" i="10"/>
  <c r="AD384" i="10"/>
  <c r="Z424" i="10"/>
  <c r="AE424" i="10"/>
  <c r="AD424" i="10"/>
  <c r="Z472" i="10"/>
  <c r="AE472" i="10"/>
  <c r="Z512" i="10"/>
  <c r="AE512" i="10"/>
  <c r="AD512" i="10"/>
  <c r="Z552" i="10"/>
  <c r="AE552" i="10"/>
  <c r="AD552" i="10"/>
  <c r="Z584" i="10"/>
  <c r="AE584" i="10"/>
  <c r="AD584" i="10"/>
  <c r="Z632" i="10"/>
  <c r="AE632" i="10"/>
  <c r="Z656" i="10"/>
  <c r="AE656" i="10"/>
  <c r="AD656" i="10"/>
  <c r="Z696" i="10"/>
  <c r="AE696" i="10"/>
  <c r="AD696" i="10"/>
  <c r="Z720" i="10"/>
  <c r="AE720" i="10"/>
  <c r="AD720" i="10"/>
  <c r="Z760" i="10"/>
  <c r="AE760" i="10"/>
  <c r="AD760" i="10"/>
  <c r="Z784" i="10"/>
  <c r="AE784" i="10"/>
  <c r="AD784" i="10"/>
  <c r="Z808" i="10"/>
  <c r="AE808" i="10"/>
  <c r="AD808" i="10"/>
  <c r="Z832" i="10"/>
  <c r="AE832" i="10"/>
  <c r="AD832" i="10"/>
  <c r="Z856" i="10"/>
  <c r="AE856" i="10"/>
  <c r="AD856" i="10"/>
  <c r="Z872" i="10"/>
  <c r="AE872" i="10"/>
  <c r="AD872" i="10"/>
  <c r="Z896" i="10"/>
  <c r="AE896" i="10"/>
  <c r="AD896" i="10"/>
  <c r="Z920" i="10"/>
  <c r="AE920" i="10"/>
  <c r="AD920" i="10"/>
  <c r="Z1008" i="10"/>
  <c r="AE1008" i="10"/>
  <c r="AD1008" i="10"/>
  <c r="Z42" i="10"/>
  <c r="AE42" i="10"/>
  <c r="AD42" i="10"/>
  <c r="Z58" i="10"/>
  <c r="AE58" i="10"/>
  <c r="AD58" i="10"/>
  <c r="Z74" i="10"/>
  <c r="AE74" i="10"/>
  <c r="AD74" i="10"/>
  <c r="Z90" i="10"/>
  <c r="AE90" i="10"/>
  <c r="AD90" i="10"/>
  <c r="Z106" i="10"/>
  <c r="AE106" i="10"/>
  <c r="AD106" i="10"/>
  <c r="Z122" i="10"/>
  <c r="AE122" i="10"/>
  <c r="AD122" i="10"/>
  <c r="Z138" i="10"/>
  <c r="AE138" i="10"/>
  <c r="AD138" i="10"/>
  <c r="Z154" i="10"/>
  <c r="AE154" i="10"/>
  <c r="AD154" i="10"/>
  <c r="Z170" i="10"/>
  <c r="AE170" i="10"/>
  <c r="AD170" i="10"/>
  <c r="Z186" i="10"/>
  <c r="AE186" i="10"/>
  <c r="AD186" i="10"/>
  <c r="Z202" i="10"/>
  <c r="AE202" i="10"/>
  <c r="AD202" i="10"/>
  <c r="Z218" i="10"/>
  <c r="AE218" i="10"/>
  <c r="AD218" i="10"/>
  <c r="Z234" i="10"/>
  <c r="AE234" i="10"/>
  <c r="AD234" i="10"/>
  <c r="Z250" i="10"/>
  <c r="AE250" i="10"/>
  <c r="AD250" i="10"/>
  <c r="Z258" i="10"/>
  <c r="AE258" i="10"/>
  <c r="AD258" i="10"/>
  <c r="Z274" i="10"/>
  <c r="AE274" i="10"/>
  <c r="AD274" i="10"/>
  <c r="Z290" i="10"/>
  <c r="AE290" i="10"/>
  <c r="AD290" i="10"/>
  <c r="Z306" i="10"/>
  <c r="AE306" i="10"/>
  <c r="AD306" i="10"/>
  <c r="Z322" i="10"/>
  <c r="AE322" i="10"/>
  <c r="AD322" i="10"/>
  <c r="Z338" i="10"/>
  <c r="AE338" i="10"/>
  <c r="AD338" i="10"/>
  <c r="Z354" i="10"/>
  <c r="AE354" i="10"/>
  <c r="AD354" i="10"/>
  <c r="Z370" i="10"/>
  <c r="AE370" i="10"/>
  <c r="AD370" i="10"/>
  <c r="Z386" i="10"/>
  <c r="AE386" i="10"/>
  <c r="AD386" i="10"/>
  <c r="Z402" i="10"/>
  <c r="AE402" i="10"/>
  <c r="AD402" i="10"/>
  <c r="Z418" i="10"/>
  <c r="AE418" i="10"/>
  <c r="AD418" i="10"/>
  <c r="Z434" i="10"/>
  <c r="AE434" i="10"/>
  <c r="AD434" i="10"/>
  <c r="Z450" i="10"/>
  <c r="AE450" i="10"/>
  <c r="AD450" i="10"/>
  <c r="Z466" i="10"/>
  <c r="AE466" i="10"/>
  <c r="AD466" i="10"/>
  <c r="Z482" i="10"/>
  <c r="AE482" i="10"/>
  <c r="AD482" i="10"/>
  <c r="Z498" i="10"/>
  <c r="AE498" i="10"/>
  <c r="AD498" i="10"/>
  <c r="Z514" i="10"/>
  <c r="AE514" i="10"/>
  <c r="AD514" i="10"/>
  <c r="Z530" i="10"/>
  <c r="AE530" i="10"/>
  <c r="AD530" i="10"/>
  <c r="Z546" i="10"/>
  <c r="AE546" i="10"/>
  <c r="AD546" i="10"/>
  <c r="Z562" i="10"/>
  <c r="AE562" i="10"/>
  <c r="AD562" i="10"/>
  <c r="Z578" i="10"/>
  <c r="AE578" i="10"/>
  <c r="AD578" i="10"/>
  <c r="Z610" i="10"/>
  <c r="AE610" i="10"/>
  <c r="AD610" i="10"/>
  <c r="Z786" i="10"/>
  <c r="AE786" i="10"/>
  <c r="AD786" i="10"/>
  <c r="Z26" i="10"/>
  <c r="AE26" i="10"/>
  <c r="AD26" i="10"/>
  <c r="Z37" i="10"/>
  <c r="AE37" i="10"/>
  <c r="AD37" i="10"/>
  <c r="Z45" i="10"/>
  <c r="AE45" i="10"/>
  <c r="AD45" i="10"/>
  <c r="Z53" i="10"/>
  <c r="AE53" i="10"/>
  <c r="AD53" i="10"/>
  <c r="Z61" i="10"/>
  <c r="AE61" i="10"/>
  <c r="AD61" i="10"/>
  <c r="Z69" i="10"/>
  <c r="AE69" i="10"/>
  <c r="AD69" i="10"/>
  <c r="Z77" i="10"/>
  <c r="AE77" i="10"/>
  <c r="AD77" i="10"/>
  <c r="Z85" i="10"/>
  <c r="AE85" i="10"/>
  <c r="AD85" i="10"/>
  <c r="Z93" i="10"/>
  <c r="AE93" i="10"/>
  <c r="AD93" i="10"/>
  <c r="Z101" i="10"/>
  <c r="AE101" i="10"/>
  <c r="AD101" i="10"/>
  <c r="Z109" i="10"/>
  <c r="AE109" i="10"/>
  <c r="AD109" i="10"/>
  <c r="Z117" i="10"/>
  <c r="AE117" i="10"/>
  <c r="AD117" i="10"/>
  <c r="Z125" i="10"/>
  <c r="AE125" i="10"/>
  <c r="AD125" i="10"/>
  <c r="Z133" i="10"/>
  <c r="AE133" i="10"/>
  <c r="AD133" i="10"/>
  <c r="Z141" i="10"/>
  <c r="AE141" i="10"/>
  <c r="AD141" i="10"/>
  <c r="Z149" i="10"/>
  <c r="AE149" i="10"/>
  <c r="AD149" i="10"/>
  <c r="Z157" i="10"/>
  <c r="AE157" i="10"/>
  <c r="AD157" i="10"/>
  <c r="Z165" i="10"/>
  <c r="AE165" i="10"/>
  <c r="AD165" i="10"/>
  <c r="Z173" i="10"/>
  <c r="AE173" i="10"/>
  <c r="AD173" i="10"/>
  <c r="Z181" i="10"/>
  <c r="AE181" i="10"/>
  <c r="AD181" i="10"/>
  <c r="Z189" i="10"/>
  <c r="AE189" i="10"/>
  <c r="AD189" i="10"/>
  <c r="Z197" i="10"/>
  <c r="AE197" i="10"/>
  <c r="AD197" i="10"/>
  <c r="Z205" i="10"/>
  <c r="AE205" i="10"/>
  <c r="AD205" i="10"/>
  <c r="Z213" i="10"/>
  <c r="AE213" i="10"/>
  <c r="AD213" i="10"/>
  <c r="Z221" i="10"/>
  <c r="AE221" i="10"/>
  <c r="AD221" i="10"/>
  <c r="Z229" i="10"/>
  <c r="AE229" i="10"/>
  <c r="AD229" i="10"/>
  <c r="Z237" i="10"/>
  <c r="AE237" i="10"/>
  <c r="AD237" i="10"/>
  <c r="Z245" i="10"/>
  <c r="AE245" i="10"/>
  <c r="AD245" i="10"/>
  <c r="Z253" i="10"/>
  <c r="AE253" i="10"/>
  <c r="AD253" i="10"/>
  <c r="Z261" i="10"/>
  <c r="AE261" i="10"/>
  <c r="AD261" i="10"/>
  <c r="Z269" i="10"/>
  <c r="AE269" i="10"/>
  <c r="AD269" i="10"/>
  <c r="Z277" i="10"/>
  <c r="AE277" i="10"/>
  <c r="AD277" i="10"/>
  <c r="Z285" i="10"/>
  <c r="AE285" i="10"/>
  <c r="AD285" i="10"/>
  <c r="Z293" i="10"/>
  <c r="AE293" i="10"/>
  <c r="AD293" i="10"/>
  <c r="Z301" i="10"/>
  <c r="AE301" i="10"/>
  <c r="AD301" i="10"/>
  <c r="Z309" i="10"/>
  <c r="AE309" i="10"/>
  <c r="AD309" i="10"/>
  <c r="Z317" i="10"/>
  <c r="AE317" i="10"/>
  <c r="AD317" i="10"/>
  <c r="Z325" i="10"/>
  <c r="AE325" i="10"/>
  <c r="AD325" i="10"/>
  <c r="Z333" i="10"/>
  <c r="AE333" i="10"/>
  <c r="AD333" i="10"/>
  <c r="Z341" i="10"/>
  <c r="AE341" i="10"/>
  <c r="AD341" i="10"/>
  <c r="Z349" i="10"/>
  <c r="AE349" i="10"/>
  <c r="AD349" i="10"/>
  <c r="Z357" i="10"/>
  <c r="AE357" i="10"/>
  <c r="AD357" i="10"/>
  <c r="Z365" i="10"/>
  <c r="AE365" i="10"/>
  <c r="AD365" i="10"/>
  <c r="Z373" i="10"/>
  <c r="AE373" i="10"/>
  <c r="AD373" i="10"/>
  <c r="Z381" i="10"/>
  <c r="AE381" i="10"/>
  <c r="AD381" i="10"/>
  <c r="Z389" i="10"/>
  <c r="AE389" i="10"/>
  <c r="AD389" i="10"/>
  <c r="Z397" i="10"/>
  <c r="AE397" i="10"/>
  <c r="AD397" i="10"/>
  <c r="Z405" i="10"/>
  <c r="AE405" i="10"/>
  <c r="AD405" i="10"/>
  <c r="Z413" i="10"/>
  <c r="AE413" i="10"/>
  <c r="AD413" i="10"/>
  <c r="Z421" i="10"/>
  <c r="AE421" i="10"/>
  <c r="AD421" i="10"/>
  <c r="Z429" i="10"/>
  <c r="AE429" i="10"/>
  <c r="AD429" i="10"/>
  <c r="Z437" i="10"/>
  <c r="AD437" i="10"/>
  <c r="AE437" i="10"/>
  <c r="Z445" i="10"/>
  <c r="AE445" i="10"/>
  <c r="AD445" i="10"/>
  <c r="Z453" i="10"/>
  <c r="AE453" i="10"/>
  <c r="AD453" i="10"/>
  <c r="Z461" i="10"/>
  <c r="AE461" i="10"/>
  <c r="AD461" i="10"/>
  <c r="Z469" i="10"/>
  <c r="AE469" i="10"/>
  <c r="AD469" i="10"/>
  <c r="Z477" i="10"/>
  <c r="AE477" i="10"/>
  <c r="AD477" i="10"/>
  <c r="Z485" i="10"/>
  <c r="AE485" i="10"/>
  <c r="AD485" i="10"/>
  <c r="Z493" i="10"/>
  <c r="AE493" i="10"/>
  <c r="AD493" i="10"/>
  <c r="Z501" i="10"/>
  <c r="AE501" i="10"/>
  <c r="AD501" i="10"/>
  <c r="Z509" i="10"/>
  <c r="AE509" i="10"/>
  <c r="AD509" i="10"/>
  <c r="Z517" i="10"/>
  <c r="AE517" i="10"/>
  <c r="AD517" i="10"/>
  <c r="Z525" i="10"/>
  <c r="AE525" i="10"/>
  <c r="AD525" i="10"/>
  <c r="Z533" i="10"/>
  <c r="AE533" i="10"/>
  <c r="AD533" i="10"/>
  <c r="Z541" i="10"/>
  <c r="AE541" i="10"/>
  <c r="AD541" i="10"/>
  <c r="Z549" i="10"/>
  <c r="AE549" i="10"/>
  <c r="AD549" i="10"/>
  <c r="Z557" i="10"/>
  <c r="AE557" i="10"/>
  <c r="AD557" i="10"/>
  <c r="Z565" i="10"/>
  <c r="AE565" i="10"/>
  <c r="AD565" i="10"/>
  <c r="Z573" i="10"/>
  <c r="AE573" i="10"/>
  <c r="AD573" i="10"/>
  <c r="Z581" i="10"/>
  <c r="AD581" i="10"/>
  <c r="AE581" i="10"/>
  <c r="Z589" i="10"/>
  <c r="AE589" i="10"/>
  <c r="AD589" i="10"/>
  <c r="Z597" i="10"/>
  <c r="AE597" i="10"/>
  <c r="AD597" i="10"/>
  <c r="Z605" i="10"/>
  <c r="AE605" i="10"/>
  <c r="AD605" i="10"/>
  <c r="Z613" i="10"/>
  <c r="AD613" i="10"/>
  <c r="AE613" i="10"/>
  <c r="Z621" i="10"/>
  <c r="AE621" i="10"/>
  <c r="AD621" i="10"/>
  <c r="Z629" i="10"/>
  <c r="AE629" i="10"/>
  <c r="AD629" i="10"/>
  <c r="Z637" i="10"/>
  <c r="AE637" i="10"/>
  <c r="AD637" i="10"/>
  <c r="Z645" i="10"/>
  <c r="AD645" i="10"/>
  <c r="AE645" i="10"/>
  <c r="Z653" i="10"/>
  <c r="AE653" i="10"/>
  <c r="AD653" i="10"/>
  <c r="Z661" i="10"/>
  <c r="AE661" i="10"/>
  <c r="AD661" i="10"/>
  <c r="Z669" i="10"/>
  <c r="AE669" i="10"/>
  <c r="AD669" i="10"/>
  <c r="Z677" i="10"/>
  <c r="AE677" i="10"/>
  <c r="AD677" i="10"/>
  <c r="Z685" i="10"/>
  <c r="AE685" i="10"/>
  <c r="AD685" i="10"/>
  <c r="Z693" i="10"/>
  <c r="AE693" i="10"/>
  <c r="AD693" i="10"/>
  <c r="Z701" i="10"/>
  <c r="AE701" i="10"/>
  <c r="AD701" i="10"/>
  <c r="Z709" i="10"/>
  <c r="AE709" i="10"/>
  <c r="AD709" i="10"/>
  <c r="Z717" i="10"/>
  <c r="AE717" i="10"/>
  <c r="AD717" i="10"/>
  <c r="Z725" i="10"/>
  <c r="AE725" i="10"/>
  <c r="AD725" i="10"/>
  <c r="Z733" i="10"/>
  <c r="AE733" i="10"/>
  <c r="AD733" i="10"/>
  <c r="Z741" i="10"/>
  <c r="AE741" i="10"/>
  <c r="AD741" i="10"/>
  <c r="Z749" i="10"/>
  <c r="AE749" i="10"/>
  <c r="AD749" i="10"/>
  <c r="Z757" i="10"/>
  <c r="AE757" i="10"/>
  <c r="AD757" i="10"/>
  <c r="Z765" i="10"/>
  <c r="AE765" i="10"/>
  <c r="AD765" i="10"/>
  <c r="Z773" i="10"/>
  <c r="AE773" i="10"/>
  <c r="AD773" i="10"/>
  <c r="Z781" i="10"/>
  <c r="AE781" i="10"/>
  <c r="AD781" i="10"/>
  <c r="Z789" i="10"/>
  <c r="AE789" i="10"/>
  <c r="AD789" i="10"/>
  <c r="Z797" i="10"/>
  <c r="AE797" i="10"/>
  <c r="AD797" i="10"/>
  <c r="Z805" i="10"/>
  <c r="AE805" i="10"/>
  <c r="AD805" i="10"/>
  <c r="Z813" i="10"/>
  <c r="AE813" i="10"/>
  <c r="AD813" i="10"/>
  <c r="Z821" i="10"/>
  <c r="AE821" i="10"/>
  <c r="AD821" i="10"/>
  <c r="Z829" i="10"/>
  <c r="AE829" i="10"/>
  <c r="AD829" i="10"/>
  <c r="Z837" i="10"/>
  <c r="AE837" i="10"/>
  <c r="AD837" i="10"/>
  <c r="Z845" i="10"/>
  <c r="AE845" i="10"/>
  <c r="AD845" i="10"/>
  <c r="Z853" i="10"/>
  <c r="AE853" i="10"/>
  <c r="AD853" i="10"/>
  <c r="Z861" i="10"/>
  <c r="AE861" i="10"/>
  <c r="AD861" i="10"/>
  <c r="Z869" i="10"/>
  <c r="AE869" i="10"/>
  <c r="AD869" i="10"/>
  <c r="Z877" i="10"/>
  <c r="AE877" i="10"/>
  <c r="AD877" i="10"/>
  <c r="Z885" i="10"/>
  <c r="AE885" i="10"/>
  <c r="AD885" i="10"/>
  <c r="Z893" i="10"/>
  <c r="AE893" i="10"/>
  <c r="AD893" i="10"/>
  <c r="Z901" i="10"/>
  <c r="AE901" i="10"/>
  <c r="AD901" i="10"/>
  <c r="Z909" i="10"/>
  <c r="AE909" i="10"/>
  <c r="AD909" i="10"/>
  <c r="Z917" i="10"/>
  <c r="AE917" i="10"/>
  <c r="AD917" i="10"/>
  <c r="Z925" i="10"/>
  <c r="AE925" i="10"/>
  <c r="AD925" i="10"/>
  <c r="Z933" i="10"/>
  <c r="AE933" i="10"/>
  <c r="AD933" i="10"/>
  <c r="Z941" i="10"/>
  <c r="AE941" i="10"/>
  <c r="AD941" i="10"/>
  <c r="Z949" i="10"/>
  <c r="AE949" i="10"/>
  <c r="AD949" i="10"/>
  <c r="AD932" i="10"/>
  <c r="AD868" i="10"/>
  <c r="AD804" i="10"/>
  <c r="AD740" i="10"/>
  <c r="AD676" i="10"/>
  <c r="AD504" i="10"/>
  <c r="AD248" i="10"/>
  <c r="AE524" i="10"/>
  <c r="Z959" i="10"/>
  <c r="AE959" i="10"/>
  <c r="Z967" i="10"/>
  <c r="AE967" i="10"/>
  <c r="Z975" i="10"/>
  <c r="AE975" i="10"/>
  <c r="Z983" i="10"/>
  <c r="AE983" i="10"/>
  <c r="Z991" i="10"/>
  <c r="AE991" i="10"/>
  <c r="Z999" i="10"/>
  <c r="AE999" i="10"/>
  <c r="Z1007" i="10"/>
  <c r="AE1007" i="10"/>
  <c r="Z1015" i="10"/>
  <c r="AE1015" i="10"/>
  <c r="Z977" i="10"/>
  <c r="AE977" i="10"/>
  <c r="Z985" i="10"/>
  <c r="AE985" i="10"/>
  <c r="Z1001" i="10"/>
  <c r="AE1001" i="10"/>
  <c r="Z1009" i="10"/>
  <c r="AE1009" i="10"/>
  <c r="Z962" i="10"/>
  <c r="AE962" i="10"/>
  <c r="Z970" i="10"/>
  <c r="AE970" i="10"/>
  <c r="Z978" i="10"/>
  <c r="AE978" i="10"/>
  <c r="Z994" i="10"/>
  <c r="AE994" i="10"/>
  <c r="Z1002" i="10"/>
  <c r="AE1002" i="10"/>
  <c r="Z1010" i="10"/>
  <c r="AE1010" i="10"/>
  <c r="AD1010" i="10"/>
  <c r="AD1002" i="10"/>
  <c r="AD994" i="10"/>
  <c r="AD986" i="10"/>
  <c r="AD978" i="10"/>
  <c r="AD970" i="10"/>
  <c r="AD962" i="10"/>
  <c r="Z947" i="10"/>
  <c r="AE947" i="10"/>
  <c r="Z955" i="10"/>
  <c r="AE955" i="10"/>
  <c r="Z963" i="10"/>
  <c r="AE963" i="10"/>
  <c r="Z971" i="10"/>
  <c r="AE971" i="10"/>
  <c r="Z979" i="10"/>
  <c r="AE979" i="10"/>
  <c r="Z987" i="10"/>
  <c r="AE987" i="10"/>
  <c r="Z995" i="10"/>
  <c r="AE995" i="10"/>
  <c r="Z1003" i="10"/>
  <c r="AE1003" i="10"/>
  <c r="Z1011" i="10"/>
  <c r="AE1011" i="10"/>
  <c r="AD1009" i="10"/>
  <c r="AD1001" i="10"/>
  <c r="AD993" i="10"/>
  <c r="AD985" i="10"/>
  <c r="AD977" i="10"/>
  <c r="Z964" i="10"/>
  <c r="AE964" i="10"/>
  <c r="Z972" i="10"/>
  <c r="AE972" i="10"/>
  <c r="Z980" i="10"/>
  <c r="AE980" i="10"/>
  <c r="Z988" i="10"/>
  <c r="AE988" i="10"/>
  <c r="Z996" i="10"/>
  <c r="AE996" i="10"/>
  <c r="Z1004" i="10"/>
  <c r="AE1004" i="10"/>
  <c r="Z1012" i="10"/>
  <c r="AE1012" i="10"/>
  <c r="Z957" i="10"/>
  <c r="AE957" i="10"/>
  <c r="Z965" i="10"/>
  <c r="AE965" i="10"/>
  <c r="Z973" i="10"/>
  <c r="AE973" i="10"/>
  <c r="Z981" i="10"/>
  <c r="AE981" i="10"/>
  <c r="Z989" i="10"/>
  <c r="AE989" i="10"/>
  <c r="Z997" i="10"/>
  <c r="AE997" i="10"/>
  <c r="Z1005" i="10"/>
  <c r="AE1005" i="10"/>
  <c r="Z1013" i="10"/>
  <c r="AE1013" i="10"/>
  <c r="AD1015" i="10"/>
  <c r="AD1007" i="10"/>
  <c r="AD999" i="10"/>
  <c r="AD991" i="10"/>
  <c r="AD983" i="10"/>
  <c r="AD975" i="10"/>
  <c r="AD967" i="10"/>
  <c r="AD959" i="10"/>
  <c r="AE993" i="10"/>
  <c r="Z958" i="10"/>
  <c r="AE958" i="10"/>
  <c r="Z966" i="10"/>
  <c r="AE966" i="10"/>
  <c r="Z974" i="10"/>
  <c r="AE974" i="10"/>
  <c r="Z982" i="10"/>
  <c r="AE982" i="10"/>
  <c r="Z990" i="10"/>
  <c r="AE990" i="10"/>
  <c r="Z998" i="10"/>
  <c r="AE998" i="10"/>
  <c r="Z1006" i="10"/>
  <c r="AE1006" i="10"/>
  <c r="Z1014" i="10"/>
  <c r="AE1014" i="10"/>
  <c r="AD1014" i="10"/>
  <c r="AD1006" i="10"/>
  <c r="AD998" i="10"/>
  <c r="AD990" i="10"/>
  <c r="AD982" i="10"/>
  <c r="AD974" i="10"/>
  <c r="AD966" i="10"/>
  <c r="AD958" i="10"/>
  <c r="AE986" i="10"/>
  <c r="T997" i="10"/>
  <c r="T583" i="10"/>
  <c r="T55" i="10"/>
  <c r="T978" i="10"/>
  <c r="T914" i="10"/>
  <c r="T906" i="10"/>
  <c r="T898" i="10"/>
  <c r="T874" i="10"/>
  <c r="T858" i="10"/>
  <c r="T850" i="10"/>
  <c r="T834" i="10"/>
  <c r="T810" i="10"/>
  <c r="T786" i="10"/>
  <c r="T770" i="10"/>
  <c r="T746" i="10"/>
  <c r="T730" i="10"/>
  <c r="T722" i="10"/>
  <c r="T714" i="10"/>
  <c r="T706" i="10"/>
  <c r="T413" i="10"/>
  <c r="T724" i="10"/>
  <c r="T698" i="10"/>
  <c r="T690" i="10"/>
  <c r="T682" i="10"/>
  <c r="T658" i="10"/>
  <c r="T650" i="10"/>
  <c r="T642" i="10"/>
  <c r="T634" i="10"/>
  <c r="T626" i="10"/>
  <c r="T618" i="10"/>
  <c r="T602" i="10"/>
  <c r="T586" i="10"/>
  <c r="T578" i="10"/>
  <c r="T570" i="10"/>
  <c r="T562" i="10"/>
  <c r="T554" i="10"/>
  <c r="T530" i="10"/>
  <c r="T522" i="10"/>
  <c r="T514" i="10"/>
  <c r="T506" i="10"/>
  <c r="T498" i="10"/>
  <c r="T490" i="10"/>
  <c r="T458" i="10"/>
  <c r="T450" i="10"/>
  <c r="T442" i="10"/>
  <c r="T434" i="10"/>
  <c r="T394" i="10"/>
  <c r="T386" i="10"/>
  <c r="T378" i="10"/>
  <c r="T370" i="10"/>
  <c r="T330" i="10"/>
  <c r="T322" i="10"/>
  <c r="T314" i="10"/>
  <c r="T306" i="10"/>
  <c r="T266" i="10"/>
  <c r="T258" i="10"/>
  <c r="T250" i="10"/>
  <c r="T242" i="10"/>
  <c r="T202" i="10"/>
  <c r="T194" i="10"/>
  <c r="T186" i="10"/>
  <c r="T178" i="10"/>
  <c r="T170" i="10"/>
  <c r="T138" i="10"/>
  <c r="T130" i="10"/>
  <c r="T122" i="10"/>
  <c r="T114" i="10"/>
  <c r="T74" i="10"/>
  <c r="T66" i="10"/>
  <c r="T58" i="10"/>
  <c r="T50" i="10"/>
  <c r="N72" i="10" a="1"/>
  <c r="N72" i="10" s="1"/>
  <c r="N120" i="10" a="1"/>
  <c r="N120" i="10" s="1"/>
  <c r="N184" i="10" a="1"/>
  <c r="N184" i="10" s="1"/>
  <c r="N248" i="10" a="1"/>
  <c r="N248" i="10" s="1"/>
  <c r="N296" i="10" a="1"/>
  <c r="N296" i="10" s="1"/>
  <c r="N496" i="10" a="1"/>
  <c r="N496" i="10" s="1"/>
  <c r="N552" i="10" a="1"/>
  <c r="N552" i="10" s="1"/>
  <c r="N624" i="10" a="1"/>
  <c r="N624" i="10" s="1"/>
  <c r="N784" i="10" a="1"/>
  <c r="N784" i="10" s="1"/>
  <c r="N65" i="10" a="1"/>
  <c r="N65" i="10" s="1"/>
  <c r="N121" i="10" a="1"/>
  <c r="N121" i="10" s="1"/>
  <c r="N145" i="10" a="1"/>
  <c r="N145" i="10" s="1"/>
  <c r="N153" i="10" a="1"/>
  <c r="N153" i="10" s="1"/>
  <c r="N161" i="10" a="1"/>
  <c r="N161" i="10" s="1"/>
  <c r="N169" i="10" a="1"/>
  <c r="N169" i="10" s="1"/>
  <c r="N177" i="10" a="1"/>
  <c r="N177" i="10" s="1"/>
  <c r="N185" i="10" a="1"/>
  <c r="N185" i="10" s="1"/>
  <c r="N193" i="10" a="1"/>
  <c r="N193" i="10" s="1"/>
  <c r="N201" i="10" a="1"/>
  <c r="N201" i="10" s="1"/>
  <c r="N209" i="10" a="1"/>
  <c r="N209" i="10" s="1"/>
  <c r="N217" i="10" a="1"/>
  <c r="N217" i="10" s="1"/>
  <c r="N225" i="10" a="1"/>
  <c r="N225" i="10" s="1"/>
  <c r="N233" i="10" a="1"/>
  <c r="N233" i="10" s="1"/>
  <c r="N241" i="10" a="1"/>
  <c r="N241" i="10" s="1"/>
  <c r="N249" i="10" a="1"/>
  <c r="N249" i="10" s="1"/>
  <c r="N257" i="10" a="1"/>
  <c r="N257" i="10" s="1"/>
  <c r="N265" i="10" a="1"/>
  <c r="N265" i="10" s="1"/>
  <c r="N273" i="10" a="1"/>
  <c r="N273" i="10" s="1"/>
  <c r="N281" i="10" a="1"/>
  <c r="N281" i="10" s="1"/>
  <c r="N289" i="10" a="1"/>
  <c r="N289" i="10" s="1"/>
  <c r="N297" i="10" a="1"/>
  <c r="N297" i="10" s="1"/>
  <c r="N313" i="10" a="1"/>
  <c r="N313" i="10" s="1"/>
  <c r="N321" i="10" a="1"/>
  <c r="N321" i="10" s="1"/>
  <c r="N329" i="10" a="1"/>
  <c r="N329" i="10" s="1"/>
  <c r="N337" i="10" a="1"/>
  <c r="N337" i="10" s="1"/>
  <c r="N345" i="10" a="1"/>
  <c r="N345" i="10" s="1"/>
  <c r="N353" i="10" a="1"/>
  <c r="N353" i="10" s="1"/>
  <c r="N361" i="10" a="1"/>
  <c r="N361" i="10" s="1"/>
  <c r="N377" i="10" a="1"/>
  <c r="N377" i="10" s="1"/>
  <c r="N385" i="10" a="1"/>
  <c r="N385" i="10" s="1"/>
  <c r="N393" i="10" a="1"/>
  <c r="N393" i="10" s="1"/>
  <c r="N401" i="10" a="1"/>
  <c r="N401" i="10" s="1"/>
  <c r="N409" i="10" a="1"/>
  <c r="N409" i="10" s="1"/>
  <c r="N417" i="10" a="1"/>
  <c r="N417" i="10" s="1"/>
  <c r="N425" i="10" a="1"/>
  <c r="N425" i="10" s="1"/>
  <c r="N441" i="10" a="1"/>
  <c r="N441" i="10" s="1"/>
  <c r="N449" i="10" a="1"/>
  <c r="N449" i="10" s="1"/>
  <c r="N457" i="10" a="1"/>
  <c r="N457" i="10" s="1"/>
  <c r="N465" i="10" a="1"/>
  <c r="N465" i="10" s="1"/>
  <c r="N473" i="10" a="1"/>
  <c r="N473" i="10" s="1"/>
  <c r="N481" i="10" a="1"/>
  <c r="N481" i="10" s="1"/>
  <c r="N489" i="10" a="1"/>
  <c r="N489" i="10" s="1"/>
  <c r="N505" i="10" a="1"/>
  <c r="N505" i="10" s="1"/>
  <c r="N513" i="10" a="1"/>
  <c r="N513" i="10" s="1"/>
  <c r="N521" i="10" a="1"/>
  <c r="N521" i="10" s="1"/>
  <c r="N529" i="10" a="1"/>
  <c r="N529" i="10" s="1"/>
  <c r="N537" i="10" a="1"/>
  <c r="N537" i="10" s="1"/>
  <c r="N545" i="10" a="1"/>
  <c r="N545" i="10" s="1"/>
  <c r="N553" i="10" a="1"/>
  <c r="N553" i="10" s="1"/>
  <c r="N561" i="10" a="1"/>
  <c r="N561" i="10" s="1"/>
  <c r="N569" i="10" a="1"/>
  <c r="N569" i="10" s="1"/>
  <c r="N577" i="10" a="1"/>
  <c r="N577" i="10" s="1"/>
  <c r="N585" i="10" a="1"/>
  <c r="N585" i="10" s="1"/>
  <c r="N593" i="10" a="1"/>
  <c r="N593" i="10" s="1"/>
  <c r="N601" i="10" a="1"/>
  <c r="N601" i="10" s="1"/>
  <c r="N609" i="10" a="1"/>
  <c r="N609" i="10" s="1"/>
  <c r="N617" i="10" a="1"/>
  <c r="N617" i="10" s="1"/>
  <c r="N625" i="10" a="1"/>
  <c r="N625" i="10" s="1"/>
  <c r="T625" i="10" s="1"/>
  <c r="N633" i="10" a="1"/>
  <c r="N633" i="10" s="1"/>
  <c r="N641" i="10" a="1"/>
  <c r="N641" i="10" s="1"/>
  <c r="N649" i="10" a="1"/>
  <c r="N649" i="10" s="1"/>
  <c r="N657" i="10" a="1"/>
  <c r="N657" i="10" s="1"/>
  <c r="N665" i="10" a="1"/>
  <c r="N665" i="10" s="1"/>
  <c r="N673" i="10" a="1"/>
  <c r="N673" i="10" s="1"/>
  <c r="N681" i="10" a="1"/>
  <c r="N681" i="10" s="1"/>
  <c r="N689" i="10" a="1"/>
  <c r="N689" i="10" s="1"/>
  <c r="T689" i="10" s="1"/>
  <c r="N697" i="10" a="1"/>
  <c r="N697" i="10" s="1"/>
  <c r="N705" i="10" a="1"/>
  <c r="N705" i="10" s="1"/>
  <c r="N713" i="10" a="1"/>
  <c r="N713" i="10" s="1"/>
  <c r="T713" i="10" s="1"/>
  <c r="N881" i="10" a="1"/>
  <c r="N881" i="10" s="1"/>
  <c r="N889" i="10" a="1"/>
  <c r="N889" i="10" s="1"/>
  <c r="T988" i="10"/>
  <c r="T919" i="10"/>
  <c r="T854" i="10"/>
  <c r="T560" i="10"/>
  <c r="T391" i="10"/>
  <c r="N494" i="10" a="1"/>
  <c r="N494" i="10" s="1"/>
  <c r="N40" i="10" a="1"/>
  <c r="N40" i="10" s="1"/>
  <c r="N64" i="10" a="1"/>
  <c r="N64" i="10" s="1"/>
  <c r="N104" i="10" a="1"/>
  <c r="N104" i="10" s="1"/>
  <c r="N160" i="10" a="1"/>
  <c r="N160" i="10" s="1"/>
  <c r="N168" i="10" a="1"/>
  <c r="N168" i="10" s="1"/>
  <c r="N216" i="10" a="1"/>
  <c r="N216" i="10" s="1"/>
  <c r="N264" i="10" a="1"/>
  <c r="N264" i="10" s="1"/>
  <c r="N312" i="10" a="1"/>
  <c r="N312" i="10" s="1"/>
  <c r="N352" i="10" a="1"/>
  <c r="N352" i="10" s="1"/>
  <c r="N408" i="10" a="1"/>
  <c r="N408" i="10" s="1"/>
  <c r="N472" i="10" a="1"/>
  <c r="N472" i="10" s="1"/>
  <c r="N512" i="10" a="1"/>
  <c r="N512" i="10" s="1"/>
  <c r="N536" i="10" a="1"/>
  <c r="N536" i="10" s="1"/>
  <c r="N584" i="10" a="1"/>
  <c r="N584" i="10" s="1"/>
  <c r="N616" i="10" a="1"/>
  <c r="N616" i="10" s="1"/>
  <c r="N656" i="10" a="1"/>
  <c r="N656" i="10" s="1"/>
  <c r="N680" i="10" a="1"/>
  <c r="N680" i="10" s="1"/>
  <c r="N712" i="10" a="1"/>
  <c r="N712" i="10" s="1"/>
  <c r="T712" i="10" s="1"/>
  <c r="N752" i="10" a="1"/>
  <c r="N752" i="10" s="1"/>
  <c r="N792" i="10" a="1"/>
  <c r="N792" i="10" s="1"/>
  <c r="N824" i="10" a="1"/>
  <c r="N824" i="10" s="1"/>
  <c r="N848" i="10" a="1"/>
  <c r="N848" i="10" s="1"/>
  <c r="N864" i="10" a="1"/>
  <c r="N864" i="10" s="1"/>
  <c r="N896" i="10" a="1"/>
  <c r="N896" i="10" s="1"/>
  <c r="N952" i="10" a="1"/>
  <c r="N952" i="10" s="1"/>
  <c r="N1000" i="10" a="1"/>
  <c r="N1000" i="10" s="1"/>
  <c r="T1000" i="10" s="1"/>
  <c r="N89" i="10" a="1"/>
  <c r="N89" i="10" s="1"/>
  <c r="T979" i="10"/>
  <c r="T846" i="10"/>
  <c r="T541" i="10"/>
  <c r="T87" i="10"/>
  <c r="N300" i="10" a="1"/>
  <c r="N300" i="10" s="1"/>
  <c r="T300" i="10" s="1"/>
  <c r="N88" i="10" a="1"/>
  <c r="N88" i="10" s="1"/>
  <c r="N136" i="10" a="1"/>
  <c r="N136" i="10" s="1"/>
  <c r="N192" i="10" a="1"/>
  <c r="N192" i="10" s="1"/>
  <c r="N232" i="10" a="1"/>
  <c r="N232" i="10" s="1"/>
  <c r="N280" i="10" a="1"/>
  <c r="N280" i="10" s="1"/>
  <c r="N320" i="10" a="1"/>
  <c r="N320" i="10" s="1"/>
  <c r="N376" i="10" a="1"/>
  <c r="N376" i="10" s="1"/>
  <c r="N424" i="10" a="1"/>
  <c r="N424" i="10" s="1"/>
  <c r="N488" i="10" a="1"/>
  <c r="N488" i="10" s="1"/>
  <c r="N544" i="10" a="1"/>
  <c r="N544" i="10" s="1"/>
  <c r="N592" i="10" a="1"/>
  <c r="N592" i="10" s="1"/>
  <c r="N640" i="10" a="1"/>
  <c r="N640" i="10" s="1"/>
  <c r="N672" i="10" a="1"/>
  <c r="N672" i="10" s="1"/>
  <c r="N704" i="10" a="1"/>
  <c r="N704" i="10" s="1"/>
  <c r="T704" i="10" s="1"/>
  <c r="N744" i="10" a="1"/>
  <c r="N744" i="10" s="1"/>
  <c r="N768" i="10" a="1"/>
  <c r="N768" i="10" s="1"/>
  <c r="N816" i="10" a="1"/>
  <c r="N816" i="10" s="1"/>
  <c r="N880" i="10" a="1"/>
  <c r="N880" i="10" s="1"/>
  <c r="N920" i="10" a="1"/>
  <c r="N920" i="10" s="1"/>
  <c r="N960" i="10" a="1"/>
  <c r="N960" i="10" s="1"/>
  <c r="N992" i="10" a="1"/>
  <c r="N992" i="10" s="1"/>
  <c r="N1016" i="10" a="1"/>
  <c r="N1016" i="10" s="1"/>
  <c r="T1016" i="10" s="1"/>
  <c r="N57" i="10" a="1"/>
  <c r="N57" i="10" s="1"/>
  <c r="N113" i="10" a="1"/>
  <c r="N113" i="10" s="1"/>
  <c r="N129" i="10" a="1"/>
  <c r="N129" i="10" s="1"/>
  <c r="N35" i="10" a="1"/>
  <c r="N35" i="10" s="1"/>
  <c r="N43" i="10" a="1"/>
  <c r="N43" i="10" s="1"/>
  <c r="N51" i="10" a="1"/>
  <c r="N51" i="10" s="1"/>
  <c r="N59" i="10" a="1"/>
  <c r="N59" i="10" s="1"/>
  <c r="N67" i="10" a="1"/>
  <c r="N67" i="10" s="1"/>
  <c r="N83" i="10" a="1"/>
  <c r="N83" i="10" s="1"/>
  <c r="N91" i="10" a="1"/>
  <c r="N91" i="10" s="1"/>
  <c r="N99" i="10" a="1"/>
  <c r="N99" i="10" s="1"/>
  <c r="N107" i="10" a="1"/>
  <c r="N107" i="10" s="1"/>
  <c r="N115" i="10" a="1"/>
  <c r="N115" i="10" s="1"/>
  <c r="N123" i="10" a="1"/>
  <c r="N123" i="10" s="1"/>
  <c r="N131" i="10" a="1"/>
  <c r="N131" i="10" s="1"/>
  <c r="N147" i="10" a="1"/>
  <c r="N147" i="10" s="1"/>
  <c r="N155" i="10" a="1"/>
  <c r="N155" i="10" s="1"/>
  <c r="N163" i="10" a="1"/>
  <c r="N163" i="10" s="1"/>
  <c r="N171" i="10" a="1"/>
  <c r="N171" i="10" s="1"/>
  <c r="N179" i="10" a="1"/>
  <c r="N179" i="10" s="1"/>
  <c r="N187" i="10" a="1"/>
  <c r="N187" i="10" s="1"/>
  <c r="N195" i="10" a="1"/>
  <c r="N195" i="10" s="1"/>
  <c r="N203" i="10" a="1"/>
  <c r="N203" i="10" s="1"/>
  <c r="N211" i="10" a="1"/>
  <c r="N211" i="10" s="1"/>
  <c r="N219" i="10" a="1"/>
  <c r="N219" i="10" s="1"/>
  <c r="N227" i="10" a="1"/>
  <c r="N227" i="10" s="1"/>
  <c r="N235" i="10" a="1"/>
  <c r="N235" i="10" s="1"/>
  <c r="N243" i="10" a="1"/>
  <c r="N243" i="10" s="1"/>
  <c r="N251" i="10" a="1"/>
  <c r="N251" i="10" s="1"/>
  <c r="N259" i="10" a="1"/>
  <c r="N259" i="10" s="1"/>
  <c r="N275" i="10" a="1"/>
  <c r="N275" i="10" s="1"/>
  <c r="N283" i="10" a="1"/>
  <c r="N283" i="10" s="1"/>
  <c r="N291" i="10" a="1"/>
  <c r="N291" i="10" s="1"/>
  <c r="N299" i="10" a="1"/>
  <c r="N299" i="10" s="1"/>
  <c r="N307" i="10" a="1"/>
  <c r="N307" i="10" s="1"/>
  <c r="N315" i="10" a="1"/>
  <c r="N315" i="10" s="1"/>
  <c r="N323" i="10" a="1"/>
  <c r="N323" i="10" s="1"/>
  <c r="N339" i="10" a="1"/>
  <c r="N339" i="10" s="1"/>
  <c r="N347" i="10" a="1"/>
  <c r="N347" i="10" s="1"/>
  <c r="N355" i="10" a="1"/>
  <c r="N355" i="10" s="1"/>
  <c r="N363" i="10" a="1"/>
  <c r="N363" i="10" s="1"/>
  <c r="N371" i="10" a="1"/>
  <c r="N371" i="10" s="1"/>
  <c r="N379" i="10" a="1"/>
  <c r="N379" i="10" s="1"/>
  <c r="N387" i="10" a="1"/>
  <c r="N387" i="10" s="1"/>
  <c r="N403" i="10" a="1"/>
  <c r="N403" i="10" s="1"/>
  <c r="N411" i="10" a="1"/>
  <c r="N411" i="10" s="1"/>
  <c r="N419" i="10" a="1"/>
  <c r="N419" i="10" s="1"/>
  <c r="N427" i="10" a="1"/>
  <c r="N427" i="10" s="1"/>
  <c r="N435" i="10" a="1"/>
  <c r="N435" i="10" s="1"/>
  <c r="N443" i="10" a="1"/>
  <c r="N443" i="10" s="1"/>
  <c r="N451" i="10" a="1"/>
  <c r="N451" i="10" s="1"/>
  <c r="N459" i="10" a="1"/>
  <c r="N459" i="10" s="1"/>
  <c r="N467" i="10" a="1"/>
  <c r="N467" i="10" s="1"/>
  <c r="N475" i="10" a="1"/>
  <c r="N475" i="10" s="1"/>
  <c r="N483" i="10" a="1"/>
  <c r="N483" i="10" s="1"/>
  <c r="N491" i="10" a="1"/>
  <c r="N491" i="10" s="1"/>
  <c r="N499" i="10" a="1"/>
  <c r="N499" i="10" s="1"/>
  <c r="N507" i="10" a="1"/>
  <c r="N507" i="10" s="1"/>
  <c r="N515" i="10" a="1"/>
  <c r="N515" i="10" s="1"/>
  <c r="N531" i="10" a="1"/>
  <c r="N531" i="10" s="1"/>
  <c r="N539" i="10" a="1"/>
  <c r="N539" i="10" s="1"/>
  <c r="N547" i="10" a="1"/>
  <c r="N547" i="10" s="1"/>
  <c r="N555" i="10" a="1"/>
  <c r="N555" i="10" s="1"/>
  <c r="N563" i="10" a="1"/>
  <c r="N563" i="10" s="1"/>
  <c r="N571" i="10" a="1"/>
  <c r="N571" i="10" s="1"/>
  <c r="N579" i="10" a="1"/>
  <c r="N579" i="10" s="1"/>
  <c r="N595" i="10" a="1"/>
  <c r="N595" i="10" s="1"/>
  <c r="N603" i="10" a="1"/>
  <c r="N603" i="10" s="1"/>
  <c r="N611" i="10" a="1"/>
  <c r="N611" i="10" s="1"/>
  <c r="N619" i="10" a="1"/>
  <c r="N619" i="10" s="1"/>
  <c r="N627" i="10" a="1"/>
  <c r="N627" i="10" s="1"/>
  <c r="N635" i="10" a="1"/>
  <c r="N635" i="10" s="1"/>
  <c r="T635" i="10" s="1"/>
  <c r="N643" i="10" a="1"/>
  <c r="N643" i="10" s="1"/>
  <c r="N659" i="10" a="1"/>
  <c r="N659" i="10" s="1"/>
  <c r="N667" i="10" a="1"/>
  <c r="N667" i="10" s="1"/>
  <c r="T667" i="10" s="1"/>
  <c r="N675" i="10" a="1"/>
  <c r="N675" i="10" s="1"/>
  <c r="N683" i="10" a="1"/>
  <c r="N683" i="10" s="1"/>
  <c r="N691" i="10" a="1"/>
  <c r="N691" i="10" s="1"/>
  <c r="N699" i="10" a="1"/>
  <c r="N699" i="10" s="1"/>
  <c r="N707" i="10" a="1"/>
  <c r="N707" i="10" s="1"/>
  <c r="N715" i="10" a="1"/>
  <c r="N715" i="10" s="1"/>
  <c r="N723" i="10" a="1"/>
  <c r="N723" i="10" s="1"/>
  <c r="N731" i="10" a="1"/>
  <c r="N731" i="10" s="1"/>
  <c r="T731" i="10" s="1"/>
  <c r="N739" i="10" a="1"/>
  <c r="N739" i="10" s="1"/>
  <c r="N747" i="10" a="1"/>
  <c r="N747" i="10" s="1"/>
  <c r="N755" i="10" a="1"/>
  <c r="N755" i="10" s="1"/>
  <c r="N763" i="10" a="1"/>
  <c r="N763" i="10" s="1"/>
  <c r="T763" i="10" s="1"/>
  <c r="N771" i="10" a="1"/>
  <c r="N771" i="10" s="1"/>
  <c r="N779" i="10" a="1"/>
  <c r="N779" i="10" s="1"/>
  <c r="N787" i="10" a="1"/>
  <c r="N787" i="10" s="1"/>
  <c r="N819" i="10" a="1"/>
  <c r="N819" i="10" s="1"/>
  <c r="N827" i="10" a="1"/>
  <c r="N827" i="10" s="1"/>
  <c r="N835" i="10" a="1"/>
  <c r="N835" i="10" s="1"/>
  <c r="N843" i="10" a="1"/>
  <c r="N843" i="10" s="1"/>
  <c r="N851" i="10" a="1"/>
  <c r="N851" i="10" s="1"/>
  <c r="N859" i="10" a="1"/>
  <c r="N859" i="10" s="1"/>
  <c r="N867" i="10" a="1"/>
  <c r="N867" i="10" s="1"/>
  <c r="N875" i="10" a="1"/>
  <c r="N875" i="10" s="1"/>
  <c r="N883" i="10" a="1"/>
  <c r="N883" i="10" s="1"/>
  <c r="N891" i="10" a="1"/>
  <c r="N891" i="10" s="1"/>
  <c r="N899" i="10" a="1"/>
  <c r="N899" i="10" s="1"/>
  <c r="N907" i="10" a="1"/>
  <c r="N907" i="10" s="1"/>
  <c r="N915" i="10" a="1"/>
  <c r="N915" i="10" s="1"/>
  <c r="N923" i="10" a="1"/>
  <c r="N923" i="10" s="1"/>
  <c r="N931" i="10" a="1"/>
  <c r="N931" i="10" s="1"/>
  <c r="N939" i="10" a="1"/>
  <c r="N939" i="10" s="1"/>
  <c r="N947" i="10" a="1"/>
  <c r="N947" i="10" s="1"/>
  <c r="T947" i="10" s="1"/>
  <c r="N955" i="10" a="1"/>
  <c r="N955" i="10" s="1"/>
  <c r="N963" i="10" a="1"/>
  <c r="N963" i="10" s="1"/>
  <c r="T963" i="10" s="1"/>
  <c r="N987" i="10" a="1"/>
  <c r="N987" i="10" s="1"/>
  <c r="T987" i="10" s="1"/>
  <c r="N995" i="10" a="1"/>
  <c r="N995" i="10" s="1"/>
  <c r="T995" i="10" s="1"/>
  <c r="N1003" i="10" a="1"/>
  <c r="N1003" i="10" s="1"/>
  <c r="N1011" i="10" a="1"/>
  <c r="N1011" i="10" s="1"/>
  <c r="T1011" i="10" s="1"/>
  <c r="T971" i="10"/>
  <c r="T902" i="10"/>
  <c r="T837" i="10"/>
  <c r="T519" i="10"/>
  <c r="T349" i="10"/>
  <c r="N56" i="10" a="1"/>
  <c r="N56" i="10" s="1"/>
  <c r="T56" i="10" s="1"/>
  <c r="N112" i="10" a="1"/>
  <c r="N112" i="10" s="1"/>
  <c r="N176" i="10" a="1"/>
  <c r="N176" i="10" s="1"/>
  <c r="N200" i="10" a="1"/>
  <c r="N200" i="10" s="1"/>
  <c r="N224" i="10" a="1"/>
  <c r="N224" i="10" s="1"/>
  <c r="N256" i="10" a="1"/>
  <c r="N256" i="10" s="1"/>
  <c r="N304" i="10" a="1"/>
  <c r="N304" i="10" s="1"/>
  <c r="N360" i="10" a="1"/>
  <c r="N360" i="10" s="1"/>
  <c r="N400" i="10" a="1"/>
  <c r="N400" i="10" s="1"/>
  <c r="T400" i="10" s="1"/>
  <c r="N432" i="10" a="1"/>
  <c r="N432" i="10" s="1"/>
  <c r="N480" i="10" a="1"/>
  <c r="N480" i="10" s="1"/>
  <c r="T480" i="10" s="1"/>
  <c r="N528" i="10" a="1"/>
  <c r="N528" i="10" s="1"/>
  <c r="N600" i="10" a="1"/>
  <c r="N600" i="10" s="1"/>
  <c r="T600" i="10" s="1"/>
  <c r="N728" i="10" a="1"/>
  <c r="N728" i="10" s="1"/>
  <c r="T728" i="10" s="1"/>
  <c r="N808" i="10" a="1"/>
  <c r="N808" i="10" s="1"/>
  <c r="T808" i="10" s="1"/>
  <c r="N49" i="10" a="1"/>
  <c r="N49" i="10" s="1"/>
  <c r="N105" i="10" a="1"/>
  <c r="N105" i="10" s="1"/>
  <c r="N52" i="10" a="1"/>
  <c r="N52" i="10" s="1"/>
  <c r="N60" i="10" a="1"/>
  <c r="N60" i="10" s="1"/>
  <c r="N76" i="10" a="1"/>
  <c r="N76" i="10" s="1"/>
  <c r="T76" i="10" s="1"/>
  <c r="N92" i="10" a="1"/>
  <c r="N92" i="10" s="1"/>
  <c r="N100" i="10" a="1"/>
  <c r="N100" i="10" s="1"/>
  <c r="N108" i="10" a="1"/>
  <c r="N108" i="10" s="1"/>
  <c r="N116" i="10" a="1"/>
  <c r="N116" i="10" s="1"/>
  <c r="N124" i="10" a="1"/>
  <c r="N124" i="10" s="1"/>
  <c r="N132" i="10" a="1"/>
  <c r="N132" i="10" s="1"/>
  <c r="N140" i="10" a="1"/>
  <c r="N140" i="10" s="1"/>
  <c r="N156" i="10" a="1"/>
  <c r="N156" i="10" s="1"/>
  <c r="N164" i="10" a="1"/>
  <c r="N164" i="10" s="1"/>
  <c r="N172" i="10" a="1"/>
  <c r="N172" i="10" s="1"/>
  <c r="N180" i="10" a="1"/>
  <c r="N180" i="10" s="1"/>
  <c r="N188" i="10" a="1"/>
  <c r="N188" i="10" s="1"/>
  <c r="N196" i="10" a="1"/>
  <c r="N196" i="10" s="1"/>
  <c r="N204" i="10" a="1"/>
  <c r="N204" i="10" s="1"/>
  <c r="N220" i="10" a="1"/>
  <c r="N220" i="10" s="1"/>
  <c r="N228" i="10" a="1"/>
  <c r="N228" i="10" s="1"/>
  <c r="T228" i="10" s="1"/>
  <c r="N236" i="10" a="1"/>
  <c r="N236" i="10" s="1"/>
  <c r="N244" i="10" a="1"/>
  <c r="N244" i="10" s="1"/>
  <c r="N252" i="10" a="1"/>
  <c r="N252" i="10" s="1"/>
  <c r="N260" i="10" a="1"/>
  <c r="N260" i="10" s="1"/>
  <c r="N268" i="10" a="1"/>
  <c r="N268" i="10" s="1"/>
  <c r="N284" i="10" a="1"/>
  <c r="N284" i="10" s="1"/>
  <c r="N292" i="10" a="1"/>
  <c r="N292" i="10" s="1"/>
  <c r="N308" i="10" a="1"/>
  <c r="N308" i="10" s="1"/>
  <c r="N316" i="10" a="1"/>
  <c r="N316" i="10" s="1"/>
  <c r="N324" i="10" a="1"/>
  <c r="N324" i="10" s="1"/>
  <c r="N332" i="10" a="1"/>
  <c r="N332" i="10" s="1"/>
  <c r="N348" i="10" a="1"/>
  <c r="N348" i="10" s="1"/>
  <c r="N356" i="10" a="1"/>
  <c r="N356" i="10" s="1"/>
  <c r="N364" i="10" a="1"/>
  <c r="N364" i="10" s="1"/>
  <c r="N372" i="10" a="1"/>
  <c r="N372" i="10" s="1"/>
  <c r="N380" i="10" a="1"/>
  <c r="N380" i="10" s="1"/>
  <c r="N388" i="10" a="1"/>
  <c r="N388" i="10" s="1"/>
  <c r="N396" i="10" a="1"/>
  <c r="N396" i="10" s="1"/>
  <c r="N412" i="10" a="1"/>
  <c r="N412" i="10" s="1"/>
  <c r="N420" i="10" a="1"/>
  <c r="N420" i="10" s="1"/>
  <c r="N428" i="10" a="1"/>
  <c r="N428" i="10" s="1"/>
  <c r="N436" i="10" a="1"/>
  <c r="N436" i="10" s="1"/>
  <c r="N444" i="10" a="1"/>
  <c r="N444" i="10" s="1"/>
  <c r="N452" i="10" a="1"/>
  <c r="N452" i="10" s="1"/>
  <c r="N460" i="10" a="1"/>
  <c r="N460" i="10" s="1"/>
  <c r="N476" i="10" a="1"/>
  <c r="N476" i="10" s="1"/>
  <c r="N484" i="10" a="1"/>
  <c r="N484" i="10" s="1"/>
  <c r="N492" i="10" a="1"/>
  <c r="N492" i="10" s="1"/>
  <c r="N500" i="10" a="1"/>
  <c r="N500" i="10" s="1"/>
  <c r="N508" i="10" a="1"/>
  <c r="N508" i="10" s="1"/>
  <c r="N516" i="10" a="1"/>
  <c r="N516" i="10" s="1"/>
  <c r="N524" i="10" a="1"/>
  <c r="N524" i="10" s="1"/>
  <c r="N540" i="10" a="1"/>
  <c r="N540" i="10" s="1"/>
  <c r="N548" i="10" a="1"/>
  <c r="N548" i="10" s="1"/>
  <c r="N556" i="10" a="1"/>
  <c r="N556" i="10" s="1"/>
  <c r="N564" i="10" a="1"/>
  <c r="N564" i="10" s="1"/>
  <c r="N572" i="10" a="1"/>
  <c r="N572" i="10" s="1"/>
  <c r="N580" i="10" a="1"/>
  <c r="N580" i="10" s="1"/>
  <c r="N588" i="10" a="1"/>
  <c r="N588" i="10" s="1"/>
  <c r="N604" i="10" a="1"/>
  <c r="N604" i="10" s="1"/>
  <c r="N612" i="10" a="1"/>
  <c r="N612" i="10" s="1"/>
  <c r="N620" i="10" a="1"/>
  <c r="N620" i="10" s="1"/>
  <c r="N628" i="10" a="1"/>
  <c r="N628" i="10" s="1"/>
  <c r="T628" i="10" s="1"/>
  <c r="N636" i="10" a="1"/>
  <c r="N636" i="10" s="1"/>
  <c r="N652" i="10" a="1"/>
  <c r="N652" i="10" s="1"/>
  <c r="N660" i="10" a="1"/>
  <c r="N660" i="10" s="1"/>
  <c r="N668" i="10" a="1"/>
  <c r="N668" i="10" s="1"/>
  <c r="N676" i="10" a="1"/>
  <c r="N676" i="10" s="1"/>
  <c r="N684" i="10" a="1"/>
  <c r="N684" i="10" s="1"/>
  <c r="T684" i="10" s="1"/>
  <c r="N692" i="10" a="1"/>
  <c r="N692" i="10" s="1"/>
  <c r="N700" i="10" a="1"/>
  <c r="N700" i="10" s="1"/>
  <c r="N708" i="10" a="1"/>
  <c r="N708" i="10" s="1"/>
  <c r="N716" i="10" a="1"/>
  <c r="N716" i="10" s="1"/>
  <c r="T716" i="10" s="1"/>
  <c r="N732" i="10" a="1"/>
  <c r="N732" i="10" s="1"/>
  <c r="N740" i="10" a="1"/>
  <c r="N740" i="10" s="1"/>
  <c r="N748" i="10" a="1"/>
  <c r="N748" i="10" s="1"/>
  <c r="N756" i="10" a="1"/>
  <c r="N756" i="10" s="1"/>
  <c r="T756" i="10" s="1"/>
  <c r="N764" i="10" a="1"/>
  <c r="N764" i="10" s="1"/>
  <c r="N772" i="10" a="1"/>
  <c r="N772" i="10" s="1"/>
  <c r="T772" i="10" s="1"/>
  <c r="N780" i="10" a="1"/>
  <c r="N780" i="10" s="1"/>
  <c r="T780" i="10" s="1"/>
  <c r="N788" i="10" a="1"/>
  <c r="N788" i="10" s="1"/>
  <c r="T788" i="10" s="1"/>
  <c r="N796" i="10" a="1"/>
  <c r="N796" i="10" s="1"/>
  <c r="N804" i="10" a="1"/>
  <c r="N804" i="10" s="1"/>
  <c r="N820" i="10" a="1"/>
  <c r="N820" i="10" s="1"/>
  <c r="T820" i="10" s="1"/>
  <c r="N828" i="10" a="1"/>
  <c r="N828" i="10" s="1"/>
  <c r="N836" i="10" a="1"/>
  <c r="N836" i="10" s="1"/>
  <c r="N844" i="10" a="1"/>
  <c r="N844" i="10" s="1"/>
  <c r="T844" i="10" s="1"/>
  <c r="N852" i="10" a="1"/>
  <c r="N852" i="10" s="1"/>
  <c r="N860" i="10" a="1"/>
  <c r="N860" i="10" s="1"/>
  <c r="N868" i="10" a="1"/>
  <c r="N868" i="10" s="1"/>
  <c r="N876" i="10" a="1"/>
  <c r="N876" i="10" s="1"/>
  <c r="N884" i="10" a="1"/>
  <c r="N884" i="10" s="1"/>
  <c r="N892" i="10" a="1"/>
  <c r="N892" i="10" s="1"/>
  <c r="N900" i="10" a="1"/>
  <c r="N900" i="10" s="1"/>
  <c r="N908" i="10" a="1"/>
  <c r="N908" i="10" s="1"/>
  <c r="N916" i="10" a="1"/>
  <c r="N916" i="10" s="1"/>
  <c r="N924" i="10" a="1"/>
  <c r="N924" i="10" s="1"/>
  <c r="N932" i="10" a="1"/>
  <c r="N932" i="10" s="1"/>
  <c r="N940" i="10" a="1"/>
  <c r="N940" i="10" s="1"/>
  <c r="N948" i="10" a="1"/>
  <c r="N948" i="10" s="1"/>
  <c r="N964" i="10" a="1"/>
  <c r="N964" i="10" s="1"/>
  <c r="T964" i="10" s="1"/>
  <c r="N972" i="10" a="1"/>
  <c r="N972" i="10" s="1"/>
  <c r="N980" i="10" a="1"/>
  <c r="N980" i="10" s="1"/>
  <c r="T980" i="10" s="1"/>
  <c r="N996" i="10" a="1"/>
  <c r="N996" i="10" s="1"/>
  <c r="N1004" i="10" a="1"/>
  <c r="N1004" i="10" s="1"/>
  <c r="N1012" i="10" a="1"/>
  <c r="N1012" i="10" s="1"/>
  <c r="T758" i="10"/>
  <c r="T497" i="10"/>
  <c r="T328" i="10"/>
  <c r="N956" i="10" a="1"/>
  <c r="N956" i="10" s="1"/>
  <c r="T956" i="10" s="1"/>
  <c r="N48" i="10" a="1"/>
  <c r="N48" i="10" s="1"/>
  <c r="N96" i="10" a="1"/>
  <c r="N96" i="10" s="1"/>
  <c r="N152" i="10" a="1"/>
  <c r="N152" i="10" s="1"/>
  <c r="N240" i="10" a="1"/>
  <c r="N240" i="10" s="1"/>
  <c r="N272" i="10" a="1"/>
  <c r="N272" i="10" s="1"/>
  <c r="N344" i="10" a="1"/>
  <c r="N344" i="10" s="1"/>
  <c r="N632" i="10" a="1"/>
  <c r="N632" i="10" s="1"/>
  <c r="N968" i="10" a="1"/>
  <c r="N968" i="10" s="1"/>
  <c r="T968" i="10" s="1"/>
  <c r="N976" i="10" a="1"/>
  <c r="N976" i="10" s="1"/>
  <c r="N1008" i="10" a="1"/>
  <c r="N1008" i="10" s="1"/>
  <c r="T1008" i="10" s="1"/>
  <c r="N73" i="10" a="1"/>
  <c r="N73" i="10" s="1"/>
  <c r="N36" i="10" a="1"/>
  <c r="N36" i="10" s="1"/>
  <c r="N37" i="10" a="1"/>
  <c r="N37" i="10" s="1"/>
  <c r="N45" i="10" a="1"/>
  <c r="N45" i="10" s="1"/>
  <c r="N53" i="10" a="1"/>
  <c r="N53" i="10" s="1"/>
  <c r="N61" i="10" a="1"/>
  <c r="N61" i="10" s="1"/>
  <c r="N69" i="10" a="1"/>
  <c r="N69" i="10" s="1"/>
  <c r="N77" i="10" a="1"/>
  <c r="N77" i="10" s="1"/>
  <c r="N85" i="10" a="1"/>
  <c r="N85" i="10" s="1"/>
  <c r="N93" i="10" a="1"/>
  <c r="N93" i="10" s="1"/>
  <c r="N101" i="10" a="1"/>
  <c r="N101" i="10" s="1"/>
  <c r="N109" i="10" a="1"/>
  <c r="N109" i="10" s="1"/>
  <c r="N117" i="10" a="1"/>
  <c r="N117" i="10" s="1"/>
  <c r="N125" i="10" a="1"/>
  <c r="N125" i="10" s="1"/>
  <c r="N133" i="10" a="1"/>
  <c r="N133" i="10" s="1"/>
  <c r="N141" i="10" a="1"/>
  <c r="N141" i="10" s="1"/>
  <c r="N149" i="10" a="1"/>
  <c r="N149" i="10" s="1"/>
  <c r="N157" i="10" a="1"/>
  <c r="N157" i="10" s="1"/>
  <c r="N165" i="10" a="1"/>
  <c r="N165" i="10" s="1"/>
  <c r="N173" i="10" a="1"/>
  <c r="N173" i="10" s="1"/>
  <c r="N181" i="10" a="1"/>
  <c r="N181" i="10" s="1"/>
  <c r="N189" i="10" a="1"/>
  <c r="N189" i="10" s="1"/>
  <c r="N197" i="10" a="1"/>
  <c r="N197" i="10" s="1"/>
  <c r="N205" i="10" a="1"/>
  <c r="N205" i="10" s="1"/>
  <c r="N213" i="10" a="1"/>
  <c r="N213" i="10" s="1"/>
  <c r="N221" i="10" a="1"/>
  <c r="N221" i="10" s="1"/>
  <c r="N229" i="10" a="1"/>
  <c r="N229" i="10" s="1"/>
  <c r="N237" i="10" a="1"/>
  <c r="N237" i="10" s="1"/>
  <c r="N245" i="10" a="1"/>
  <c r="N245" i="10" s="1"/>
  <c r="N261" i="10" a="1"/>
  <c r="N261" i="10" s="1"/>
  <c r="N269" i="10" a="1"/>
  <c r="N269" i="10" s="1"/>
  <c r="N277" i="10" a="1"/>
  <c r="N277" i="10" s="1"/>
  <c r="N293" i="10" a="1"/>
  <c r="N293" i="10" s="1"/>
  <c r="N301" i="10" a="1"/>
  <c r="N301" i="10" s="1"/>
  <c r="N309" i="10" a="1"/>
  <c r="N309" i="10" s="1"/>
  <c r="N317" i="10" a="1"/>
  <c r="N317" i="10" s="1"/>
  <c r="N325" i="10" a="1"/>
  <c r="N325" i="10" s="1"/>
  <c r="N333" i="10" a="1"/>
  <c r="N333" i="10" s="1"/>
  <c r="N341" i="10" a="1"/>
  <c r="N341" i="10" s="1"/>
  <c r="N357" i="10" a="1"/>
  <c r="N357" i="10" s="1"/>
  <c r="N365" i="10" a="1"/>
  <c r="N365" i="10" s="1"/>
  <c r="N373" i="10" a="1"/>
  <c r="N373" i="10" s="1"/>
  <c r="N381" i="10" a="1"/>
  <c r="N381" i="10" s="1"/>
  <c r="N389" i="10" a="1"/>
  <c r="N389" i="10" s="1"/>
  <c r="N397" i="10" a="1"/>
  <c r="N397" i="10" s="1"/>
  <c r="N405" i="10" a="1"/>
  <c r="N405" i="10" s="1"/>
  <c r="N421" i="10" a="1"/>
  <c r="N421" i="10" s="1"/>
  <c r="N429" i="10" a="1"/>
  <c r="N429" i="10" s="1"/>
  <c r="N437" i="10" a="1"/>
  <c r="N437" i="10" s="1"/>
  <c r="N445" i="10" a="1"/>
  <c r="N445" i="10" s="1"/>
  <c r="N453" i="10" a="1"/>
  <c r="N453" i="10" s="1"/>
  <c r="N461" i="10" a="1"/>
  <c r="N461" i="10" s="1"/>
  <c r="N469" i="10" a="1"/>
  <c r="N469" i="10" s="1"/>
  <c r="N485" i="10" a="1"/>
  <c r="N485" i="10" s="1"/>
  <c r="N493" i="10" a="1"/>
  <c r="N493" i="10" s="1"/>
  <c r="N501" i="10" a="1"/>
  <c r="N501" i="10" s="1"/>
  <c r="N509" i="10" a="1"/>
  <c r="N509" i="10" s="1"/>
  <c r="N517" i="10" a="1"/>
  <c r="N517" i="10" s="1"/>
  <c r="N525" i="10" a="1"/>
  <c r="N525" i="10" s="1"/>
  <c r="N533" i="10" a="1"/>
  <c r="N533" i="10" s="1"/>
  <c r="N549" i="10" a="1"/>
  <c r="N549" i="10" s="1"/>
  <c r="N557" i="10" a="1"/>
  <c r="N557" i="10" s="1"/>
  <c r="N565" i="10" a="1"/>
  <c r="N565" i="10" s="1"/>
  <c r="N573" i="10" a="1"/>
  <c r="N573" i="10" s="1"/>
  <c r="N581" i="10" a="1"/>
  <c r="N581" i="10" s="1"/>
  <c r="N589" i="10" a="1"/>
  <c r="N589" i="10" s="1"/>
  <c r="N597" i="10" a="1"/>
  <c r="N597" i="10" s="1"/>
  <c r="N605" i="10" a="1"/>
  <c r="N605" i="10" s="1"/>
  <c r="N613" i="10" a="1"/>
  <c r="N613" i="10" s="1"/>
  <c r="N621" i="10" a="1"/>
  <c r="N621" i="10" s="1"/>
  <c r="N629" i="10" a="1"/>
  <c r="N629" i="10" s="1"/>
  <c r="N637" i="10" a="1"/>
  <c r="N637" i="10" s="1"/>
  <c r="N645" i="10" a="1"/>
  <c r="N645" i="10" s="1"/>
  <c r="N653" i="10" a="1"/>
  <c r="N653" i="10" s="1"/>
  <c r="N661" i="10" a="1"/>
  <c r="N661" i="10" s="1"/>
  <c r="T661" i="10" s="1"/>
  <c r="N669" i="10" a="1"/>
  <c r="N669" i="10" s="1"/>
  <c r="T669" i="10" s="1"/>
  <c r="N677" i="10" a="1"/>
  <c r="N677" i="10" s="1"/>
  <c r="N685" i="10" a="1"/>
  <c r="N685" i="10" s="1"/>
  <c r="N693" i="10" a="1"/>
  <c r="N693" i="10" s="1"/>
  <c r="N701" i="10" a="1"/>
  <c r="N701" i="10" s="1"/>
  <c r="N709" i="10" a="1"/>
  <c r="N709" i="10" s="1"/>
  <c r="N725" i="10" a="1"/>
  <c r="N725" i="10" s="1"/>
  <c r="N741" i="10" a="1"/>
  <c r="N741" i="10" s="1"/>
  <c r="N749" i="10" a="1"/>
  <c r="N749" i="10" s="1"/>
  <c r="N757" i="10" a="1"/>
  <c r="N757" i="10" s="1"/>
  <c r="N765" i="10" a="1"/>
  <c r="N765" i="10" s="1"/>
  <c r="N773" i="10" a="1"/>
  <c r="N773" i="10" s="1"/>
  <c r="N781" i="10" a="1"/>
  <c r="N781" i="10" s="1"/>
  <c r="T781" i="10" s="1"/>
  <c r="N789" i="10" a="1"/>
  <c r="N789" i="10" s="1"/>
  <c r="N797" i="10" a="1"/>
  <c r="N797" i="10" s="1"/>
  <c r="N805" i="10" a="1"/>
  <c r="N805" i="10" s="1"/>
  <c r="N813" i="10" a="1"/>
  <c r="N813" i="10" s="1"/>
  <c r="N845" i="10" a="1"/>
  <c r="N845" i="10" s="1"/>
  <c r="T845" i="10" s="1"/>
  <c r="N853" i="10" a="1"/>
  <c r="N853" i="10" s="1"/>
  <c r="T853" i="10" s="1"/>
  <c r="N861" i="10" a="1"/>
  <c r="N861" i="10" s="1"/>
  <c r="T861" i="10" s="1"/>
  <c r="N869" i="10" a="1"/>
  <c r="N869" i="10" s="1"/>
  <c r="N877" i="10" a="1"/>
  <c r="N877" i="10" s="1"/>
  <c r="N901" i="10" a="1"/>
  <c r="N901" i="10" s="1"/>
  <c r="N909" i="10" a="1"/>
  <c r="N909" i="10" s="1"/>
  <c r="N917" i="10" a="1"/>
  <c r="N917" i="10" s="1"/>
  <c r="N925" i="10" a="1"/>
  <c r="N925" i="10" s="1"/>
  <c r="T925" i="10" s="1"/>
  <c r="N933" i="10" a="1"/>
  <c r="N933" i="10" s="1"/>
  <c r="N941" i="10" a="1"/>
  <c r="N941" i="10" s="1"/>
  <c r="N949" i="10" a="1"/>
  <c r="N949" i="10" s="1"/>
  <c r="N957" i="10" a="1"/>
  <c r="N957" i="10" s="1"/>
  <c r="N965" i="10" a="1"/>
  <c r="N965" i="10" s="1"/>
  <c r="N973" i="10" a="1"/>
  <c r="N973" i="10" s="1"/>
  <c r="N981" i="10" a="1"/>
  <c r="N981" i="10" s="1"/>
  <c r="T981" i="10" s="1"/>
  <c r="N989" i="10" a="1"/>
  <c r="N989" i="10" s="1"/>
  <c r="T989" i="10" s="1"/>
  <c r="N1005" i="10" a="1"/>
  <c r="N1005" i="10" s="1"/>
  <c r="N1013" i="10" a="1"/>
  <c r="N1013" i="10" s="1"/>
  <c r="T644" i="10"/>
  <c r="T477" i="10"/>
  <c r="N80" i="10" a="1"/>
  <c r="N80" i="10" s="1"/>
  <c r="N144" i="10" a="1"/>
  <c r="N144" i="10" s="1"/>
  <c r="N208" i="10" a="1"/>
  <c r="N208" i="10" s="1"/>
  <c r="N288" i="10" a="1"/>
  <c r="N288" i="10" s="1"/>
  <c r="N336" i="10" a="1"/>
  <c r="N336" i="10" s="1"/>
  <c r="N392" i="10" a="1"/>
  <c r="N392" i="10" s="1"/>
  <c r="N448" i="10" a="1"/>
  <c r="N448" i="10" s="1"/>
  <c r="N504" i="10" a="1"/>
  <c r="N504" i="10" s="1"/>
  <c r="N568" i="10" a="1"/>
  <c r="N568" i="10" s="1"/>
  <c r="N840" i="10" a="1"/>
  <c r="N840" i="10" s="1"/>
  <c r="N872" i="10" a="1"/>
  <c r="N872" i="10" s="1"/>
  <c r="N904" i="10" a="1"/>
  <c r="N904" i="10" s="1"/>
  <c r="N944" i="10" a="1"/>
  <c r="N944" i="10" s="1"/>
  <c r="T944" i="10" s="1"/>
  <c r="N33" i="10" a="1"/>
  <c r="N33" i="10" s="1"/>
  <c r="N97" i="10" a="1"/>
  <c r="N97" i="10" s="1"/>
  <c r="N137" i="10" a="1"/>
  <c r="N137" i="10" s="1"/>
  <c r="N44" i="10" a="1"/>
  <c r="N44" i="10" s="1"/>
  <c r="N68" i="10" a="1"/>
  <c r="N68" i="10" s="1"/>
  <c r="N30" i="10" a="1"/>
  <c r="N30" i="10" s="1"/>
  <c r="N38" i="10" a="1"/>
  <c r="N38" i="10" s="1"/>
  <c r="N46" i="10" a="1"/>
  <c r="N46" i="10" s="1"/>
  <c r="N54" i="10" a="1"/>
  <c r="N54" i="10" s="1"/>
  <c r="N62" i="10" a="1"/>
  <c r="N62" i="10" s="1"/>
  <c r="N70" i="10" a="1"/>
  <c r="N70" i="10" s="1"/>
  <c r="N78" i="10" a="1"/>
  <c r="N78" i="10" s="1"/>
  <c r="N86" i="10" a="1"/>
  <c r="N86" i="10" s="1"/>
  <c r="N94" i="10" a="1"/>
  <c r="N94" i="10" s="1"/>
  <c r="N102" i="10" a="1"/>
  <c r="N102" i="10" s="1"/>
  <c r="N110" i="10" a="1"/>
  <c r="N110" i="10" s="1"/>
  <c r="N118" i="10" a="1"/>
  <c r="N118" i="10" s="1"/>
  <c r="N126" i="10" a="1"/>
  <c r="N126" i="10" s="1"/>
  <c r="N134" i="10" a="1"/>
  <c r="N134" i="10" s="1"/>
  <c r="N150" i="10" a="1"/>
  <c r="N150" i="10" s="1"/>
  <c r="N158" i="10" a="1"/>
  <c r="N158" i="10" s="1"/>
  <c r="N166" i="10" a="1"/>
  <c r="N166" i="10" s="1"/>
  <c r="N174" i="10" a="1"/>
  <c r="N174" i="10" s="1"/>
  <c r="N182" i="10" a="1"/>
  <c r="N182" i="10" s="1"/>
  <c r="N190" i="10" a="1"/>
  <c r="N190" i="10" s="1"/>
  <c r="N206" i="10" a="1"/>
  <c r="N206" i="10" s="1"/>
  <c r="N214" i="10" a="1"/>
  <c r="N214" i="10" s="1"/>
  <c r="N222" i="10" a="1"/>
  <c r="N222" i="10" s="1"/>
  <c r="N230" i="10" a="1"/>
  <c r="N230" i="10" s="1"/>
  <c r="N238" i="10" a="1"/>
  <c r="N238" i="10" s="1"/>
  <c r="N246" i="10" a="1"/>
  <c r="N246" i="10" s="1"/>
  <c r="N254" i="10" a="1"/>
  <c r="N254" i="10" s="1"/>
  <c r="N262" i="10" a="1"/>
  <c r="N262" i="10" s="1"/>
  <c r="N270" i="10" a="1"/>
  <c r="N270" i="10" s="1"/>
  <c r="N278" i="10" a="1"/>
  <c r="N278" i="10" s="1"/>
  <c r="N286" i="10" a="1"/>
  <c r="N286" i="10" s="1"/>
  <c r="N294" i="10" a="1"/>
  <c r="N294" i="10" s="1"/>
  <c r="N302" i="10" a="1"/>
  <c r="N302" i="10" s="1"/>
  <c r="N310" i="10" a="1"/>
  <c r="N310" i="10" s="1"/>
  <c r="N318" i="10" a="1"/>
  <c r="N318" i="10" s="1"/>
  <c r="N326" i="10" a="1"/>
  <c r="N326" i="10" s="1"/>
  <c r="N334" i="10" a="1"/>
  <c r="N334" i="10" s="1"/>
  <c r="N342" i="10" a="1"/>
  <c r="N342" i="10" s="1"/>
  <c r="N350" i="10" a="1"/>
  <c r="N350" i="10" s="1"/>
  <c r="N358" i="10" a="1"/>
  <c r="N358" i="10" s="1"/>
  <c r="N366" i="10" a="1"/>
  <c r="N366" i="10" s="1"/>
  <c r="N374" i="10" a="1"/>
  <c r="N374" i="10" s="1"/>
  <c r="N382" i="10" a="1"/>
  <c r="N382" i="10" s="1"/>
  <c r="N390" i="10" a="1"/>
  <c r="N390" i="10" s="1"/>
  <c r="N398" i="10" a="1"/>
  <c r="N398" i="10" s="1"/>
  <c r="N406" i="10" a="1"/>
  <c r="N406" i="10" s="1"/>
  <c r="N414" i="10" a="1"/>
  <c r="N414" i="10" s="1"/>
  <c r="N422" i="10" a="1"/>
  <c r="N422" i="10" s="1"/>
  <c r="N430" i="10" a="1"/>
  <c r="N430" i="10" s="1"/>
  <c r="N438" i="10" a="1"/>
  <c r="N438" i="10" s="1"/>
  <c r="N446" i="10" a="1"/>
  <c r="N446" i="10" s="1"/>
  <c r="N454" i="10" a="1"/>
  <c r="N454" i="10" s="1"/>
  <c r="N462" i="10" a="1"/>
  <c r="N462" i="10" s="1"/>
  <c r="N470" i="10" a="1"/>
  <c r="N470" i="10" s="1"/>
  <c r="N478" i="10" a="1"/>
  <c r="N478" i="10" s="1"/>
  <c r="N486" i="10" a="1"/>
  <c r="N486" i="10" s="1"/>
  <c r="N502" i="10" a="1"/>
  <c r="N502" i="10" s="1"/>
  <c r="N510" i="10" a="1"/>
  <c r="N510" i="10" s="1"/>
  <c r="N518" i="10" a="1"/>
  <c r="N518" i="10" s="1"/>
  <c r="N526" i="10" a="1"/>
  <c r="N526" i="10" s="1"/>
  <c r="N534" i="10" a="1"/>
  <c r="N534" i="10" s="1"/>
  <c r="N542" i="10" a="1"/>
  <c r="N542" i="10" s="1"/>
  <c r="N550" i="10" a="1"/>
  <c r="N550" i="10" s="1"/>
  <c r="N558" i="10" a="1"/>
  <c r="N558" i="10" s="1"/>
  <c r="N566" i="10" a="1"/>
  <c r="N566" i="10" s="1"/>
  <c r="N574" i="10" a="1"/>
  <c r="N574" i="10" s="1"/>
  <c r="N582" i="10" a="1"/>
  <c r="N582" i="10" s="1"/>
  <c r="N590" i="10" a="1"/>
  <c r="N590" i="10" s="1"/>
  <c r="N598" i="10" a="1"/>
  <c r="N598" i="10" s="1"/>
  <c r="N606" i="10" a="1"/>
  <c r="N606" i="10" s="1"/>
  <c r="N614" i="10" a="1"/>
  <c r="N614" i="10" s="1"/>
  <c r="N622" i="10" a="1"/>
  <c r="N622" i="10" s="1"/>
  <c r="N630" i="10" a="1"/>
  <c r="N630" i="10" s="1"/>
  <c r="N638" i="10" a="1"/>
  <c r="N638" i="10" s="1"/>
  <c r="N646" i="10" a="1"/>
  <c r="N646" i="10" s="1"/>
  <c r="N654" i="10" a="1"/>
  <c r="N654" i="10" s="1"/>
  <c r="N662" i="10" a="1"/>
  <c r="N662" i="10" s="1"/>
  <c r="N670" i="10" a="1"/>
  <c r="N670" i="10" s="1"/>
  <c r="N694" i="10" a="1"/>
  <c r="N694" i="10" s="1"/>
  <c r="N702" i="10" a="1"/>
  <c r="N702" i="10" s="1"/>
  <c r="N710" i="10" a="1"/>
  <c r="N710" i="10" s="1"/>
  <c r="N718" i="10" a="1"/>
  <c r="N718" i="10" s="1"/>
  <c r="N726" i="10" a="1"/>
  <c r="N726" i="10" s="1"/>
  <c r="N734" i="10" a="1"/>
  <c r="N734" i="10" s="1"/>
  <c r="N766" i="10" a="1"/>
  <c r="N766" i="10" s="1"/>
  <c r="N774" i="10" a="1"/>
  <c r="N774" i="10" s="1"/>
  <c r="N782" i="10" a="1"/>
  <c r="N782" i="10" s="1"/>
  <c r="N790" i="10" a="1"/>
  <c r="N790" i="10" s="1"/>
  <c r="T790" i="10" s="1"/>
  <c r="N798" i="10" a="1"/>
  <c r="N798" i="10" s="1"/>
  <c r="N806" i="10" a="1"/>
  <c r="N806" i="10" s="1"/>
  <c r="T806" i="10" s="1"/>
  <c r="N814" i="10" a="1"/>
  <c r="N814" i="10" s="1"/>
  <c r="N822" i="10" a="1"/>
  <c r="N822" i="10" s="1"/>
  <c r="N830" i="10" a="1"/>
  <c r="N830" i="10" s="1"/>
  <c r="N838" i="10" a="1"/>
  <c r="N838" i="10" s="1"/>
  <c r="T838" i="10" s="1"/>
  <c r="N886" i="10" a="1"/>
  <c r="N886" i="10" s="1"/>
  <c r="N894" i="10" a="1"/>
  <c r="N894" i="10" s="1"/>
  <c r="N910" i="10" a="1"/>
  <c r="N910" i="10" s="1"/>
  <c r="N918" i="10" a="1"/>
  <c r="N918" i="10" s="1"/>
  <c r="N926" i="10" a="1"/>
  <c r="N926" i="10" s="1"/>
  <c r="N934" i="10" a="1"/>
  <c r="N934" i="10" s="1"/>
  <c r="T934" i="10" s="1"/>
  <c r="N942" i="10" a="1"/>
  <c r="N942" i="10" s="1"/>
  <c r="N950" i="10" a="1"/>
  <c r="N950" i="10" s="1"/>
  <c r="T950" i="10" s="1"/>
  <c r="N958" i="10" a="1"/>
  <c r="N958" i="10" s="1"/>
  <c r="N966" i="10" a="1"/>
  <c r="N966" i="10" s="1"/>
  <c r="N974" i="10" a="1"/>
  <c r="N974" i="10" s="1"/>
  <c r="N982" i="10" a="1"/>
  <c r="N982" i="10" s="1"/>
  <c r="T982" i="10" s="1"/>
  <c r="N990" i="10" a="1"/>
  <c r="N990" i="10" s="1"/>
  <c r="N998" i="10" a="1"/>
  <c r="N998" i="10" s="1"/>
  <c r="N1014" i="10" a="1"/>
  <c r="N1014" i="10" s="1"/>
  <c r="T1015" i="10"/>
  <c r="T878" i="10"/>
  <c r="T742" i="10"/>
  <c r="T623" i="10"/>
  <c r="T456" i="10"/>
  <c r="T285" i="10"/>
  <c r="N811" i="10" a="1"/>
  <c r="N811" i="10" s="1"/>
  <c r="N32" i="10" a="1"/>
  <c r="N32" i="10" s="1"/>
  <c r="N128" i="10" a="1"/>
  <c r="N128" i="10" s="1"/>
  <c r="N368" i="10" a="1"/>
  <c r="N368" i="10" s="1"/>
  <c r="N384" i="10" a="1"/>
  <c r="N384" i="10" s="1"/>
  <c r="N416" i="10" a="1"/>
  <c r="N416" i="10" s="1"/>
  <c r="N440" i="10" a="1"/>
  <c r="N440" i="10" s="1"/>
  <c r="N464" i="10" a="1"/>
  <c r="N464" i="10" s="1"/>
  <c r="N520" i="10" a="1"/>
  <c r="N520" i="10" s="1"/>
  <c r="N576" i="10" a="1"/>
  <c r="N576" i="10" s="1"/>
  <c r="N608" i="10" a="1"/>
  <c r="N608" i="10" s="1"/>
  <c r="N648" i="10" a="1"/>
  <c r="N648" i="10" s="1"/>
  <c r="N664" i="10" a="1"/>
  <c r="N664" i="10" s="1"/>
  <c r="N688" i="10" a="1"/>
  <c r="N688" i="10" s="1"/>
  <c r="N720" i="10" a="1"/>
  <c r="N720" i="10" s="1"/>
  <c r="N760" i="10" a="1"/>
  <c r="N760" i="10" s="1"/>
  <c r="N800" i="10" a="1"/>
  <c r="N800" i="10" s="1"/>
  <c r="T800" i="10" s="1"/>
  <c r="N832" i="10" a="1"/>
  <c r="N832" i="10" s="1"/>
  <c r="N856" i="10" a="1"/>
  <c r="N856" i="10" s="1"/>
  <c r="T856" i="10" s="1"/>
  <c r="N888" i="10" a="1"/>
  <c r="N888" i="10" s="1"/>
  <c r="T888" i="10" s="1"/>
  <c r="N912" i="10" a="1"/>
  <c r="N912" i="10" s="1"/>
  <c r="N936" i="10" a="1"/>
  <c r="N936" i="10" s="1"/>
  <c r="N984" i="10" a="1"/>
  <c r="N984" i="10" s="1"/>
  <c r="N41" i="10" a="1"/>
  <c r="N41" i="10" s="1"/>
  <c r="N81" i="10" a="1"/>
  <c r="N81" i="10" s="1"/>
  <c r="N31" i="10" a="1"/>
  <c r="N31" i="10" s="1"/>
  <c r="N39" i="10" a="1"/>
  <c r="N39" i="10" s="1"/>
  <c r="N47" i="10" a="1"/>
  <c r="N47" i="10" s="1"/>
  <c r="N63" i="10" a="1"/>
  <c r="N63" i="10" s="1"/>
  <c r="N71" i="10" a="1"/>
  <c r="N71" i="10" s="1"/>
  <c r="N79" i="10" a="1"/>
  <c r="N79" i="10" s="1"/>
  <c r="N95" i="10" a="1"/>
  <c r="N95" i="10" s="1"/>
  <c r="N103" i="10" a="1"/>
  <c r="N103" i="10" s="1"/>
  <c r="N111" i="10" a="1"/>
  <c r="N111" i="10" s="1"/>
  <c r="N119" i="10" a="1"/>
  <c r="N119" i="10" s="1"/>
  <c r="N127" i="10" a="1"/>
  <c r="N127" i="10" s="1"/>
  <c r="N135" i="10" a="1"/>
  <c r="N135" i="10" s="1"/>
  <c r="N143" i="10" a="1"/>
  <c r="N143" i="10" s="1"/>
  <c r="N151" i="10" a="1"/>
  <c r="N151" i="10" s="1"/>
  <c r="N159" i="10" a="1"/>
  <c r="N159" i="10" s="1"/>
  <c r="N167" i="10" a="1"/>
  <c r="N167" i="10" s="1"/>
  <c r="N175" i="10" a="1"/>
  <c r="N175" i="10" s="1"/>
  <c r="N183" i="10" a="1"/>
  <c r="N183" i="10" s="1"/>
  <c r="N191" i="10" a="1"/>
  <c r="N191" i="10" s="1"/>
  <c r="N199" i="10" a="1"/>
  <c r="N199" i="10" s="1"/>
  <c r="N207" i="10" a="1"/>
  <c r="N207" i="10" s="1"/>
  <c r="N215" i="10" a="1"/>
  <c r="N215" i="10" s="1"/>
  <c r="N223" i="10" a="1"/>
  <c r="N223" i="10" s="1"/>
  <c r="N231" i="10" a="1"/>
  <c r="N231" i="10" s="1"/>
  <c r="N239" i="10" a="1"/>
  <c r="N239" i="10" s="1"/>
  <c r="N247" i="10" a="1"/>
  <c r="N247" i="10" s="1"/>
  <c r="N255" i="10" a="1"/>
  <c r="N255" i="10" s="1"/>
  <c r="N263" i="10" a="1"/>
  <c r="N263" i="10" s="1"/>
  <c r="N271" i="10" a="1"/>
  <c r="N271" i="10" s="1"/>
  <c r="N279" i="10" a="1"/>
  <c r="N279" i="10" s="1"/>
  <c r="N287" i="10" a="1"/>
  <c r="N287" i="10" s="1"/>
  <c r="N295" i="10" a="1"/>
  <c r="N295" i="10" s="1"/>
  <c r="N303" i="10" a="1"/>
  <c r="N303" i="10" s="1"/>
  <c r="N311" i="10" a="1"/>
  <c r="N311" i="10" s="1"/>
  <c r="N319" i="10" a="1"/>
  <c r="N319" i="10" s="1"/>
  <c r="N327" i="10" a="1"/>
  <c r="N327" i="10" s="1"/>
  <c r="N335" i="10" a="1"/>
  <c r="N335" i="10" s="1"/>
  <c r="N343" i="10" a="1"/>
  <c r="N343" i="10" s="1"/>
  <c r="N351" i="10" a="1"/>
  <c r="N351" i="10" s="1"/>
  <c r="N359" i="10" a="1"/>
  <c r="N359" i="10" s="1"/>
  <c r="N367" i="10" a="1"/>
  <c r="N367" i="10" s="1"/>
  <c r="N375" i="10" a="1"/>
  <c r="N375" i="10" s="1"/>
  <c r="N383" i="10" a="1"/>
  <c r="N383" i="10" s="1"/>
  <c r="N399" i="10" a="1"/>
  <c r="N399" i="10" s="1"/>
  <c r="N407" i="10" a="1"/>
  <c r="N407" i="10" s="1"/>
  <c r="N415" i="10" a="1"/>
  <c r="N415" i="10" s="1"/>
  <c r="N423" i="10" a="1"/>
  <c r="N423" i="10" s="1"/>
  <c r="N431" i="10" a="1"/>
  <c r="N431" i="10" s="1"/>
  <c r="N439" i="10" a="1"/>
  <c r="N439" i="10" s="1"/>
  <c r="N447" i="10" a="1"/>
  <c r="N447" i="10" s="1"/>
  <c r="N455" i="10" a="1"/>
  <c r="N455" i="10" s="1"/>
  <c r="N463" i="10" a="1"/>
  <c r="N463" i="10" s="1"/>
  <c r="N471" i="10" a="1"/>
  <c r="N471" i="10" s="1"/>
  <c r="N479" i="10" a="1"/>
  <c r="N479" i="10" s="1"/>
  <c r="N487" i="10" a="1"/>
  <c r="N487" i="10" s="1"/>
  <c r="N495" i="10" a="1"/>
  <c r="N495" i="10" s="1"/>
  <c r="N503" i="10" a="1"/>
  <c r="N503" i="10" s="1"/>
  <c r="N511" i="10" a="1"/>
  <c r="N511" i="10" s="1"/>
  <c r="N527" i="10" a="1"/>
  <c r="N527" i="10" s="1"/>
  <c r="N535" i="10" a="1"/>
  <c r="N535" i="10" s="1"/>
  <c r="N543" i="10" a="1"/>
  <c r="N543" i="10" s="1"/>
  <c r="N551" i="10" a="1"/>
  <c r="N551" i="10" s="1"/>
  <c r="N559" i="10" a="1"/>
  <c r="N559" i="10" s="1"/>
  <c r="N567" i="10" a="1"/>
  <c r="N567" i="10" s="1"/>
  <c r="N575" i="10" a="1"/>
  <c r="N575" i="10" s="1"/>
  <c r="N591" i="10" a="1"/>
  <c r="N591" i="10" s="1"/>
  <c r="N599" i="10" a="1"/>
  <c r="N599" i="10" s="1"/>
  <c r="N607" i="10" a="1"/>
  <c r="N607" i="10" s="1"/>
  <c r="N615" i="10" a="1"/>
  <c r="N615" i="10" s="1"/>
  <c r="N631" i="10" a="1"/>
  <c r="N631" i="10" s="1"/>
  <c r="N639" i="10" a="1"/>
  <c r="N639" i="10" s="1"/>
  <c r="N647" i="10" a="1"/>
  <c r="N647" i="10" s="1"/>
  <c r="N655" i="10" a="1"/>
  <c r="N655" i="10" s="1"/>
  <c r="N663" i="10" a="1"/>
  <c r="N663" i="10" s="1"/>
  <c r="N671" i="10" a="1"/>
  <c r="N671" i="10" s="1"/>
  <c r="N679" i="10" a="1"/>
  <c r="N679" i="10" s="1"/>
  <c r="N695" i="10" a="1"/>
  <c r="N695" i="10" s="1"/>
  <c r="N703" i="10" a="1"/>
  <c r="N703" i="10" s="1"/>
  <c r="N711" i="10" a="1"/>
  <c r="N711" i="10" s="1"/>
  <c r="N719" i="10" a="1"/>
  <c r="N719" i="10" s="1"/>
  <c r="N727" i="10" a="1"/>
  <c r="N727" i="10" s="1"/>
  <c r="N735" i="10" a="1"/>
  <c r="N735" i="10" s="1"/>
  <c r="N743" i="10" a="1"/>
  <c r="N743" i="10" s="1"/>
  <c r="N751" i="10" a="1"/>
  <c r="N751" i="10" s="1"/>
  <c r="N759" i="10" a="1"/>
  <c r="N759" i="10" s="1"/>
  <c r="N775" i="10" a="1"/>
  <c r="N775" i="10" s="1"/>
  <c r="N783" i="10" a="1"/>
  <c r="N783" i="10" s="1"/>
  <c r="N791" i="10" a="1"/>
  <c r="N791" i="10" s="1"/>
  <c r="N799" i="10" a="1"/>
  <c r="N799" i="10" s="1"/>
  <c r="N807" i="10" a="1"/>
  <c r="N807" i="10" s="1"/>
  <c r="N815" i="10" a="1"/>
  <c r="N815" i="10" s="1"/>
  <c r="N823" i="10" a="1"/>
  <c r="N823" i="10" s="1"/>
  <c r="N831" i="10" a="1"/>
  <c r="N831" i="10" s="1"/>
  <c r="N839" i="10" a="1"/>
  <c r="N839" i="10" s="1"/>
  <c r="N847" i="10" a="1"/>
  <c r="N847" i="10" s="1"/>
  <c r="N855" i="10" a="1"/>
  <c r="N855" i="10" s="1"/>
  <c r="N863" i="10" a="1"/>
  <c r="N863" i="10" s="1"/>
  <c r="N871" i="10" a="1"/>
  <c r="N871" i="10" s="1"/>
  <c r="N879" i="10" a="1"/>
  <c r="N879" i="10" s="1"/>
  <c r="N887" i="10" a="1"/>
  <c r="N887" i="10" s="1"/>
  <c r="N895" i="10" a="1"/>
  <c r="N895" i="10" s="1"/>
  <c r="N903" i="10" a="1"/>
  <c r="N903" i="10" s="1"/>
  <c r="N927" i="10" a="1"/>
  <c r="N927" i="10" s="1"/>
  <c r="N935" i="10" a="1"/>
  <c r="N935" i="10" s="1"/>
  <c r="N943" i="10" a="1"/>
  <c r="N943" i="10" s="1"/>
  <c r="N951" i="10" a="1"/>
  <c r="N951" i="10" s="1"/>
  <c r="N959" i="10" a="1"/>
  <c r="N959" i="10" s="1"/>
  <c r="N967" i="10" a="1"/>
  <c r="N967" i="10" s="1"/>
  <c r="N975" i="10" a="1"/>
  <c r="N975" i="10" s="1"/>
  <c r="N983" i="10" a="1"/>
  <c r="N983" i="10" s="1"/>
  <c r="N991" i="10" a="1"/>
  <c r="N991" i="10" s="1"/>
  <c r="N999" i="10" a="1"/>
  <c r="N999" i="10" s="1"/>
  <c r="N1007" i="10" a="1"/>
  <c r="N1007" i="10" s="1"/>
  <c r="T1006" i="10"/>
  <c r="T870" i="10"/>
  <c r="T803" i="10"/>
  <c r="T733" i="10"/>
  <c r="N736" i="10" a="1"/>
  <c r="N736" i="10" s="1"/>
  <c r="T736" i="10" s="1"/>
  <c r="T841" i="10"/>
  <c r="I24" i="10" a="1"/>
  <c r="I24" i="10" s="1"/>
  <c r="T24" i="10" s="1"/>
  <c r="T969" i="10"/>
  <c r="T678" i="10"/>
  <c r="T993" i="10"/>
  <c r="T985" i="10"/>
  <c r="T977" i="10"/>
  <c r="T961" i="10"/>
  <c r="T929" i="10"/>
  <c r="T921" i="10"/>
  <c r="T913" i="10"/>
  <c r="T897" i="10"/>
  <c r="T865" i="10"/>
  <c r="T857" i="10"/>
  <c r="T849" i="10"/>
  <c r="T833" i="10"/>
  <c r="T825" i="10"/>
  <c r="T793" i="10"/>
  <c r="T785" i="10"/>
  <c r="T769" i="10"/>
  <c r="T761" i="10"/>
  <c r="T737" i="10"/>
  <c r="T905" i="10"/>
  <c r="T75" i="10"/>
  <c r="T745" i="10"/>
  <c r="T212" i="10"/>
  <c r="T777" i="10"/>
  <c r="T687" i="10"/>
  <c r="T696" i="10"/>
  <c r="T139" i="10"/>
  <c r="T596" i="10"/>
  <c r="T468" i="10"/>
  <c r="T340" i="10"/>
  <c r="T331" i="10"/>
  <c r="T148" i="10"/>
  <c r="T84" i="10"/>
  <c r="T267" i="10"/>
  <c r="T651" i="10"/>
  <c r="T532" i="10"/>
  <c r="T523" i="10"/>
  <c r="T404" i="10"/>
  <c r="T395" i="10"/>
  <c r="T276" i="10"/>
  <c r="T28" i="10"/>
  <c r="I27" i="10" a="1"/>
  <c r="I27" i="10" s="1"/>
  <c r="T27" i="10" s="1"/>
  <c r="I26" i="10" a="1"/>
  <c r="I26" i="10" s="1"/>
  <c r="T26" i="10" s="1"/>
  <c r="I25" i="10" a="1"/>
  <c r="I25" i="10" s="1"/>
  <c r="T25" i="10" s="1"/>
  <c r="T962" i="10"/>
  <c r="T754" i="10"/>
  <c r="T472" i="10"/>
  <c r="T234" i="10"/>
  <c r="T908" i="10"/>
  <c r="T890" i="10"/>
  <c r="T954" i="10"/>
  <c r="T778" i="10"/>
  <c r="T717" i="10"/>
  <c r="T681" i="10"/>
  <c r="T882" i="10"/>
  <c r="T826" i="10"/>
  <c r="T1010" i="10"/>
  <c r="T946" i="10"/>
  <c r="T818" i="10"/>
  <c r="T1002" i="10"/>
  <c r="T970" i="10"/>
  <c r="T938" i="10"/>
  <c r="T762" i="10"/>
  <c r="T842" i="10"/>
  <c r="T744" i="10"/>
  <c r="T594" i="10"/>
  <c r="I23" i="10" a="1"/>
  <c r="I23" i="10" s="1"/>
  <c r="T23" i="10" s="1"/>
  <c r="T940" i="10" l="1"/>
  <c r="T876" i="10"/>
  <c r="T804" i="10"/>
  <c r="T1004" i="10"/>
  <c r="T652" i="10"/>
  <c r="T699" i="10"/>
  <c r="T864" i="10"/>
  <c r="T1013" i="10"/>
  <c r="T941" i="10"/>
  <c r="T918" i="10"/>
  <c r="T574" i="10"/>
  <c r="T774" i="10"/>
  <c r="T224" i="10"/>
  <c r="T629" i="10"/>
  <c r="T105" i="10"/>
  <c r="T881" i="10"/>
  <c r="T872" i="10"/>
  <c r="T649" i="10"/>
  <c r="T757" i="10"/>
  <c r="T974" i="10"/>
  <c r="T894" i="10"/>
  <c r="T660" i="10"/>
  <c r="T998" i="10"/>
  <c r="T657" i="10"/>
  <c r="T260" i="10"/>
  <c r="T494" i="10"/>
  <c r="T957" i="10"/>
  <c r="T740" i="10"/>
  <c r="T516" i="10"/>
  <c r="T188" i="10"/>
  <c r="T116" i="10"/>
  <c r="T811" i="10"/>
  <c r="T967" i="10"/>
  <c r="T246" i="10"/>
  <c r="T973" i="10"/>
  <c r="T909" i="10"/>
  <c r="T693" i="10"/>
  <c r="T615" i="10"/>
  <c r="T936" i="10"/>
  <c r="T576" i="10"/>
  <c r="T414" i="10"/>
  <c r="T949" i="10"/>
  <c r="T917" i="10"/>
  <c r="T749" i="10"/>
  <c r="T701" i="10"/>
  <c r="T637" i="10"/>
  <c r="T996" i="10"/>
  <c r="T948" i="10"/>
  <c r="T916" i="10"/>
  <c r="T884" i="10"/>
  <c r="T852" i="10"/>
  <c r="T748" i="10"/>
  <c r="T708" i="10"/>
  <c r="T676" i="10"/>
  <c r="T308" i="10"/>
  <c r="T939" i="10"/>
  <c r="T992" i="10"/>
  <c r="T608" i="10"/>
  <c r="T926" i="10"/>
  <c r="T694" i="10"/>
  <c r="T840" i="10"/>
  <c r="T789" i="10"/>
  <c r="T983" i="10"/>
  <c r="T951" i="10"/>
  <c r="T903" i="10"/>
  <c r="T871" i="10"/>
  <c r="T807" i="10"/>
  <c r="T775" i="10"/>
  <c r="T735" i="10"/>
  <c r="T703" i="10"/>
  <c r="T663" i="10"/>
  <c r="T672" i="10"/>
  <c r="T952" i="10"/>
  <c r="T824" i="10"/>
  <c r="T680" i="10"/>
  <c r="T705" i="10"/>
  <c r="T631" i="10"/>
  <c r="T591" i="10"/>
  <c r="T551" i="10"/>
  <c r="T511" i="10"/>
  <c r="T479" i="10"/>
  <c r="T447" i="10"/>
  <c r="T415" i="10"/>
  <c r="T375" i="10"/>
  <c r="T343" i="10"/>
  <c r="T311" i="10"/>
  <c r="T279" i="10"/>
  <c r="T247" i="10"/>
  <c r="T215" i="10"/>
  <c r="T183" i="10"/>
  <c r="T151" i="10"/>
  <c r="T119" i="10"/>
  <c r="T984" i="10"/>
  <c r="T966" i="10"/>
  <c r="T734" i="10"/>
  <c r="T702" i="10"/>
  <c r="T590" i="10"/>
  <c r="T486" i="10"/>
  <c r="T454" i="10"/>
  <c r="T390" i="10"/>
  <c r="T358" i="10"/>
  <c r="T326" i="10"/>
  <c r="T294" i="10"/>
  <c r="T262" i="10"/>
  <c r="T230" i="10"/>
  <c r="T190" i="10"/>
  <c r="T158" i="10"/>
  <c r="T118" i="10"/>
  <c r="T86" i="10"/>
  <c r="T54" i="10"/>
  <c r="T68" i="10"/>
  <c r="T33" i="10"/>
  <c r="T877" i="10"/>
  <c r="T677" i="10"/>
  <c r="T645" i="10"/>
  <c r="T613" i="10"/>
  <c r="T581" i="10"/>
  <c r="T549" i="10"/>
  <c r="T509" i="10"/>
  <c r="T469" i="10"/>
  <c r="T437" i="10"/>
  <c r="T397" i="10"/>
  <c r="T365" i="10"/>
  <c r="T325" i="10"/>
  <c r="T293" i="10"/>
  <c r="T245" i="10"/>
  <c r="T213" i="10"/>
  <c r="T181" i="10"/>
  <c r="T149" i="10"/>
  <c r="T117" i="10"/>
  <c r="T85" i="10"/>
  <c r="T53" i="10"/>
  <c r="T36" i="10"/>
  <c r="T627" i="10"/>
  <c r="T595" i="10"/>
  <c r="T555" i="10"/>
  <c r="T515" i="10"/>
  <c r="T483" i="10"/>
  <c r="T451" i="10"/>
  <c r="T419" i="10"/>
  <c r="T379" i="10"/>
  <c r="T347" i="10"/>
  <c r="T307" i="10"/>
  <c r="T275" i="10"/>
  <c r="T235" i="10"/>
  <c r="T203" i="10"/>
  <c r="T171" i="10"/>
  <c r="T131" i="10"/>
  <c r="T99" i="10"/>
  <c r="T59" i="10"/>
  <c r="T880" i="10"/>
  <c r="T544" i="10"/>
  <c r="T320" i="10"/>
  <c r="T136" i="10"/>
  <c r="T848" i="10"/>
  <c r="T584" i="10"/>
  <c r="T408" i="10"/>
  <c r="T216" i="10"/>
  <c r="T64" i="10"/>
  <c r="T617" i="10"/>
  <c r="T585" i="10"/>
  <c r="T521" i="10"/>
  <c r="T481" i="10"/>
  <c r="T449" i="10"/>
  <c r="T409" i="10"/>
  <c r="T377" i="10"/>
  <c r="T337" i="10"/>
  <c r="T297" i="10"/>
  <c r="T265" i="10"/>
  <c r="T233" i="10"/>
  <c r="T201" i="10"/>
  <c r="T169" i="10"/>
  <c r="T121" i="10"/>
  <c r="T552" i="10"/>
  <c r="T1007" i="10"/>
  <c r="T975" i="10"/>
  <c r="T943" i="10"/>
  <c r="T895" i="10"/>
  <c r="T863" i="10"/>
  <c r="T831" i="10"/>
  <c r="T799" i="10"/>
  <c r="T759" i="10"/>
  <c r="T727" i="10"/>
  <c r="T655" i="10"/>
  <c r="T575" i="10"/>
  <c r="T543" i="10"/>
  <c r="T503" i="10"/>
  <c r="T471" i="10"/>
  <c r="T439" i="10"/>
  <c r="T407" i="10"/>
  <c r="T367" i="10"/>
  <c r="T335" i="10"/>
  <c r="T303" i="10"/>
  <c r="T999" i="10"/>
  <c r="T935" i="10"/>
  <c r="T887" i="10"/>
  <c r="T855" i="10"/>
  <c r="T823" i="10"/>
  <c r="T791" i="10"/>
  <c r="T751" i="10"/>
  <c r="T719" i="10"/>
  <c r="T679" i="10"/>
  <c r="T647" i="10"/>
  <c r="T607" i="10"/>
  <c r="T567" i="10"/>
  <c r="T535" i="10"/>
  <c r="T271" i="10"/>
  <c r="T239" i="10"/>
  <c r="T207" i="10"/>
  <c r="T175" i="10"/>
  <c r="T143" i="10"/>
  <c r="T111" i="10"/>
  <c r="T71" i="10"/>
  <c r="T31" i="10"/>
  <c r="T832" i="10"/>
  <c r="T990" i="10"/>
  <c r="T958" i="10"/>
  <c r="T726" i="10"/>
  <c r="T478" i="10"/>
  <c r="T446" i="10"/>
  <c r="T382" i="10"/>
  <c r="T350" i="10"/>
  <c r="T318" i="10"/>
  <c r="T286" i="10"/>
  <c r="T254" i="10"/>
  <c r="T222" i="10"/>
  <c r="T182" i="10"/>
  <c r="T150" i="10"/>
  <c r="T110" i="10"/>
  <c r="T78" i="10"/>
  <c r="T46" i="10"/>
  <c r="T44" i="10"/>
  <c r="T869" i="10"/>
  <c r="T813" i="10"/>
  <c r="T605" i="10"/>
  <c r="T573" i="10"/>
  <c r="T533" i="10"/>
  <c r="T501" i="10"/>
  <c r="T461" i="10"/>
  <c r="T429" i="10"/>
  <c r="T389" i="10"/>
  <c r="T357" i="10"/>
  <c r="T317" i="10"/>
  <c r="T277" i="10"/>
  <c r="T237" i="10"/>
  <c r="T205" i="10"/>
  <c r="T256" i="10"/>
  <c r="T787" i="10"/>
  <c r="T755" i="10"/>
  <c r="T723" i="10"/>
  <c r="T691" i="10"/>
  <c r="T659" i="10"/>
  <c r="T619" i="10"/>
  <c r="T579" i="10"/>
  <c r="T507" i="10"/>
  <c r="T475" i="10"/>
  <c r="T443" i="10"/>
  <c r="T371" i="10"/>
  <c r="T339" i="10"/>
  <c r="T299" i="10"/>
  <c r="T259" i="10"/>
  <c r="T227" i="10"/>
  <c r="T195" i="10"/>
  <c r="T163" i="10"/>
  <c r="T123" i="10"/>
  <c r="T91" i="10"/>
  <c r="T51" i="10"/>
  <c r="T129" i="10"/>
  <c r="T816" i="10"/>
  <c r="T488" i="10"/>
  <c r="T280" i="10"/>
  <c r="T88" i="10"/>
  <c r="T536" i="10"/>
  <c r="T352" i="10"/>
  <c r="T168" i="10"/>
  <c r="T40" i="10"/>
  <c r="T641" i="10"/>
  <c r="T577" i="10"/>
  <c r="T545" i="10"/>
  <c r="T513" i="10"/>
  <c r="T473" i="10"/>
  <c r="T401" i="10"/>
  <c r="T361" i="10"/>
  <c r="T329" i="10"/>
  <c r="T289" i="10"/>
  <c r="T257" i="10"/>
  <c r="T225" i="10"/>
  <c r="T193" i="10"/>
  <c r="T161" i="10"/>
  <c r="T65" i="10"/>
  <c r="T496" i="10"/>
  <c r="T43" i="10"/>
  <c r="T960" i="10"/>
  <c r="T768" i="10"/>
  <c r="T640" i="10"/>
  <c r="T896" i="10"/>
  <c r="T792" i="10"/>
  <c r="T665" i="10"/>
  <c r="T822" i="10"/>
  <c r="T39" i="10"/>
  <c r="T718" i="10"/>
  <c r="T670" i="10"/>
  <c r="T638" i="10"/>
  <c r="T606" i="10"/>
  <c r="T542" i="10"/>
  <c r="T568" i="10"/>
  <c r="T336" i="10"/>
  <c r="T80" i="10"/>
  <c r="T495" i="10"/>
  <c r="T463" i="10"/>
  <c r="T431" i="10"/>
  <c r="T399" i="10"/>
  <c r="T327" i="10"/>
  <c r="T295" i="10"/>
  <c r="T263" i="10"/>
  <c r="T231" i="10"/>
  <c r="T199" i="10"/>
  <c r="T167" i="10"/>
  <c r="T135" i="10"/>
  <c r="T103" i="10"/>
  <c r="T438" i="10"/>
  <c r="T406" i="10"/>
  <c r="T374" i="10"/>
  <c r="T342" i="10"/>
  <c r="T310" i="10"/>
  <c r="T278" i="10"/>
  <c r="T214" i="10"/>
  <c r="T174" i="10"/>
  <c r="T134" i="10"/>
  <c r="T102" i="10"/>
  <c r="T805" i="10"/>
  <c r="T773" i="10"/>
  <c r="T741" i="10"/>
  <c r="T991" i="10"/>
  <c r="T959" i="10"/>
  <c r="T927" i="10"/>
  <c r="T847" i="10"/>
  <c r="T815" i="10"/>
  <c r="T783" i="10"/>
  <c r="T743" i="10"/>
  <c r="T671" i="10"/>
  <c r="T639" i="10"/>
  <c r="T599" i="10"/>
  <c r="T559" i="10"/>
  <c r="T527" i="10"/>
  <c r="T487" i="10"/>
  <c r="T455" i="10"/>
  <c r="T423" i="10"/>
  <c r="T383" i="10"/>
  <c r="T351" i="10"/>
  <c r="T319" i="10"/>
  <c r="T287" i="10"/>
  <c r="T255" i="10"/>
  <c r="T223" i="10"/>
  <c r="T191" i="10"/>
  <c r="T159" i="10"/>
  <c r="T127" i="10"/>
  <c r="T95" i="10"/>
  <c r="T47" i="10"/>
  <c r="T41" i="10"/>
  <c r="T760" i="10"/>
  <c r="T648" i="10"/>
  <c r="T464" i="10"/>
  <c r="T368" i="10"/>
  <c r="T1014" i="10"/>
  <c r="T942" i="10"/>
  <c r="T830" i="10"/>
  <c r="T798" i="10"/>
  <c r="T766" i="10"/>
  <c r="T710" i="10"/>
  <c r="T662" i="10"/>
  <c r="T630" i="10"/>
  <c r="T462" i="10"/>
  <c r="T430" i="10"/>
  <c r="T398" i="10"/>
  <c r="T366" i="10"/>
  <c r="T334" i="10"/>
  <c r="T302" i="10"/>
  <c r="T270" i="10"/>
  <c r="T238" i="10"/>
  <c r="T206" i="10"/>
  <c r="T166" i="10"/>
  <c r="T126" i="10"/>
  <c r="T94" i="10"/>
  <c r="T62" i="10"/>
  <c r="T30" i="10"/>
  <c r="D17" i="10" s="1"/>
  <c r="T97" i="10"/>
  <c r="T904" i="10"/>
  <c r="T1005" i="10"/>
  <c r="T965" i="10"/>
  <c r="T933" i="10"/>
  <c r="T901" i="10"/>
  <c r="T797" i="10"/>
  <c r="T765" i="10"/>
  <c r="T725" i="10"/>
  <c r="T685" i="10"/>
  <c r="T653" i="10"/>
  <c r="T621" i="10"/>
  <c r="T589" i="10"/>
  <c r="T557" i="10"/>
  <c r="T485" i="10"/>
  <c r="T445" i="10"/>
  <c r="T405" i="10"/>
  <c r="T373" i="10"/>
  <c r="T333" i="10"/>
  <c r="T284" i="10"/>
  <c r="T244" i="10"/>
  <c r="T204" i="10"/>
  <c r="T172" i="10"/>
  <c r="T132" i="10"/>
  <c r="T100" i="10"/>
  <c r="T52" i="10"/>
  <c r="T304" i="10"/>
  <c r="T176" i="10"/>
  <c r="T268" i="10"/>
  <c r="T236" i="10"/>
  <c r="T196" i="10"/>
  <c r="T164" i="10"/>
  <c r="T124" i="10"/>
  <c r="T92" i="10"/>
  <c r="T432" i="10"/>
  <c r="T112" i="10"/>
  <c r="T120" i="10"/>
  <c r="T601" i="10"/>
  <c r="T569" i="10"/>
  <c r="T301" i="10"/>
  <c r="T261" i="10"/>
  <c r="T221" i="10"/>
  <c r="T189" i="10"/>
  <c r="T157" i="10"/>
  <c r="T125" i="10"/>
  <c r="T93" i="10"/>
  <c r="T61" i="10"/>
  <c r="T976" i="10"/>
  <c r="T272" i="10"/>
  <c r="T48" i="10"/>
  <c r="T1012" i="10"/>
  <c r="T972" i="10"/>
  <c r="T932" i="10"/>
  <c r="T900" i="10"/>
  <c r="T868" i="10"/>
  <c r="T836" i="10"/>
  <c r="T796" i="10"/>
  <c r="T764" i="10"/>
  <c r="T732" i="10"/>
  <c r="T692" i="10"/>
  <c r="T620" i="10"/>
  <c r="T580" i="10"/>
  <c r="T548" i="10"/>
  <c r="T508" i="10"/>
  <c r="T476" i="10"/>
  <c r="T436" i="10"/>
  <c r="T396" i="10"/>
  <c r="T364" i="10"/>
  <c r="T324" i="10"/>
  <c r="T252" i="10"/>
  <c r="T1003" i="10"/>
  <c r="T955" i="10"/>
  <c r="T923" i="10"/>
  <c r="T891" i="10"/>
  <c r="T859" i="10"/>
  <c r="T827" i="10"/>
  <c r="T771" i="10"/>
  <c r="T739" i="10"/>
  <c r="T707" i="10"/>
  <c r="T675" i="10"/>
  <c r="T603" i="10"/>
  <c r="T563" i="10"/>
  <c r="T531" i="10"/>
  <c r="T491" i="10"/>
  <c r="T459" i="10"/>
  <c r="T427" i="10"/>
  <c r="T387" i="10"/>
  <c r="T355" i="10"/>
  <c r="T315" i="10"/>
  <c r="T283" i="10"/>
  <c r="T243" i="10"/>
  <c r="T211" i="10"/>
  <c r="T179" i="10"/>
  <c r="T147" i="10"/>
  <c r="T107" i="10"/>
  <c r="T67" i="10"/>
  <c r="T35" i="10"/>
  <c r="T57" i="10"/>
  <c r="T920" i="10"/>
  <c r="T592" i="10"/>
  <c r="T376" i="10"/>
  <c r="T192" i="10"/>
  <c r="T752" i="10"/>
  <c r="T616" i="10"/>
  <c r="T264" i="10"/>
  <c r="T104" i="10"/>
  <c r="T593" i="10"/>
  <c r="T561" i="10"/>
  <c r="T529" i="10"/>
  <c r="T489" i="10"/>
  <c r="T457" i="10"/>
  <c r="T417" i="10"/>
  <c r="T385" i="10"/>
  <c r="T345" i="10"/>
  <c r="T313" i="10"/>
  <c r="T273" i="10"/>
  <c r="T241" i="10"/>
  <c r="T209" i="10"/>
  <c r="T177" i="10"/>
  <c r="T145" i="10"/>
  <c r="T624" i="10"/>
  <c r="T248" i="10"/>
  <c r="T879" i="10"/>
  <c r="T711" i="10"/>
  <c r="T654" i="10"/>
  <c r="T622" i="10"/>
  <c r="T558" i="10"/>
  <c r="T526" i="10"/>
  <c r="T448" i="10"/>
  <c r="T208" i="10"/>
  <c r="T517" i="10"/>
  <c r="T79" i="10"/>
  <c r="T720" i="10"/>
  <c r="T440" i="10"/>
  <c r="T128" i="10"/>
  <c r="T240" i="10"/>
  <c r="T924" i="10"/>
  <c r="T892" i="10"/>
  <c r="T860" i="10"/>
  <c r="T828" i="10"/>
  <c r="T612" i="10"/>
  <c r="T572" i="10"/>
  <c r="T540" i="10"/>
  <c r="T500" i="10"/>
  <c r="T460" i="10"/>
  <c r="T428" i="10"/>
  <c r="T388" i="10"/>
  <c r="T356" i="10"/>
  <c r="T316" i="10"/>
  <c r="T915" i="10"/>
  <c r="T883" i="10"/>
  <c r="T851" i="10"/>
  <c r="T819" i="10"/>
  <c r="T839" i="10"/>
  <c r="T886" i="10"/>
  <c r="T814" i="10"/>
  <c r="T782" i="10"/>
  <c r="T646" i="10"/>
  <c r="T614" i="10"/>
  <c r="T582" i="10"/>
  <c r="T550" i="10"/>
  <c r="T518" i="10"/>
  <c r="T422" i="10"/>
  <c r="T392" i="10"/>
  <c r="T144" i="10"/>
  <c r="T709" i="10"/>
  <c r="T184" i="10"/>
  <c r="T688" i="10"/>
  <c r="T416" i="10"/>
  <c r="T32" i="10"/>
  <c r="T173" i="10"/>
  <c r="T141" i="10"/>
  <c r="T109" i="10"/>
  <c r="T77" i="10"/>
  <c r="T45" i="10"/>
  <c r="T73" i="10"/>
  <c r="T632" i="10"/>
  <c r="T152" i="10"/>
  <c r="T636" i="10"/>
  <c r="T604" i="10"/>
  <c r="T564" i="10"/>
  <c r="T524" i="10"/>
  <c r="T492" i="10"/>
  <c r="T452" i="10"/>
  <c r="T420" i="10"/>
  <c r="T380" i="10"/>
  <c r="T348" i="10"/>
  <c r="T907" i="10"/>
  <c r="T875" i="10"/>
  <c r="T843" i="10"/>
  <c r="T553" i="10"/>
  <c r="T695" i="10"/>
  <c r="T510" i="10"/>
  <c r="T63" i="10"/>
  <c r="T81" i="10"/>
  <c r="T912" i="10"/>
  <c r="T664" i="10"/>
  <c r="T520" i="10"/>
  <c r="T384" i="10"/>
  <c r="T70" i="10"/>
  <c r="T38" i="10"/>
  <c r="T137" i="10"/>
  <c r="T597" i="10"/>
  <c r="T565" i="10"/>
  <c r="T525" i="10"/>
  <c r="T493" i="10"/>
  <c r="T453" i="10"/>
  <c r="T421" i="10"/>
  <c r="T381" i="10"/>
  <c r="T341" i="10"/>
  <c r="T309" i="10"/>
  <c r="T269" i="10"/>
  <c r="T229" i="10"/>
  <c r="T197" i="10"/>
  <c r="T165" i="10"/>
  <c r="T133" i="10"/>
  <c r="T101" i="10"/>
  <c r="T69" i="10"/>
  <c r="T37" i="10"/>
  <c r="T344" i="10"/>
  <c r="T96" i="10"/>
  <c r="T700" i="10"/>
  <c r="T668" i="10"/>
  <c r="T588" i="10"/>
  <c r="T556" i="10"/>
  <c r="T484" i="10"/>
  <c r="T444" i="10"/>
  <c r="T412" i="10"/>
  <c r="T372" i="10"/>
  <c r="T332" i="10"/>
  <c r="T156" i="10"/>
  <c r="T931" i="10"/>
  <c r="T899" i="10"/>
  <c r="T867" i="10"/>
  <c r="T835" i="10"/>
  <c r="T547" i="10"/>
  <c r="T411" i="10"/>
  <c r="T673" i="10"/>
  <c r="T609" i="10"/>
  <c r="T441" i="10"/>
  <c r="T359" i="10"/>
  <c r="T910" i="10"/>
  <c r="T598" i="10"/>
  <c r="T566" i="10"/>
  <c r="T534" i="10"/>
  <c r="T502" i="10"/>
  <c r="T470" i="10"/>
  <c r="T504" i="10"/>
  <c r="T288" i="10"/>
  <c r="T292" i="10"/>
  <c r="T220" i="10"/>
  <c r="T180" i="10"/>
  <c r="T140" i="10"/>
  <c r="T108" i="10"/>
  <c r="T60" i="10"/>
  <c r="T49" i="10"/>
  <c r="T528" i="10"/>
  <c r="T360" i="10"/>
  <c r="T200" i="10"/>
  <c r="T779" i="10"/>
  <c r="T747" i="10"/>
  <c r="T715" i="10"/>
  <c r="T683" i="10"/>
  <c r="T643" i="10"/>
  <c r="T611" i="10"/>
  <c r="T571" i="10"/>
  <c r="T539" i="10"/>
  <c r="T499" i="10"/>
  <c r="T467" i="10"/>
  <c r="T435" i="10"/>
  <c r="T403" i="10"/>
  <c r="T363" i="10"/>
  <c r="T323" i="10"/>
  <c r="T291" i="10"/>
  <c r="T251" i="10"/>
  <c r="T219" i="10"/>
  <c r="T187" i="10"/>
  <c r="T155" i="10"/>
  <c r="T115" i="10"/>
  <c r="T83" i="10"/>
  <c r="T113" i="10"/>
  <c r="T424" i="10"/>
  <c r="T232" i="10"/>
  <c r="T89" i="10"/>
  <c r="T656" i="10"/>
  <c r="T512" i="10"/>
  <c r="T312" i="10"/>
  <c r="T160" i="10"/>
  <c r="T889" i="10"/>
  <c r="T697" i="10"/>
  <c r="T633" i="10"/>
  <c r="T537" i="10"/>
  <c r="T505" i="10"/>
  <c r="T465" i="10"/>
  <c r="T425" i="10"/>
  <c r="T393" i="10"/>
  <c r="T353" i="10"/>
  <c r="T321" i="10"/>
  <c r="T281" i="10"/>
  <c r="T249" i="10"/>
  <c r="T217" i="10"/>
  <c r="T185" i="10"/>
  <c r="T153" i="10"/>
  <c r="T784" i="10"/>
  <c r="T296" i="10"/>
  <c r="T72" i="10"/>
  <c r="P21" i="5" l="1" a="1"/>
  <c r="P21" i="5" s="1"/>
  <c r="H81" i="6"/>
  <c r="H80" i="6"/>
  <c r="F15" i="10" a="1"/>
  <c r="F15" i="10" s="1"/>
  <c r="D5" i="10"/>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C23" i="5"/>
  <c r="L8" i="5"/>
  <c r="H76" i="6" l="1"/>
  <c r="P22" i="5"/>
  <c r="B22" i="5" s="1"/>
  <c r="L11" i="6"/>
  <c r="X34" i="6"/>
  <c r="X69" i="6"/>
  <c r="X68" i="6"/>
  <c r="R6" i="5" a="1"/>
  <c r="R6" i="5" s="1"/>
  <c r="B69" i="6" l="1" a="1"/>
  <c r="B69" i="6" s="1"/>
  <c r="B23" i="10" a="1"/>
  <c r="B23" i="10" s="1"/>
  <c r="B1" i="10"/>
  <c r="J18" i="10" s="1" a="1"/>
  <c r="J18" i="10" s="1"/>
  <c r="C1" i="10"/>
  <c r="B25" i="6" a="1"/>
  <c r="B25" i="6" s="1"/>
  <c r="B24" i="6" a="1"/>
  <c r="B24" i="6" s="1"/>
  <c r="C52" i="6" a="1"/>
  <c r="C52" i="6" s="1"/>
  <c r="C49" i="6" a="1"/>
  <c r="C49" i="6" s="1"/>
  <c r="R12" i="5"/>
  <c r="E36" i="6" s="1" a="1"/>
  <c r="E36" i="6" s="1"/>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E35" i="6" l="1" a="1"/>
  <c r="E35" i="6" s="1"/>
  <c r="E37" i="6" a="1"/>
  <c r="E37" i="6" s="1"/>
  <c r="I20" i="10" a="1"/>
  <c r="I20" i="10" s="1"/>
  <c r="G20" i="10" a="1"/>
  <c r="G20" i="10" s="1"/>
  <c r="N21" i="10" a="1"/>
  <c r="N21" i="10" s="1"/>
  <c r="M21" i="10" a="1"/>
  <c r="M21" i="10" s="1"/>
  <c r="L21" i="10" a="1"/>
  <c r="L21" i="10" s="1"/>
  <c r="I21" i="10" a="1"/>
  <c r="I21" i="10" s="1"/>
  <c r="H21" i="10" a="1"/>
  <c r="H21" i="10" s="1"/>
  <c r="G21" i="10" a="1"/>
  <c r="G21" i="10" s="1"/>
  <c r="E34" i="6" a="1"/>
  <c r="E34" i="6" s="1"/>
  <c r="K21" i="10" a="1"/>
  <c r="K21" i="10" s="1"/>
  <c r="J21" i="10" a="1"/>
  <c r="J21" i="10" s="1"/>
  <c r="R21" i="10" a="1"/>
  <c r="R21" i="10" s="1"/>
  <c r="F21" i="10" a="1"/>
  <c r="F21" i="10" s="1"/>
  <c r="J20" i="10" a="1"/>
  <c r="J20" i="10" s="1"/>
  <c r="S20" i="10" a="1"/>
  <c r="S20" i="10" s="1"/>
  <c r="T21" i="10" a="1"/>
  <c r="T21" i="10" s="1"/>
  <c r="S21" i="10" a="1"/>
  <c r="S21" i="10" s="1"/>
  <c r="O20" i="10" a="1"/>
  <c r="O20" i="10" s="1"/>
  <c r="D21" i="10" a="1"/>
  <c r="D21" i="10" s="1"/>
  <c r="P21" i="10" a="1"/>
  <c r="P21" i="10" s="1"/>
  <c r="E21" i="10" a="1"/>
  <c r="E21" i="10" s="1"/>
  <c r="C21" i="10" a="1"/>
  <c r="C21" i="10" s="1"/>
  <c r="C20" i="10" a="1"/>
  <c r="C20" i="10" s="1"/>
  <c r="Q21" i="10" a="1"/>
  <c r="Q21" i="10" s="1"/>
  <c r="B16" i="10" a="1"/>
  <c r="B16" i="10" s="1"/>
  <c r="B15" i="10" a="1"/>
  <c r="B15" i="10" s="1"/>
  <c r="C11" i="10" a="1"/>
  <c r="C11" i="10" s="1"/>
  <c r="C9" i="10" a="1"/>
  <c r="C9" i="10" s="1"/>
  <c r="J17" i="10" a="1"/>
  <c r="J17" i="10" s="1"/>
  <c r="B17" i="10" a="1"/>
  <c r="B17" i="10" s="1"/>
  <c r="C8" i="10" a="1"/>
  <c r="C8" i="10" s="1"/>
  <c r="C13" i="10" a="1"/>
  <c r="C13" i="10" s="1"/>
  <c r="B5" i="10" a="1"/>
  <c r="B5" i="10" s="1"/>
  <c r="B6" i="10" a="1"/>
  <c r="B6" i="10" s="1"/>
  <c r="C12" i="10" a="1"/>
  <c r="C12" i="10" s="1"/>
  <c r="B18" i="10" a="1"/>
  <c r="B18" i="10" s="1"/>
  <c r="C10" i="10" a="1"/>
  <c r="C10" i="10" s="1"/>
  <c r="B2" i="10" a="1"/>
  <c r="B2" i="10" s="1"/>
  <c r="B4" i="10" a="1"/>
  <c r="B4" i="10" s="1"/>
  <c r="B7" i="10" a="1"/>
  <c r="B7" i="10" s="1"/>
  <c r="D35" i="5" a="1"/>
  <c r="D35" i="5" s="1"/>
  <c r="D30" i="5" a="1"/>
  <c r="D30" i="5" s="1"/>
  <c r="D34" i="5" a="1"/>
  <c r="D34" i="5" s="1"/>
  <c r="D31" i="5" a="1"/>
  <c r="D31" i="5" s="1"/>
  <c r="D24" i="5" a="1"/>
  <c r="D24" i="5" s="1"/>
  <c r="D32" i="5" a="1"/>
  <c r="D32" i="5" s="1"/>
  <c r="C55" i="6" a="1"/>
  <c r="C55" i="6" s="1"/>
  <c r="B38" i="6" a="1"/>
  <c r="B38" i="6" s="1"/>
  <c r="D25" i="5" a="1"/>
  <c r="D25" i="5" s="1"/>
  <c r="D33" i="5" a="1"/>
  <c r="D33" i="5" s="1"/>
  <c r="B39" i="6" a="1"/>
  <c r="B39" i="6" s="1"/>
  <c r="D23" i="5" a="1"/>
  <c r="D23" i="5" s="1"/>
  <c r="D26" i="5" a="1"/>
  <c r="D26" i="5" s="1"/>
  <c r="D27" i="5" a="1"/>
  <c r="D27" i="5" s="1"/>
  <c r="D28" i="5" a="1"/>
  <c r="D28" i="5" s="1"/>
  <c r="E39" i="6" a="1"/>
  <c r="E39" i="6" s="1"/>
  <c r="D29" i="5" a="1"/>
  <c r="D29" i="5" s="1"/>
  <c r="E38" i="6" a="1"/>
  <c r="E38" i="6" s="1"/>
  <c r="B23" i="6" a="1"/>
  <c r="B23" i="6" s="1"/>
  <c r="B34" i="6" a="1"/>
  <c r="B34" i="6" s="1"/>
  <c r="B20" i="6" a="1"/>
  <c r="B20" i="6" s="1"/>
  <c r="B32" i="6" a="1"/>
  <c r="B32" i="6" s="1"/>
  <c r="B9" i="6" a="1"/>
  <c r="B9" i="6" s="1"/>
  <c r="E32" i="6" a="1"/>
  <c r="E32" i="6" s="1"/>
  <c r="Q22" i="5"/>
  <c r="C22" i="5" s="1"/>
  <c r="K13" i="6"/>
  <c r="X23" i="6"/>
  <c r="D6" i="10" l="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<sst xmlns="http://schemas.openxmlformats.org/spreadsheetml/2006/main" count="16203" uniqueCount="4973">
  <si>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</si>
  <si>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</si>
  <si>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</si>
  <si>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</si>
  <si>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</si>
  <si>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</si>
  <si>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</si>
  <si>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</si>
  <si>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</si>
  <si>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</si>
  <si>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</si>
  <si>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</si>
  <si>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</si>
  <si>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</si>
  <si>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</si>
  <si>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</si>
  <si>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</si>
  <si>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</si>
  <si>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</si>
  <si>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</si>
  <si>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</si>
  <si>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</si>
  <si>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</si>
  <si>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</si>
  <si>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</si>
  <si>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</si>
  <si>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</si>
  <si>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</si>
  <si>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</si>
  <si>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</si>
  <si>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</si>
  <si>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</si>
  <si>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</si>
  <si>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</si>
  <si>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</si>
  <si>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</si>
  <si>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</si>
  <si>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</si>
  <si>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</si>
  <si>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</si>
  <si>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</si>
  <si>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</si>
  <si>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</si>
  <si>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</si>
  <si>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</si>
  <si>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</si>
  <si>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</si>
  <si>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</si>
  <si>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</si>
  <si>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</si>
  <si>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</si>
  <si>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</si>
  <si>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</si>
  <si>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</si>
  <si>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</si>
  <si>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</si>
  <si>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</si>
  <si>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</si>
  <si>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</si>
  <si>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</si>
  <si>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</si>
  <si>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</si>
  <si>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</si>
  <si>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</si>
  <si>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</si>
  <si>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</si>
  <si>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</si>
  <si>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</si>
  <si>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</si>
  <si>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</si>
  <si>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</si>
  <si>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</si>
  <si>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</si>
  <si>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</si>
  <si>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</si>
  <si>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</si>
  <si>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</si>
  <si>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</si>
  <si>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</si>
  <si>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</si>
  <si>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</si>
  <si>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</si>
  <si>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</si>
  <si>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</si>
  <si>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</si>
  <si>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</si>
  <si>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</si>
  <si>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</si>
  <si>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</si>
  <si>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</si>
  <si>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</si>
  <si>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</si>
  <si>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</si>
  <si>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</si>
  <si>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</si>
  <si>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</si>
  <si>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</si>
  <si>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</si>
  <si>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</si>
  <si>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</si>
  <si>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</si>
  <si>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</si>
  <si>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</si>
  <si>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</si>
  <si>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</si>
  <si>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</si>
  <si>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</si>
  <si>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</si>
  <si>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</si>
  <si>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</si>
  <si>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</si>
  <si>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</si>
  <si>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</si>
  <si>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</si>
  <si>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</si>
  <si>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</si>
  <si>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</si>
  <si>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</si>
  <si>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</si>
  <si>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</si>
  <si>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</si>
  <si>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</si>
  <si>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</si>
  <si>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</si>
  <si>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</si>
  <si>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</si>
  <si>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</si>
  <si>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</si>
  <si>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</si>
  <si>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</si>
  <si>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</si>
  <si>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</si>
  <si>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</si>
  <si>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</si>
  <si>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</si>
  <si>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</si>
  <si>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</si>
  <si>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</si>
  <si>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</si>
  <si>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</si>
  <si>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</si>
  <si>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</si>
  <si>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</si>
  <si>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</si>
  <si>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</si>
  <si>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</si>
  <si>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</si>
  <si>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</si>
  <si>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</si>
  <si>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</si>
  <si>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</si>
  <si>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</si>
  <si>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</si>
  <si>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</si>
  <si>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</si>
  <si>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</si>
  <si>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</si>
  <si>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</si>
  <si>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</si>
  <si>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</si>
  <si>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</si>
  <si>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</si>
  <si>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</si>
  <si>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</si>
  <si>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</si>
  <si>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</si>
  <si>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</si>
  <si>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</si>
  <si>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</si>
  <si>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</si>
  <si>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</si>
  <si>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</si>
  <si>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</si>
  <si>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</si>
  <si>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</si>
  <si>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</si>
  <si>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</si>
  <si>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</si>
  <si>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</si>
  <si>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</si>
  <si>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</si>
  <si>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</si>
  <si>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</si>
  <si>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</si>
  <si>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</si>
  <si>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</si>
  <si>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</si>
  <si>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</si>
  <si>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</si>
  <si>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</si>
  <si>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</si>
  <si>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</si>
  <si>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</si>
  <si>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</si>
  <si>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</si>
  <si>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</si>
  <si>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</si>
  <si>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</si>
  <si>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</si>
  <si>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</si>
  <si>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</si>
  <si>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</si>
  <si>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</si>
  <si>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</si>
  <si>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</si>
  <si>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</si>
  <si>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</si>
  <si>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</si>
  <si>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</si>
  <si>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</si>
  <si>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</si>
  <si>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</si>
  <si>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</si>
  <si>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</si>
  <si>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</si>
  <si>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</si>
  <si>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</si>
  <si>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</si>
  <si>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</si>
  <si>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</si>
  <si>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</si>
  <si>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</si>
  <si>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</si>
  <si>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</si>
  <si>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</si>
  <si>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</si>
  <si>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</si>
  <si>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</si>
  <si>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</si>
  <si>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</si>
  <si>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</si>
  <si>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</si>
  <si>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</si>
  <si>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</si>
  <si>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</si>
  <si>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</si>
  <si>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</si>
  <si>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</si>
  <si>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</si>
  <si>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</si>
  <si>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</si>
  <si>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</si>
  <si>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</si>
  <si>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</si>
  <si>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</si>
  <si>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</si>
  <si>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</si>
  <si>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</si>
  <si>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</si>
  <si>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</si>
  <si>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</si>
  <si>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</si>
  <si>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</si>
  <si>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</si>
  <si>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</si>
  <si>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</si>
  <si>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</si>
  <si>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</si>
  <si>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</si>
  <si>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</si>
  <si>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</si>
  <si>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</si>
  <si>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</si>
  <si>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</si>
  <si>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</si>
  <si>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</si>
  <si>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</si>
  <si>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</si>
  <si>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</si>
  <si>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</si>
  <si>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</si>
  <si>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</si>
  <si>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</si>
  <si>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</si>
  <si>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</si>
  <si>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</si>
  <si>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</si>
  <si>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</si>
  <si>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</si>
  <si>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</si>
  <si>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</si>
  <si>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</si>
  <si>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</si>
  <si>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</si>
  <si>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</si>
  <si>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</si>
  <si>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</si>
  <si>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</si>
  <si>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</si>
  <si>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</si>
  <si>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</si>
  <si>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</si>
  <si>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</si>
  <si>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</si>
  <si>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</si>
  <si>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</si>
  <si>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</si>
  <si>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</si>
  <si>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</si>
  <si>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</si>
  <si>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</si>
  <si>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</si>
  <si>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</si>
  <si>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</si>
  <si>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</si>
  <si>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</si>
  <si>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</si>
  <si>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</si>
  <si>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</si>
  <si>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</si>
  <si>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</si>
  <si>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</si>
  <si>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</si>
  <si>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</si>
  <si>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</si>
  <si>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</si>
  <si>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</si>
  <si>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</si>
  <si>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</si>
  <si>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</si>
  <si>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</si>
  <si>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</si>
  <si>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</si>
  <si>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</si>
  <si>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</si>
  <si>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</si>
  <si>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</si>
  <si>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</si>
  <si>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</si>
  <si>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</si>
  <si>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</si>
  <si>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</si>
  <si>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</si>
  <si>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</si>
  <si>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</si>
  <si>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</si>
  <si>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</si>
  <si>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</si>
  <si>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</si>
  <si>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</si>
  <si>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</si>
  <si>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</si>
  <si>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</si>
  <si>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</si>
  <si>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</si>
  <si>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</si>
  <si>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</si>
  <si>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</si>
  <si>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</si>
  <si>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</si>
  <si>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</si>
  <si>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</si>
  <si>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</si>
  <si>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</si>
  <si>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</si>
  <si>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</si>
  <si>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</si>
  <si>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</si>
  <si>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</si>
  <si>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</si>
  <si>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</si>
  <si>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</si>
  <si>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</si>
  <si>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</si>
  <si>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</si>
  <si>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</si>
  <si>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</si>
  <si>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</si>
  <si>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</si>
  <si>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</si>
  <si>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</si>
  <si>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</si>
  <si>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</si>
  <si>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</si>
  <si>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</si>
  <si>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</si>
  <si>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</si>
  <si>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</si>
  <si>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</si>
  <si>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</si>
  <si>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</si>
  <si>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</si>
  <si>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</si>
  <si>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</si>
  <si>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</si>
  <si>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</si>
  <si>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</si>
  <si>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</si>
  <si>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</si>
  <si>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</si>
  <si>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</si>
  <si>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</si>
  <si>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</si>
  <si>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</si>
  <si>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</si>
  <si>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</si>
  <si>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</si>
  <si>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</si>
  <si>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</si>
  <si>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</si>
  <si>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</si>
  <si>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</si>
  <si>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</si>
  <si>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</si>
  <si>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</si>
  <si>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</si>
  <si>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</si>
  <si>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</si>
  <si>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</si>
  <si>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</si>
  <si>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</si>
  <si>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</si>
  <si>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</si>
  <si>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</si>
  <si>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</si>
  <si>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</si>
  <si>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</si>
  <si>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</si>
  <si>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</si>
  <si>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</si>
  <si>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</si>
  <si>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</si>
  <si>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</si>
  <si>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</si>
  <si>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</si>
  <si>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</si>
  <si>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</si>
  <si>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</si>
  <si>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</si>
  <si>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</si>
  <si>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</si>
  <si>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</si>
  <si>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</si>
  <si>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</si>
  <si>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</si>
  <si>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</si>
  <si>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</si>
  <si>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</si>
  <si>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</si>
  <si>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</si>
  <si>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</si>
  <si>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</si>
  <si>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</si>
  <si>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</si>
  <si>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</si>
  <si>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</si>
  <si>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</si>
  <si>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</si>
  <si>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</si>
  <si>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</si>
  <si>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</si>
  <si>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</si>
  <si>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</si>
  <si>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</si>
  <si>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</si>
  <si>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</si>
  <si>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</si>
  <si>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</si>
  <si>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</si>
  <si>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</si>
  <si>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</si>
  <si>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</si>
  <si>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</si>
  <si>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</si>
  <si>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</si>
  <si>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</si>
  <si>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</si>
  <si>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</si>
  <si>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</si>
  <si>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</si>
  <si>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</si>
  <si>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</si>
  <si>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</si>
  <si>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</si>
  <si>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</si>
  <si>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</si>
  <si>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</si>
  <si>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</si>
  <si>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</si>
  <si>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</si>
  <si>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</si>
  <si>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</si>
  <si>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</si>
  <si>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</si>
  <si>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</si>
  <si>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</si>
  <si>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</si>
  <si>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</si>
  <si>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</si>
  <si>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</si>
  <si>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</si>
  <si>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</si>
  <si>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</si>
  <si>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</si>
  <si>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</si>
  <si>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</si>
  <si>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</si>
  <si>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</si>
  <si>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</si>
  <si>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</si>
  <si>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</si>
  <si>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</si>
  <si>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</si>
  <si>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</si>
  <si>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</si>
  <si>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</si>
  <si>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</si>
  <si>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</si>
  <si>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</si>
  <si>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</si>
  <si>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</si>
  <si>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</si>
  <si>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</si>
  <si>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</si>
  <si>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</si>
  <si>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</si>
  <si>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</si>
  <si>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</si>
  <si>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</si>
  <si>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</si>
  <si>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</si>
  <si>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</si>
  <si>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</si>
  <si>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</si>
  <si>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</si>
  <si>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</si>
  <si>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</si>
  <si>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</si>
  <si>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</si>
  <si>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</si>
  <si>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</si>
  <si>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</si>
  <si>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</si>
  <si>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</si>
  <si>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</si>
  <si>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</si>
  <si>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</si>
  <si>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</si>
  <si>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</si>
  <si>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</si>
  <si>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</si>
  <si>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</si>
  <si>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</si>
  <si>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</si>
  <si>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</si>
  <si>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</si>
  <si>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</si>
  <si>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</si>
  <si>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</si>
  <si>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</si>
  <si>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</si>
  <si>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</si>
  <si>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</si>
  <si>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</si>
  <si>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</si>
  <si>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</si>
  <si>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</si>
  <si>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</si>
  <si>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</si>
  <si>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</si>
  <si>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</si>
  <si>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</si>
  <si>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</si>
  <si>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</si>
  <si>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</si>
  <si>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</si>
  <si>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</si>
  <si>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</si>
  <si>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</si>
  <si>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</si>
  <si>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</si>
  <si>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</si>
  <si>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</si>
  <si>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</si>
  <si>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</si>
  <si>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</si>
  <si>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</si>
  <si>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</si>
  <si>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</si>
  <si>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</si>
  <si>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</si>
  <si>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</si>
  <si>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</si>
  <si>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</si>
  <si>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</si>
  <si>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</si>
  <si>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</si>
  <si>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</si>
  <si>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</si>
  <si>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</si>
  <si>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</si>
  <si>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</si>
  <si>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</si>
  <si>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</si>
  <si>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</si>
  <si>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</si>
  <si>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</si>
  <si>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</si>
  <si>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</si>
  <si>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</si>
  <si>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</si>
  <si>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</si>
  <si>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</si>
  <si>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</si>
  <si>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</si>
  <si>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</si>
  <si>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</si>
  <si>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</si>
  <si>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</si>
  <si>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</si>
  <si>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</si>
  <si>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</si>
  <si>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</si>
  <si>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</si>
  <si>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</si>
  <si>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</si>
  <si>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</si>
  <si>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</si>
  <si>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</si>
  <si>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</si>
  <si>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</si>
  <si>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</si>
  <si>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</si>
  <si>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</si>
  <si>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</si>
  <si>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</si>
  <si>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</si>
  <si>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</si>
  <si>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</si>
  <si>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</si>
  <si>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</si>
  <si>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</si>
  <si>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</si>
  <si>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</si>
  <si>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</si>
  <si>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</si>
  <si>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</si>
  <si>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</si>
  <si>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</si>
  <si>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</si>
  <si>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</si>
  <si>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</si>
  <si>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</si>
  <si>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</si>
  <si>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</si>
  <si>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</si>
  <si>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</si>
  <si>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</si>
  <si>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</si>
  <si>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</si>
  <si>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</si>
  <si>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</si>
  <si>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</si>
  <si>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</si>
  <si>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</si>
  <si>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</si>
  <si>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</si>
  <si>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</si>
  <si>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</si>
  <si>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</si>
  <si>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</si>
  <si>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</si>
  <si>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</si>
  <si>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</si>
  <si>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</si>
  <si>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</si>
  <si>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</si>
  <si>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</si>
  <si>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</si>
  <si>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</si>
  <si>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</si>
  <si>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</si>
  <si>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</si>
  <si>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</si>
  <si>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</si>
  <si>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</si>
  <si>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</si>
  <si>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</si>
  <si>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</si>
  <si>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</si>
  <si>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</si>
  <si>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</si>
  <si>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</si>
  <si>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</si>
  <si>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</si>
  <si>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</si>
  <si>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</si>
  <si>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</si>
  <si>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</si>
  <si>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</si>
  <si>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</si>
  <si>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</si>
  <si>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</si>
  <si>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</si>
  <si>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</si>
  <si>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</si>
  <si>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</si>
  <si>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</si>
  <si>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</si>
  <si>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</si>
  <si>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</si>
  <si>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</si>
  <si>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</si>
  <si>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</si>
  <si>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</si>
  <si>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</si>
  <si>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</si>
  <si>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</si>
  <si>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</si>
  <si>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</si>
  <si>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</si>
  <si>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</si>
  <si>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</si>
  <si>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</si>
  <si>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</si>
  <si>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</si>
  <si>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</si>
  <si>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</si>
  <si>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</si>
  <si>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</si>
  <si>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</si>
  <si>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</si>
  <si>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</si>
  <si>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</si>
  <si>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</si>
  <si>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</si>
  <si>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</si>
  <si>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</si>
  <si>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</si>
  <si>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</si>
  <si>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</si>
  <si>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</si>
  <si>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</si>
  <si>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</si>
  <si>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</si>
  <si>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</si>
  <si>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</si>
  <si>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</si>
  <si>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</si>
  <si>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</si>
  <si>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</si>
  <si>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</si>
  <si>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</si>
  <si>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</si>
  <si>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</si>
  <si>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</si>
  <si>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</si>
  <si>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</si>
  <si>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</si>
  <si>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</si>
  <si>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</si>
  <si>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</si>
  <si>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</si>
  <si>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</si>
  <si>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</si>
  <si>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</si>
  <si>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</si>
  <si>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</si>
  <si>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</si>
  <si>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</si>
  <si>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</si>
  <si>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</si>
  <si>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</si>
  <si>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</si>
  <si>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</si>
  <si>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</si>
  <si>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</si>
  <si>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</si>
  <si>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</si>
  <si>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</si>
  <si>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</si>
  <si>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</si>
  <si>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</si>
  <si>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</si>
  <si>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</si>
  <si>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</si>
  <si>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</si>
  <si>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</si>
  <si>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</si>
  <si>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</si>
  <si>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</si>
  <si>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</si>
  <si>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</si>
  <si>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</si>
  <si>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</si>
  <si>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</si>
  <si>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</si>
  <si>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</si>
  <si>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</si>
  <si>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</si>
  <si>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</si>
  <si>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</si>
  <si>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</si>
  <si>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</si>
  <si>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</si>
  <si>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</si>
  <si>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</si>
  <si>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</si>
  <si>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</si>
  <si>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</si>
  <si>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</si>
  <si>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</si>
  <si>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</si>
  <si>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</si>
  <si>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</si>
  <si>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</si>
  <si>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</si>
  <si>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</si>
  <si>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</si>
  <si>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</si>
  <si>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</si>
  <si>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</si>
  <si>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</si>
  <si>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</si>
  <si>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</si>
  <si>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</si>
  <si>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</si>
  <si>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</si>
  <si>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</si>
  <si>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</si>
  <si>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</si>
  <si>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</si>
  <si>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</si>
  <si>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</si>
  <si>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</si>
  <si>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</si>
  <si>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</si>
  <si>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</si>
  <si>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</si>
  <si>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</si>
  <si>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</si>
  <si>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</si>
  <si>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</si>
  <si>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</si>
  <si>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</si>
  <si>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</si>
  <si>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</si>
  <si>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</si>
  <si>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</si>
  <si>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</si>
  <si>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</si>
  <si>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</si>
  <si>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</si>
  <si>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</si>
  <si>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</si>
  <si>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</si>
  <si>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</si>
  <si>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</si>
  <si>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</si>
  <si>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</si>
  <si>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</si>
  <si>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</si>
  <si>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</si>
  <si>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</si>
  <si>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</si>
  <si>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</si>
  <si>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</si>
  <si>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</si>
  <si>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</si>
  <si>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</si>
  <si>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</si>
  <si>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</si>
  <si>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</si>
  <si>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</si>
  <si>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</si>
  <si>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</si>
  <si>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</si>
  <si>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</si>
  <si>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</si>
  <si>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</si>
  <si>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</si>
  <si>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</si>
  <si>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</si>
  <si>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</si>
  <si>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</si>
  <si>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</si>
  <si>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</si>
  <si>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</si>
  <si>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</si>
  <si>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</si>
  <si>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</si>
  <si>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</si>
  <si>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</si>
  <si>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</si>
  <si>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</si>
  <si>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</si>
  <si>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</si>
  <si>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</si>
  <si>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</si>
  <si>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</si>
  <si>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</si>
  <si>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</si>
  <si>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</si>
  <si>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</si>
  <si>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</si>
  <si>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</si>
  <si>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</si>
  <si>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</si>
  <si>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</si>
  <si>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</si>
  <si>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</si>
  <si>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</si>
  <si>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</si>
  <si>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</si>
  <si>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</si>
  <si>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</si>
  <si>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</si>
  <si>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</si>
  <si>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</si>
  <si>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</si>
  <si>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</si>
  <si>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</si>
  <si>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</si>
  <si>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</si>
  <si>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</si>
  <si>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</si>
  <si>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</si>
  <si>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</si>
  <si>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</si>
  <si>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</si>
  <si>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</si>
  <si>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</si>
  <si>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</si>
  <si>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</si>
  <si>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</si>
  <si>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</si>
  <si>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</si>
  <si>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</si>
  <si>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</si>
  <si>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</si>
  <si>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</si>
  <si>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</si>
  <si>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</si>
  <si>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</si>
  <si>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</si>
  <si>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</si>
  <si>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</si>
  <si>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</si>
  <si>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</si>
  <si>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</si>
  <si>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</si>
  <si>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</si>
  <si>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</si>
  <si>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</si>
  <si>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</si>
  <si>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</si>
  <si>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</si>
  <si>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</si>
  <si>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</si>
  <si>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</si>
  <si>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</si>
  <si>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</si>
  <si>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</si>
  <si>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</si>
  <si>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</si>
  <si>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</si>
  <si>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</si>
  <si>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</si>
  <si>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</si>
  <si>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</si>
  <si>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</si>
  <si>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</si>
  <si>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</si>
  <si>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</si>
  <si>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</si>
  <si>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</si>
  <si>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</si>
  <si>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</si>
  <si>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</si>
  <si>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</si>
  <si>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</si>
  <si>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</si>
  <si>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</si>
  <si>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</si>
  <si>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</si>
  <si>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</si>
  <si>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</si>
  <si>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</si>
  <si>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</si>
  <si>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</si>
  <si>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</si>
  <si>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</si>
  <si>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</si>
  <si>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</si>
  <si>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</si>
  <si>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</si>
  <si>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</si>
  <si>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</si>
  <si>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</si>
  <si>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</si>
  <si>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</si>
  <si>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</si>
  <si>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</si>
  <si>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</si>
  <si>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</si>
  <si>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</si>
  <si>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</si>
  <si>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</si>
  <si>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</si>
  <si>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</si>
  <si>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</si>
  <si>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</si>
  <si>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</si>
  <si>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</si>
  <si>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</si>
  <si>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</si>
  <si>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</si>
  <si>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</si>
  <si>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</si>
  <si>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</si>
  <si>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</si>
  <si>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</si>
  <si>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</si>
  <si>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</si>
  <si>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</si>
  <si>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</si>
  <si>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</si>
  <si>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</si>
  <si>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</si>
  <si>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</si>
  <si>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</si>
  <si>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</si>
  <si>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</si>
  <si>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</si>
  <si>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</si>
  <si>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</si>
  <si>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</si>
  <si>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</si>
  <si>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</si>
  <si>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</si>
  <si>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</si>
  <si>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</si>
  <si>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</si>
  <si>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</si>
  <si>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</si>
  <si>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</si>
  <si>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</si>
  <si>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</si>
  <si>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</si>
  <si>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</si>
  <si>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</si>
  <si>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</si>
  <si>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</si>
  <si>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</si>
  <si>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</si>
  <si>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</si>
  <si>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</si>
  <si>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</si>
  <si>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</si>
  <si>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</si>
  <si>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</si>
  <si>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</si>
  <si>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</si>
  <si>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</si>
  <si>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</si>
  <si>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</si>
  <si>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</si>
  <si>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</si>
  <si>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</si>
  <si>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</si>
  <si>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</si>
  <si>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</si>
  <si>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</si>
  <si>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</si>
  <si>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</si>
  <si>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</si>
  <si>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</si>
  <si>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</si>
  <si>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</si>
  <si>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</si>
  <si>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</si>
  <si>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</si>
  <si>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</si>
  <si>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</si>
  <si>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</si>
  <si>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</si>
  <si>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</si>
  <si>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</si>
  <si>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</si>
  <si>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</si>
  <si>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</si>
  <si>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</si>
  <si>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</si>
  <si>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</si>
  <si>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</si>
  <si>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</si>
  <si>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</si>
  <si>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</si>
  <si>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</si>
  <si>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</si>
  <si>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</si>
  <si>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</si>
  <si>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</si>
  <si>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</si>
  <si>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</si>
  <si>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</si>
  <si>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</si>
  <si>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</si>
  <si>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</si>
  <si>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</si>
  <si>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</si>
  <si>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</si>
  <si>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</si>
  <si>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</si>
  <si>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</si>
  <si>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</si>
  <si>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</si>
  <si>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</si>
  <si>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</si>
  <si>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</si>
  <si>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</si>
  <si>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</si>
  <si>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</si>
  <si>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</si>
  <si>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</si>
  <si>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</si>
  <si>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</si>
  <si>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</si>
  <si>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</si>
  <si>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</si>
  <si>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</si>
  <si>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</si>
  <si>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</si>
  <si>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</si>
  <si>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</si>
  <si>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</si>
  <si>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</si>
  <si>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</si>
  <si>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</si>
  <si>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</si>
  <si>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</si>
  <si>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</si>
  <si>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</si>
  <si>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</si>
  <si>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</si>
  <si>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</si>
  <si>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</si>
  <si>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</si>
  <si>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</si>
  <si>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</si>
  <si>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</si>
  <si>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</si>
  <si>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</si>
  <si>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</si>
  <si>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</si>
  <si>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</si>
  <si>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</si>
  <si>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</si>
  <si>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</si>
  <si>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</si>
  <si>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</si>
  <si>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</si>
  <si>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</si>
  <si>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</si>
  <si>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</si>
  <si>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</si>
  <si>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</si>
  <si>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</si>
  <si>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</si>
  <si>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</si>
  <si>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</si>
  <si>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</si>
  <si>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</si>
  <si>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</si>
  <si>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</si>
  <si>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</si>
  <si>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</si>
  <si>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</si>
  <si>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</si>
  <si>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</si>
  <si>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</si>
  <si>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</si>
  <si>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</si>
  <si>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</si>
  <si>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</si>
  <si>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</si>
  <si>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</si>
  <si>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</si>
  <si>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</si>
  <si>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</si>
  <si>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</si>
  <si>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</si>
  <si>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</si>
  <si>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</si>
  <si>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</si>
  <si>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</si>
  <si>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</si>
  <si>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</si>
  <si>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</si>
  <si>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</si>
  <si>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</si>
  <si>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</si>
  <si>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</si>
  <si>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</si>
  <si>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</si>
  <si>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</si>
  <si>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</si>
  <si>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</si>
  <si>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</si>
  <si>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</si>
  <si>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</si>
  <si>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</si>
  <si>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</si>
  <si>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</si>
  <si>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</si>
  <si>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</si>
  <si>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</si>
  <si>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</si>
  <si>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</si>
  <si>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</si>
  <si>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</si>
  <si>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</si>
  <si>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</si>
  <si>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</si>
  <si>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</si>
  <si>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</si>
  <si>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</si>
  <si>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</si>
  <si>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</si>
  <si>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</si>
  <si>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</si>
  <si>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</si>
  <si>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</si>
  <si>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</si>
  <si>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</si>
  <si>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</si>
  <si>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</si>
  <si>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</si>
  <si>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</si>
  <si>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</si>
  <si>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</si>
  <si>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</si>
  <si>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</si>
  <si>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</si>
  <si>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</si>
  <si>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</si>
  <si>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</si>
  <si>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</si>
  <si>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</si>
  <si>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</si>
  <si>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</si>
  <si>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</si>
  <si>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</si>
  <si>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</si>
  <si>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</si>
  <si>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</si>
  <si>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</si>
  <si>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</si>
  <si>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</si>
  <si>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</si>
  <si>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</si>
  <si>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</si>
  <si>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</si>
  <si>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</si>
  <si>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</si>
  <si>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</si>
  <si>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</si>
  <si>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</si>
  <si>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</si>
  <si>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</si>
  <si>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</si>
  <si>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</si>
  <si>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</si>
  <si>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</si>
  <si>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</si>
  <si>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</si>
  <si>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</si>
  <si>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</si>
  <si>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</si>
  <si>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</si>
  <si>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</si>
  <si>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</si>
  <si>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</si>
  <si>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</si>
  <si>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</si>
  <si>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</si>
  <si>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</si>
  <si>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</si>
  <si>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</si>
  <si>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</si>
  <si>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</si>
  <si>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</si>
  <si>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</si>
  <si>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</si>
  <si>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</si>
  <si>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</si>
  <si>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</si>
  <si>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</si>
  <si>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</si>
  <si>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</si>
  <si>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</si>
  <si>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</si>
  <si>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</si>
  <si>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</si>
  <si>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</si>
  <si>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</si>
  <si>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</si>
  <si>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</si>
  <si>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</si>
  <si>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</si>
  <si>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</si>
  <si>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</si>
  <si>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</si>
  <si>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</si>
  <si>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</si>
  <si>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</si>
  <si>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</si>
  <si>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</si>
  <si>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</si>
  <si>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</si>
  <si>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</si>
  <si>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</si>
  <si>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</si>
  <si>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</si>
  <si>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</si>
  <si>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</si>
  <si>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</si>
  <si>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</si>
  <si>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</si>
  <si>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</si>
  <si>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</si>
  <si>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</si>
  <si>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</si>
  <si>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</si>
  <si>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</si>
  <si>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</si>
  <si>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</si>
  <si>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</si>
  <si>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</si>
  <si>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</si>
  <si>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</si>
  <si>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</si>
  <si>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</si>
  <si>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</si>
  <si>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</si>
  <si>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</si>
  <si>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</si>
  <si>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</si>
  <si>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</si>
  <si>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</si>
  <si>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</si>
  <si>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</si>
  <si>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</si>
  <si>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</si>
  <si>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</si>
  <si>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</si>
  <si>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</si>
  <si>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</si>
  <si>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</si>
  <si>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</si>
  <si>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</si>
  <si>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</si>
  <si>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</si>
  <si>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</si>
  <si>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</si>
  <si>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</si>
  <si>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</si>
  <si>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</si>
  <si>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</si>
  <si>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</si>
  <si>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</si>
  <si>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</si>
  <si>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</si>
  <si>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</si>
  <si>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</si>
  <si>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</si>
  <si>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</si>
  <si>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</si>
  <si>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</si>
  <si>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</si>
  <si>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</si>
  <si>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</si>
  <si>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</si>
  <si>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</si>
  <si>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</si>
  <si>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</si>
  <si>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</si>
  <si>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</si>
  <si>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</si>
  <si>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</si>
  <si>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</si>
  <si>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</si>
  <si>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</si>
  <si>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</si>
  <si>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</si>
  <si>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</si>
  <si>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</si>
  <si>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</si>
  <si>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</si>
  <si>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</si>
  <si>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</si>
  <si>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</si>
  <si>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</si>
  <si>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</si>
  <si>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</si>
  <si>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</si>
  <si>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</si>
  <si>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</si>
  <si>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</si>
  <si>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</si>
  <si>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</si>
  <si>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</si>
  <si>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</si>
  <si>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</si>
  <si>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</si>
  <si>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</si>
  <si>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</si>
  <si>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</si>
  <si>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</si>
  <si>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</si>
  <si>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</si>
  <si>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</si>
  <si>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</si>
  <si>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</si>
  <si>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</si>
  <si>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</si>
  <si>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</si>
  <si>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</si>
  <si>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</si>
  <si>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</si>
  <si>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</si>
  <si>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</si>
  <si>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</si>
  <si>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</si>
  <si>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</si>
  <si>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</si>
  <si>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</si>
  <si>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</si>
  <si>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</si>
  <si>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</si>
  <si>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</si>
  <si>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</si>
  <si>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</si>
  <si>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</si>
  <si>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</si>
  <si>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</si>
  <si>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</si>
  <si>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</si>
  <si>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</si>
  <si>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</si>
  <si>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</si>
  <si>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</si>
  <si>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</si>
  <si>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</si>
  <si>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</si>
  <si>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</si>
  <si>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</si>
  <si>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</si>
  <si>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</si>
  <si>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</si>
  <si>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</si>
  <si>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</si>
  <si>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</si>
  <si>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</si>
  <si>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</si>
  <si>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</si>
  <si>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</si>
  <si>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</si>
  <si>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</si>
  <si>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</si>
  <si>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</si>
  <si>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</si>
  <si>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</si>
  <si>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</si>
  <si>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</si>
  <si>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</si>
  <si>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</si>
  <si>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</si>
  <si>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</si>
  <si>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</si>
  <si>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</si>
  <si>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</si>
  <si>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</si>
  <si>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</si>
  <si>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</si>
  <si>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</si>
  <si>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</si>
  <si>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</si>
  <si>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</si>
  <si>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</si>
  <si>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</si>
  <si>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</si>
  <si>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</si>
  <si>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</si>
  <si>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</si>
  <si>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</si>
  <si>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</si>
  <si>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</si>
  <si>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</si>
  <si>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</si>
  <si>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</si>
  <si>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</si>
  <si>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</si>
  <si>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</si>
  <si>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</si>
  <si>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</si>
  <si>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</si>
  <si>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</si>
  <si>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</si>
  <si>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</si>
  <si>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</si>
  <si>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</si>
  <si>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</si>
  <si>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</si>
  <si>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</si>
  <si>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</si>
  <si>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</si>
  <si>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</si>
  <si>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</si>
  <si>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</si>
  <si>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</si>
  <si>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</si>
  <si>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</si>
  <si>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</si>
  <si>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</si>
  <si>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</si>
  <si>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</si>
  <si>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</si>
  <si>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</si>
  <si>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</si>
  <si>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</si>
  <si>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</si>
  <si>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</si>
  <si>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</si>
  <si>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</si>
  <si>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</si>
  <si>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</si>
  <si>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</si>
  <si>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</si>
  <si>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</si>
  <si>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</si>
  <si>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</si>
  <si>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</si>
  <si>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</si>
  <si>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</si>
  <si>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</si>
  <si>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</si>
  <si>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</si>
  <si>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</si>
  <si>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</si>
  <si>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</si>
  <si>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</si>
  <si>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</si>
  <si>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</si>
  <si>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</si>
  <si>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</si>
  <si>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</si>
  <si>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</si>
  <si>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</si>
  <si>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</si>
  <si>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</si>
  <si>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</si>
  <si>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</si>
  <si>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</si>
  <si>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</si>
  <si>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</si>
  <si>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</si>
  <si>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</si>
  <si>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</si>
  <si>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</si>
  <si>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</si>
  <si>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</si>
  <si>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</si>
  <si>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</si>
  <si>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</si>
  <si>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</si>
  <si>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</si>
  <si>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</si>
  <si>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</si>
  <si>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</si>
  <si>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</si>
  <si>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</si>
  <si>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</si>
  <si>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</si>
  <si>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</si>
  <si>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</si>
  <si>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</si>
  <si>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</si>
  <si>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</si>
  <si>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</si>
  <si>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</si>
  <si>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</si>
  <si>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</si>
  <si>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</si>
  <si>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</si>
  <si>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</si>
  <si>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</si>
  <si>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</si>
  <si>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</si>
  <si>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</si>
  <si>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</si>
  <si>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</si>
  <si>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</si>
  <si>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</si>
  <si>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</si>
  <si>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</si>
  <si>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</si>
  <si>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</si>
  <si>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</si>
  <si>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</si>
  <si>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</si>
  <si>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</si>
  <si>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</si>
  <si>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</si>
  <si>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</si>
  <si>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</si>
  <si>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</si>
  <si>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</si>
  <si>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</si>
  <si>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</si>
  <si>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</si>
  <si>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</si>
  <si>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</si>
  <si>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</si>
  <si>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</si>
  <si>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</si>
  <si>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</si>
  <si>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</si>
  <si>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</si>
  <si>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</si>
  <si>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</si>
  <si>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</si>
  <si>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</si>
  <si>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</si>
  <si>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</si>
  <si>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</si>
  <si>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</si>
  <si>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</si>
  <si>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</si>
  <si>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</si>
  <si>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</si>
  <si>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</si>
  <si>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</si>
  <si>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</si>
  <si>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</si>
  <si>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</si>
  <si>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</si>
  <si>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</si>
  <si>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</si>
  <si>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</si>
  <si>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</si>
  <si>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</si>
  <si>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</si>
  <si>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</si>
  <si>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</si>
  <si>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</si>
  <si>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</si>
  <si>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</si>
  <si>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</si>
  <si>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</si>
  <si>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</si>
  <si>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</si>
  <si>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</si>
  <si>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</si>
  <si>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</si>
  <si>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</si>
  <si>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</si>
  <si>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</si>
  <si>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</si>
  <si>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</si>
  <si>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</si>
  <si>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</si>
  <si>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</si>
  <si>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</si>
  <si>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</si>
  <si>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</si>
  <si>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</si>
  <si>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</si>
  <si>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</si>
  <si>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</si>
  <si>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</si>
  <si>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</si>
  <si>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</si>
  <si>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</si>
  <si>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</si>
  <si>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</si>
  <si>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</si>
  <si>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</si>
  <si>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</si>
  <si>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</si>
  <si>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</si>
  <si>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</si>
  <si>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</si>
  <si>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</si>
  <si>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</si>
  <si>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</si>
  <si>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</si>
  <si>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</si>
  <si>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</si>
  <si>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</si>
  <si>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</si>
  <si>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</si>
  <si>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</si>
  <si>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</si>
  <si>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</si>
  <si>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</si>
  <si>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</si>
  <si>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</si>
  <si>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</si>
  <si>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</si>
  <si>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</si>
  <si>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</si>
  <si>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</si>
  <si>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</si>
  <si>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</si>
  <si>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</si>
  <si>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</si>
  <si>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</si>
  <si>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</si>
  <si>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</si>
  <si>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</si>
  <si>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</si>
  <si>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</si>
  <si>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</si>
  <si>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</si>
  <si>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</si>
  <si>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</si>
  <si>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</si>
  <si>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</si>
  <si>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</si>
  <si>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</si>
  <si>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</si>
  <si>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</si>
  <si>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</si>
  <si>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</si>
  <si>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</si>
  <si>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</si>
  <si>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</si>
  <si>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</si>
  <si>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</si>
  <si>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</si>
  <si>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</si>
  <si>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</si>
  <si>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</si>
  <si>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</si>
  <si>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</si>
  <si>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</si>
  <si>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</si>
  <si>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</si>
  <si>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</si>
  <si>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</si>
  <si>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</si>
  <si>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</si>
  <si>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</si>
  <si>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</si>
  <si>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</si>
  <si>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</si>
  <si>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</si>
  <si>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</si>
  <si>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</si>
  <si>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</si>
  <si>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</si>
  <si>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</si>
  <si>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</si>
  <si>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</si>
  <si>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</si>
  <si>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</si>
  <si>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</si>
  <si>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</si>
  <si>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</si>
  <si>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</si>
  <si>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</si>
  <si>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</si>
  <si>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</si>
  <si>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</si>
  <si>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</si>
  <si>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</si>
  <si>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</si>
  <si>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</si>
  <si>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</si>
  <si>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</si>
  <si>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</si>
  <si>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</si>
  <si>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</si>
  <si>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</si>
  <si>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</si>
  <si>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</si>
  <si>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</si>
  <si>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</si>
  <si>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</si>
  <si>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</si>
  <si>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</si>
  <si>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</si>
  <si>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</si>
  <si>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</si>
  <si>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</si>
  <si>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</si>
  <si>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</si>
  <si>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</si>
  <si>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</si>
  <si>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</si>
  <si>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</si>
  <si>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</si>
  <si>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</si>
  <si>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</si>
  <si>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</si>
  <si>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</si>
  <si>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</si>
  <si>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</si>
  <si>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</si>
  <si>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</si>
  <si>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</si>
  <si>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</si>
  <si>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</si>
  <si>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</si>
  <si>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</si>
  <si>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</si>
  <si>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</si>
  <si>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</si>
  <si>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</si>
  <si>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</si>
  <si>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</si>
  <si>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</si>
  <si>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</si>
  <si>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</si>
  <si>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</si>
  <si>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</si>
  <si>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</si>
  <si>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</si>
  <si>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</si>
  <si>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</si>
  <si>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</si>
  <si>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</si>
  <si>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</si>
  <si>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</si>
  <si>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</si>
  <si>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</si>
  <si>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</si>
  <si>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</si>
  <si>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</si>
  <si>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</si>
  <si>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</si>
  <si>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</si>
  <si>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</si>
  <si>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</si>
  <si>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</si>
  <si>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</si>
  <si>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</si>
  <si>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</si>
  <si>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</si>
  <si>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</si>
  <si>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</si>
  <si>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</si>
  <si>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</si>
  <si>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</si>
  <si>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</si>
  <si>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</si>
  <si>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</si>
  <si>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</si>
  <si>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</si>
  <si>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</si>
  <si>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</si>
  <si>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</si>
  <si>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</si>
  <si>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</si>
  <si>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</si>
  <si>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</si>
  <si>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</si>
  <si>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</si>
  <si>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</si>
  <si>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</si>
  <si>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</si>
  <si>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</si>
  <si>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</si>
  <si>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</si>
  <si>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</si>
  <si>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</si>
  <si>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</si>
  <si>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</si>
  <si>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</si>
  <si>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</si>
  <si>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</si>
  <si>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</si>
  <si>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</si>
  <si>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</si>
  <si>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</si>
  <si>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</si>
  <si>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</si>
  <si>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</si>
  <si>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</si>
  <si>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</si>
  <si>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</si>
  <si>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</si>
  <si>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</si>
  <si>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</si>
  <si>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</si>
  <si>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</si>
  <si>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</si>
  <si>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</si>
  <si>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</si>
  <si>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</si>
  <si>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</si>
  <si>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</si>
  <si>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</si>
  <si>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</si>
  <si>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</si>
  <si>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</si>
  <si>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</si>
  <si>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</si>
  <si>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</si>
  <si>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</si>
  <si>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</si>
  <si>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</si>
  <si>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</si>
  <si>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</si>
  <si>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</si>
  <si>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</si>
  <si>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</si>
  <si>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</si>
  <si>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</si>
  <si>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</si>
  <si>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</si>
  <si>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</si>
  <si>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</si>
  <si>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</si>
  <si>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</si>
  <si>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</si>
  <si>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</si>
  <si>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</si>
  <si>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</si>
  <si>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</si>
  <si>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</si>
  <si>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</si>
  <si>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</si>
  <si>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</si>
  <si>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</si>
  <si>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</si>
  <si>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</si>
  <si>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</si>
  <si>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</si>
  <si>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</si>
  <si>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</si>
  <si>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</si>
  <si>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</si>
  <si>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</si>
  <si>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</si>
  <si>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</si>
  <si>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</si>
  <si>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</si>
  <si>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</si>
  <si>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</si>
  <si>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</si>
  <si>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</si>
  <si>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</si>
  <si>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</si>
  <si>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</si>
  <si>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</si>
  <si>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</si>
  <si>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</si>
  <si>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</si>
  <si>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</si>
  <si>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</si>
  <si>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</si>
  <si>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</si>
  <si>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</si>
  <si>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</si>
  <si>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</si>
  <si>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</si>
  <si>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</si>
  <si>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</si>
  <si>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</si>
  <si>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</si>
  <si>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</si>
  <si>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</si>
  <si>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</si>
  <si>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</si>
  <si>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</si>
  <si>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</si>
  <si>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</si>
  <si>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</si>
  <si>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</si>
  <si>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</si>
  <si>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</si>
  <si>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</si>
  <si>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</si>
  <si>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</si>
  <si>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</si>
  <si>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</si>
  <si>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</si>
  <si>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</si>
  <si>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</si>
  <si>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</si>
  <si>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</si>
  <si>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</si>
  <si>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</si>
  <si>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</si>
  <si>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</si>
  <si>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</si>
  <si>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</si>
  <si>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</si>
  <si>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</si>
  <si>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</si>
  <si>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</si>
  <si>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</si>
  <si>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</si>
  <si>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</si>
  <si>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</si>
  <si>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</si>
  <si>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</si>
  <si>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</si>
  <si>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</si>
  <si>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</si>
  <si>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</si>
  <si>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</si>
  <si>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</si>
  <si>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</si>
  <si>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</si>
  <si>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</si>
  <si>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</si>
  <si>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</si>
  <si>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</si>
  <si>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</si>
  <si>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</si>
  <si>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</si>
  <si>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</si>
  <si>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</si>
  <si>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</si>
  <si>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</si>
  <si>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</si>
  <si>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</si>
  <si>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</si>
  <si>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</si>
  <si>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</si>
  <si>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</si>
  <si>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</si>
  <si>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</si>
  <si>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</si>
  <si>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</si>
  <si>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</si>
  <si>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</si>
  <si>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</si>
  <si>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</si>
  <si>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</si>
  <si>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</si>
  <si>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</si>
  <si>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</si>
  <si>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</si>
  <si>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</si>
  <si>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</si>
  <si>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</si>
  <si>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</si>
  <si>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</si>
  <si>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</si>
  <si>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</si>
  <si>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</si>
  <si>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</si>
  <si>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</si>
  <si>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</si>
  <si>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</si>
  <si>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</si>
  <si>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</si>
  <si>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</si>
  <si>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</si>
  <si>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</si>
  <si>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</si>
  <si>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</si>
  <si>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</si>
  <si>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</si>
  <si>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</si>
  <si>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</si>
  <si>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</si>
  <si>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</si>
  <si>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</si>
  <si>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</si>
  <si>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</si>
  <si>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</si>
  <si>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</si>
  <si>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</si>
  <si>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</si>
  <si>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</si>
  <si>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</si>
  <si>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</si>
  <si>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</si>
  <si>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</si>
  <si>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</si>
  <si>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</si>
  <si>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</si>
  <si>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</si>
  <si>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</si>
  <si>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</si>
  <si>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</si>
  <si>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</si>
  <si>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</si>
  <si>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</si>
  <si>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</si>
  <si>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</si>
  <si>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</si>
  <si>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</si>
  <si>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</si>
  <si>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</si>
  <si>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</si>
  <si>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</si>
  <si>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</si>
  <si>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</si>
  <si>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</si>
  <si>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</si>
  <si>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</si>
  <si>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</si>
  <si>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</si>
  <si>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</si>
  <si>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</si>
  <si>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</si>
  <si>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</si>
  <si>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</si>
  <si>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</si>
  <si>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</si>
  <si>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</si>
  <si>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</si>
  <si>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</si>
  <si>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</si>
  <si>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</si>
  <si>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</si>
  <si>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</si>
  <si>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</si>
  <si>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</si>
  <si>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</si>
  <si>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</si>
  <si>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</si>
  <si>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</si>
  <si>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</si>
  <si>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</si>
  <si>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</si>
  <si>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</si>
  <si>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</si>
  <si>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</si>
  <si>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</si>
  <si>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</si>
  <si>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</si>
  <si>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</si>
  <si>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</si>
  <si>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</si>
  <si>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</si>
  <si>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</si>
  <si>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</si>
  <si>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</si>
  <si>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</si>
  <si>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</si>
  <si>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</si>
  <si>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</si>
  <si>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</si>
  <si>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</si>
  <si>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</si>
  <si>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</si>
  <si>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</si>
  <si>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</si>
  <si>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</si>
  <si>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</si>
  <si>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</si>
  <si>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</si>
  <si>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</si>
  <si>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</si>
  <si>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</si>
  <si>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</si>
  <si>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</si>
  <si>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</si>
  <si>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</si>
  <si>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</si>
  <si>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</si>
  <si>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</si>
  <si>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</si>
  <si>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</si>
  <si>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</si>
  <si>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</si>
  <si>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</si>
  <si>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</si>
  <si>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</si>
  <si>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</si>
  <si>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</si>
  <si>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</si>
  <si>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</si>
  <si>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</si>
  <si>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</si>
  <si>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</si>
  <si>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</si>
  <si>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</si>
  <si>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</si>
  <si>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</si>
  <si>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</si>
  <si>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</si>
  <si>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</si>
  <si>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</si>
  <si>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</si>
  <si>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</si>
  <si>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</si>
  <si>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</si>
  <si>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</si>
  <si>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</si>
  <si>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</si>
  <si>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</si>
  <si>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</si>
  <si>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</si>
  <si>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</si>
  <si>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</si>
  <si>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</si>
  <si>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</si>
  <si>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</si>
  <si>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</si>
  <si>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</si>
  <si>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</si>
  <si>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</si>
  <si>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</si>
  <si>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</si>
  <si>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</si>
  <si>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</si>
  <si>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</si>
  <si>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</si>
  <si>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</si>
  <si>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</si>
  <si>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</si>
  <si>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</si>
  <si>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</si>
  <si>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</si>
  <si>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</si>
  <si>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</si>
  <si>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</si>
  <si>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</si>
  <si>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</si>
  <si>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</si>
  <si>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</si>
  <si>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</si>
  <si>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</si>
  <si>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</si>
  <si>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</si>
  <si>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</si>
  <si>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</si>
  <si>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</si>
  <si>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</si>
  <si>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</si>
  <si>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</si>
  <si>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</si>
  <si>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</si>
  <si>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</si>
  <si>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</si>
  <si>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</si>
  <si>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</si>
  <si>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</si>
  <si>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</si>
  <si>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</si>
  <si>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</si>
  <si>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</si>
  <si>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</si>
  <si>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</si>
  <si>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</si>
  <si>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</si>
  <si>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</si>
  <si>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</si>
  <si>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</si>
  <si>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</si>
  <si>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</si>
  <si>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</si>
  <si>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</si>
  <si>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</si>
  <si>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</si>
  <si>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</si>
  <si>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</si>
  <si>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</si>
  <si>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</si>
  <si>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</si>
  <si>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</si>
  <si>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</si>
  <si>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</si>
  <si>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</si>
  <si>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</si>
  <si>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</si>
  <si>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</si>
  <si>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</si>
  <si>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</si>
  <si>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</si>
  <si>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</si>
  <si>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</si>
  <si>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</si>
  <si>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</si>
  <si>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</si>
  <si>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</si>
  <si>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</si>
  <si>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</si>
  <si>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</si>
  <si>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</si>
  <si>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</si>
  <si>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</si>
  <si>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</si>
  <si>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</si>
  <si>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</si>
  <si>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</si>
  <si>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</si>
  <si>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</si>
  <si>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</si>
  <si>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</si>
  <si>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</si>
  <si>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</si>
  <si>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</si>
  <si>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</si>
  <si>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</si>
  <si>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</si>
  <si>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</si>
  <si>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</si>
  <si>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</si>
  <si>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</si>
  <si>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</si>
  <si>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</si>
  <si>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</si>
  <si>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</si>
  <si>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</si>
  <si>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</si>
  <si>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</si>
  <si>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</si>
  <si>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</si>
  <si>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</si>
  <si>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</si>
  <si>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</si>
  <si>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</si>
  <si>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</si>
  <si>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</si>
  <si>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</si>
  <si>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</si>
  <si>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</si>
  <si>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</si>
  <si>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</si>
  <si>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</si>
  <si>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</si>
  <si>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</si>
  <si>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</si>
  <si>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</si>
  <si>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</si>
  <si>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</si>
  <si>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</si>
  <si>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</si>
  <si>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</si>
  <si>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</si>
  <si>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</si>
  <si>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</si>
  <si>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</si>
  <si>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</si>
  <si>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</si>
  <si>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</si>
  <si>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</si>
  <si>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</si>
  <si>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</si>
  <si>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</si>
  <si>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</si>
  <si>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</si>
  <si>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</si>
  <si>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</si>
  <si>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</si>
  <si>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</si>
  <si>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</si>
  <si>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</si>
  <si>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</si>
  <si>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</si>
  <si>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</si>
  <si>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</si>
  <si>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</si>
  <si>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</si>
  <si>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</si>
  <si>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</si>
  <si>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</si>
  <si>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</si>
  <si>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</si>
  <si>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</si>
  <si>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</si>
  <si>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</si>
  <si>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</si>
  <si>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</si>
  <si>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</si>
  <si>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</si>
  <si>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</si>
  <si>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</si>
  <si>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</si>
  <si>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</si>
  <si>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</si>
  <si>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</si>
  <si>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</si>
  <si>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</si>
  <si>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</si>
  <si>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</si>
  <si>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</si>
  <si>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</si>
  <si>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</si>
  <si>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</si>
  <si>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</si>
  <si>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</si>
  <si>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</si>
  <si>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</si>
  <si>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</si>
  <si>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</si>
  <si>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</si>
  <si>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</si>
  <si>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</si>
  <si>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</si>
  <si>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</si>
  <si>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</si>
  <si>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</si>
  <si>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</si>
  <si>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</si>
  <si>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</si>
  <si>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</si>
  <si>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</si>
  <si>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</si>
  <si>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</si>
  <si>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</si>
  <si>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</si>
  <si>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</si>
  <si>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</si>
  <si>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</si>
  <si>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</si>
  <si>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</si>
  <si>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</si>
  <si>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</si>
  <si>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</si>
  <si>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</si>
  <si>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</si>
  <si>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</si>
  <si>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</si>
  <si>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</si>
  <si>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</si>
  <si>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</si>
  <si>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</si>
  <si>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</si>
  <si>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</si>
  <si>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</si>
  <si>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</si>
  <si>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</si>
  <si>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</si>
  <si>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</si>
  <si>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</si>
  <si>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</si>
  <si>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</si>
  <si>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</si>
  <si>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</si>
  <si>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</si>
  <si>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</si>
  <si>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</si>
  <si>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</si>
  <si>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</si>
  <si>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</si>
  <si>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</si>
  <si>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</si>
  <si>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</si>
  <si>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</si>
  <si>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</si>
  <si>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</si>
  <si>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</si>
  <si>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</si>
  <si>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</si>
  <si>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</si>
  <si>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</si>
  <si>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</si>
  <si>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</si>
  <si>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</si>
  <si>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</si>
  <si>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</si>
  <si>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</si>
  <si>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</si>
  <si>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</si>
  <si>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</si>
  <si>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</si>
  <si>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</si>
  <si>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</si>
  <si>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</si>
  <si>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</si>
  <si>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</si>
  <si>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</si>
  <si>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</si>
  <si>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</si>
  <si>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</si>
  <si>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</si>
  <si>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</si>
  <si>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</si>
  <si>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</si>
  <si>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</si>
  <si>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</si>
  <si>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</si>
  <si>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</si>
  <si>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</si>
  <si>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</si>
  <si>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</si>
  <si>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</si>
  <si>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</si>
  <si>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</si>
  <si>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</si>
  <si>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</si>
  <si>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</si>
  <si>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</si>
  <si>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</si>
  <si>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</si>
  <si>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</si>
  <si>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</si>
  <si>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</si>
  <si>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</si>
  <si>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</si>
  <si>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</si>
  <si>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</si>
  <si>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</si>
  <si>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</si>
  <si>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</si>
  <si>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</si>
  <si>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</si>
  <si>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</si>
  <si>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</si>
  <si>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</si>
  <si>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</si>
  <si>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</si>
  <si>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</si>
  <si>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</si>
  <si>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</si>
  <si>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</si>
  <si>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</si>
  <si>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</si>
  <si>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</si>
  <si>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</si>
  <si>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</si>
  <si>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</si>
  <si>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</si>
  <si>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</si>
  <si>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</si>
  <si>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</si>
  <si>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</si>
  <si>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</si>
  <si>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</si>
  <si>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</si>
  <si>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</si>
  <si>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</si>
  <si>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</si>
  <si>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</si>
  <si>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</si>
  <si>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</si>
  <si>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</si>
  <si>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</si>
  <si>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</si>
  <si>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</si>
  <si>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</si>
  <si>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</si>
  <si>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</si>
  <si>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</si>
  <si>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</si>
  <si>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</si>
  <si>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</si>
  <si>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</si>
  <si>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</si>
  <si>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</si>
  <si>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</si>
  <si>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</si>
  <si>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</si>
  <si>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</si>
  <si>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</si>
  <si>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</si>
  <si>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</si>
  <si>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</si>
  <si>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</si>
  <si>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</si>
  <si>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</si>
  <si>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</si>
  <si>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</si>
  <si>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</si>
  <si>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</si>
  <si>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</si>
  <si>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</si>
  <si>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</si>
  <si>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</si>
  <si>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</si>
  <si>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</si>
  <si>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</si>
  <si>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</si>
  <si>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</si>
  <si>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</si>
  <si>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</si>
  <si>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</si>
  <si>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</si>
  <si>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</si>
  <si>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</si>
  <si>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</si>
  <si>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</si>
  <si>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</si>
  <si>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</si>
  <si>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</si>
  <si>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</si>
  <si>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</si>
  <si>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</si>
  <si>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</si>
  <si>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</si>
  <si>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</si>
  <si>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</si>
  <si>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</si>
  <si>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</si>
  <si>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</si>
  <si>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</si>
  <si>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</si>
  <si>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</si>
  <si>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</si>
  <si>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</si>
  <si>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</si>
  <si>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</si>
  <si>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</si>
  <si>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</si>
  <si>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</si>
  <si>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</si>
  <si>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</si>
  <si>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</si>
  <si>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</si>
  <si>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</si>
  <si>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</si>
  <si>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</si>
  <si>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</si>
  <si>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</si>
  <si>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</si>
  <si>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</si>
  <si>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</si>
  <si>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</si>
  <si>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</si>
  <si>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</si>
  <si>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</si>
  <si>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</si>
  <si>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</si>
  <si>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</si>
  <si>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</si>
  <si>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</si>
  <si>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</si>
  <si>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</si>
  <si>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</si>
  <si>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</si>
  <si>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</si>
  <si>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</si>
  <si>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</si>
  <si>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</si>
  <si>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</si>
  <si>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</si>
  <si>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</si>
  <si>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</si>
  <si>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</si>
  <si>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</si>
  <si>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</si>
  <si>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</si>
  <si>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</si>
  <si>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</si>
  <si>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</si>
  <si>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</si>
  <si>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</si>
  <si>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</si>
  <si>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</si>
  <si>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</si>
  <si>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</si>
  <si>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</si>
  <si>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</si>
  <si>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</si>
  <si>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</si>
  <si>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</si>
  <si>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</si>
  <si>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</si>
  <si>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</si>
  <si>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</si>
  <si>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</si>
  <si>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</si>
  <si>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</si>
  <si>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</si>
  <si>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</si>
  <si>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</si>
  <si>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</si>
  <si>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</si>
  <si>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</si>
  <si>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</si>
  <si>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</si>
  <si>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</si>
  <si>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</si>
  <si>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</si>
  <si>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</si>
  <si>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</si>
  <si>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</si>
  <si>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</si>
  <si>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</si>
  <si>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</si>
  <si>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</si>
  <si>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</si>
  <si>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</si>
  <si>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</si>
  <si>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</si>
  <si>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</si>
  <si>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</si>
  <si>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</si>
  <si>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</si>
  <si>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</si>
  <si>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</si>
  <si>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</si>
  <si>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</si>
  <si>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</si>
  <si>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</si>
  <si>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</si>
  <si>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</si>
  <si>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</si>
  <si>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</si>
  <si>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</si>
  <si>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</si>
  <si>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</si>
  <si>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</si>
  <si>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</si>
  <si>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</si>
  <si>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</si>
  <si>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</si>
  <si>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</si>
  <si>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</si>
  <si>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</si>
  <si>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</si>
  <si>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</si>
  <si>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</si>
  <si>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</si>
  <si>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</si>
  <si>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</si>
  <si>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</si>
  <si>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</si>
  <si>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</si>
  <si>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</si>
  <si>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</si>
  <si>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</si>
  <si>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</si>
  <si>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</si>
  <si>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</si>
  <si>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</si>
  <si>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</si>
  <si>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</si>
  <si>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</si>
  <si>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</si>
  <si>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</si>
  <si>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</si>
  <si>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</si>
  <si>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</si>
  <si>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</si>
  <si>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</si>
  <si>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</si>
  <si>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</si>
  <si>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</si>
  <si>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</si>
  <si>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</si>
  <si>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</si>
  <si>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</si>
  <si>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</si>
  <si>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</si>
  <si>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</si>
  <si>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</si>
  <si>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</si>
  <si>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</si>
  <si>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</si>
  <si>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</si>
  <si>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</si>
  <si>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</si>
  <si>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</si>
  <si>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</si>
  <si>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</si>
  <si>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</si>
  <si>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</si>
  <si>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</si>
  <si>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</si>
  <si>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</si>
  <si>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</si>
  <si>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</si>
  <si>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</si>
  <si>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</si>
  <si>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</si>
  <si>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</si>
  <si>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</si>
  <si>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</si>
  <si>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</si>
  <si>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</si>
  <si>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</si>
  <si>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</si>
  <si>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</si>
  <si>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</si>
  <si>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</si>
  <si>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</si>
  <si>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</si>
  <si>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</si>
  <si>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</si>
  <si>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</si>
  <si>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</si>
  <si>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</si>
  <si>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</si>
  <si>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</si>
  <si>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</si>
  <si>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</si>
  <si>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</si>
  <si>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</si>
  <si>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</si>
  <si>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</si>
  <si>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</si>
  <si>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</si>
  <si>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</si>
  <si>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</si>
  <si>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</si>
  <si>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</si>
  <si>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</si>
  <si>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</si>
  <si>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</si>
  <si>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</si>
  <si>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</si>
  <si>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</si>
  <si>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</si>
  <si>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</si>
  <si>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</si>
  <si>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</si>
  <si>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</si>
  <si>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</si>
  <si>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</si>
  <si>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</si>
  <si>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</si>
  <si>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</si>
  <si>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</si>
  <si>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</si>
  <si>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</si>
  <si>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</si>
  <si>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</si>
  <si>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</si>
  <si>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</si>
  <si>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</si>
  <si>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</si>
  <si>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</si>
  <si>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</si>
  <si>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</si>
  <si>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</si>
  <si>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</si>
  <si>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</si>
  <si>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</si>
  <si>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</si>
  <si>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</si>
  <si>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</si>
  <si>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</si>
  <si>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</si>
  <si>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</si>
  <si>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</si>
  <si>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</si>
  <si>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</si>
  <si>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</si>
  <si>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</si>
  <si>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</si>
  <si>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</si>
  <si>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</si>
  <si>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</si>
  <si>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</si>
  <si>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</si>
  <si>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</si>
  <si>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</si>
  <si>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</si>
  <si>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</si>
  <si>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</si>
  <si>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</si>
  <si>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</si>
  <si>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</si>
  <si>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</si>
  <si>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</si>
  <si>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</si>
  <si>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</si>
  <si>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</si>
  <si>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</si>
  <si>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</si>
  <si>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</si>
  <si>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</si>
  <si>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</si>
  <si>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</si>
  <si>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</si>
  <si>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</si>
  <si>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</si>
  <si>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</si>
  <si>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</si>
  <si>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</si>
  <si>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</si>
  <si>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</si>
  <si>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</si>
  <si>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</si>
  <si>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</si>
  <si>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</si>
  <si>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</si>
  <si>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</si>
  <si>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</si>
  <si>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</si>
  <si>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</si>
  <si>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</si>
  <si>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</si>
  <si>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</si>
  <si>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</si>
  <si>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</si>
  <si>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</si>
  <si>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</si>
  <si>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</si>
  <si>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</si>
  <si>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</si>
  <si>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</si>
  <si>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</si>
  <si>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</si>
  <si>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</si>
  <si>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</si>
  <si>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</si>
  <si>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</si>
  <si>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</si>
  <si>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</si>
  <si>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</si>
  <si>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</si>
  <si>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</si>
  <si>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</si>
  <si>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</si>
  <si>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</si>
  <si>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</si>
  <si>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</si>
  <si>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</si>
  <si>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</si>
  <si>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</si>
  <si>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</si>
  <si>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</si>
  <si>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</si>
  <si>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</si>
  <si>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</si>
  <si>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</si>
  <si>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</si>
  <si>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</si>
  <si>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</si>
  <si>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</si>
  <si>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</si>
  <si>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</si>
  <si>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</si>
  <si>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</si>
  <si>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</si>
  <si>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</si>
  <si>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</si>
  <si>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</si>
  <si>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</si>
  <si>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</si>
  <si>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</si>
  <si>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</si>
  <si>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</si>
  <si>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</si>
  <si>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</si>
  <si>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</si>
  <si>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</si>
  <si>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</si>
  <si>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</si>
  <si>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</si>
  <si>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</si>
  <si>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</si>
  <si>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</si>
  <si>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</si>
  <si>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</si>
  <si>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</si>
  <si>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</si>
  <si>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</si>
  <si>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</si>
  <si>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</si>
  <si>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</si>
  <si>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</si>
  <si>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</si>
  <si>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</si>
  <si>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</si>
  <si>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</si>
  <si>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</si>
  <si>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</si>
  <si>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</si>
  <si>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</si>
  <si>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</si>
  <si>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</si>
  <si>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</si>
  <si>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</si>
  <si>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</si>
  <si>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</si>
  <si>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</si>
  <si>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</si>
  <si>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</si>
  <si>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</si>
  <si>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</si>
  <si>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</si>
  <si>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</si>
  <si>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</si>
  <si>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</si>
  <si>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</si>
  <si>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</si>
  <si>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</si>
  <si>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</si>
  <si>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</si>
  <si>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</si>
  <si>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</si>
  <si>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</si>
  <si>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</si>
  <si>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</si>
  <si>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</si>
  <si>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</si>
  <si>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</si>
  <si>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</si>
  <si>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</si>
  <si>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</si>
  <si>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</si>
  <si>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</si>
  <si>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</si>
  <si>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</si>
  <si>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</si>
  <si>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</si>
  <si>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</si>
  <si>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</si>
  <si>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</si>
  <si>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</si>
  <si>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</si>
  <si>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</si>
  <si>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</si>
  <si>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</si>
  <si>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</si>
  <si>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</si>
  <si>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</si>
  <si>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</si>
  <si>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</si>
  <si>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</si>
  <si>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</si>
  <si>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</si>
  <si>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</si>
  <si>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</si>
  <si>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</si>
  <si>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</si>
  <si>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</si>
  <si>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</si>
  <si>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</si>
  <si>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</si>
  <si>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</si>
  <si>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</si>
  <si>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</si>
  <si>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</si>
  <si>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</si>
  <si>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</si>
  <si>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</si>
  <si>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</si>
  <si>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</si>
  <si>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</si>
  <si>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</si>
  <si>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</si>
  <si>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</si>
  <si>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</si>
  <si>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</si>
  <si>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</si>
  <si>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</si>
  <si>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</si>
  <si>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</si>
  <si>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</si>
  <si>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</si>
  <si>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</si>
  <si>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</si>
  <si>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</si>
  <si>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</si>
  <si>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</si>
  <si>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</si>
  <si>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</si>
  <si>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</si>
  <si>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</si>
  <si>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</si>
  <si>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</si>
  <si>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</si>
  <si>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</si>
  <si>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</si>
  <si>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</si>
  <si>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</si>
  <si>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</si>
  <si>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</si>
  <si>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</si>
  <si>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</si>
  <si>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</si>
  <si>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</si>
  <si>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</si>
  <si>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</si>
  <si>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</si>
  <si>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</si>
  <si>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</si>
  <si>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</si>
  <si>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</si>
  <si>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</si>
  <si>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</si>
  <si>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</si>
  <si>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</si>
  <si>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</si>
  <si>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</si>
  <si>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</si>
  <si>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</si>
  <si>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</si>
  <si>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</si>
  <si>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</si>
  <si>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</si>
  <si>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</si>
  <si>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</si>
  <si>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</si>
  <si>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</si>
  <si>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</si>
  <si>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</si>
  <si>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</si>
  <si>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</si>
  <si>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</si>
  <si>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</si>
  <si>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</si>
  <si>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</si>
  <si>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</si>
  <si>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</si>
  <si>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</si>
  <si>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</si>
  <si>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</si>
  <si>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</si>
  <si>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</si>
  <si>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</si>
  <si>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</si>
  <si>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</si>
  <si>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</si>
  <si>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</si>
  <si>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</si>
  <si>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</si>
  <si>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</si>
  <si>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</si>
  <si>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</si>
  <si>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</si>
  <si>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</si>
  <si>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</si>
  <si>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</si>
  <si>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</si>
  <si>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</si>
  <si>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</si>
  <si>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</si>
  <si>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</si>
  <si>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</si>
  <si>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</si>
  <si>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</si>
  <si>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</si>
  <si>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</si>
  <si>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</si>
  <si>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</si>
  <si>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</si>
  <si>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</si>
  <si>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</si>
  <si>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</si>
  <si>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</si>
  <si>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</si>
  <si>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</si>
  <si>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</si>
  <si>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</si>
  <si>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</si>
  <si>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</si>
  <si>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</si>
  <si>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</si>
  <si>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</si>
  <si>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</si>
  <si>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</si>
  <si>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</si>
  <si>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</si>
  <si>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</si>
  <si>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</si>
  <si>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</si>
  <si>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</si>
  <si>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</si>
  <si>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</si>
  <si>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</si>
  <si>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</si>
  <si>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</si>
  <si>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</si>
  <si>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</si>
  <si>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</si>
  <si>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</si>
  <si>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</si>
  <si>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</si>
  <si>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</si>
  <si>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</si>
  <si>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</si>
  <si>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</si>
  <si>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</si>
  <si>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</si>
  <si>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</si>
  <si>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</si>
  <si>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</si>
  <si>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</si>
  <si>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</si>
  <si>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</si>
  <si>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</si>
  <si>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</si>
  <si>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</si>
  <si>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</si>
  <si>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</si>
  <si>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</si>
  <si>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</si>
  <si>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</si>
  <si>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</si>
  <si>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</si>
  <si>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</si>
  <si>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</si>
  <si>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</si>
  <si>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</si>
  <si>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</si>
  <si>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</si>
  <si>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</si>
  <si>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</si>
  <si>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</si>
  <si>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</si>
  <si>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</si>
  <si>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</si>
  <si>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</si>
  <si>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</si>
  <si>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</si>
  <si>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</si>
  <si>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</si>
  <si>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</si>
  <si>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</si>
  <si>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</si>
  <si>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</si>
  <si>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</si>
  <si>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</si>
  <si>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</si>
  <si>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</si>
  <si>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</si>
  <si>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</si>
  <si>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</si>
  <si>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</si>
  <si>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</si>
  <si>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</si>
  <si>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</si>
  <si>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</si>
  <si>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</si>
  <si>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</si>
  <si>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</si>
  <si>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</si>
  <si>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</si>
  <si>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</si>
  <si>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</si>
  <si>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</si>
  <si>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</si>
  <si>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</si>
  <si>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</si>
  <si>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</si>
  <si>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</si>
  <si>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</si>
  <si>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</si>
  <si>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</si>
  <si>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</si>
  <si>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</si>
  <si>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</si>
  <si>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</si>
  <si>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</si>
  <si>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</si>
  <si>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</si>
  <si>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</si>
  <si>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</si>
  <si>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</si>
  <si>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</si>
  <si>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</si>
  <si>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</si>
  <si>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</si>
  <si>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</si>
  <si>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</si>
  <si>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</si>
  <si>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</si>
  <si>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</si>
  <si>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</si>
  <si>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</si>
  <si>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</si>
  <si>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</si>
  <si>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</si>
  <si>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</si>
  <si>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</si>
  <si>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</si>
  <si>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</si>
  <si>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</si>
  <si>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</si>
  <si>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</si>
  <si>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</si>
  <si>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</si>
  <si>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</si>
  <si>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</si>
  <si>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</si>
  <si>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</si>
  <si>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</si>
  <si>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</si>
  <si>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</si>
  <si>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</si>
  <si>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</si>
  <si>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</si>
  <si>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</si>
  <si>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</si>
  <si>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</si>
  <si>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</si>
  <si>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</si>
  <si>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</si>
  <si>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</si>
  <si>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</si>
  <si>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</si>
  <si>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</si>
  <si>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</si>
  <si>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</si>
  <si>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</si>
  <si>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</si>
  <si>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</si>
  <si>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</si>
  <si>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</si>
  <si>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</si>
  <si>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</si>
  <si>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</si>
  <si>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</si>
  <si>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</si>
  <si>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</si>
  <si>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</si>
  <si>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</si>
  <si>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</si>
  <si>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</si>
  <si>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</si>
  <si>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</si>
  <si>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</si>
  <si>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</si>
  <si>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</si>
  <si>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</si>
  <si>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</si>
  <si>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</si>
  <si>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</si>
  <si>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</si>
  <si>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</si>
  <si>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</si>
  <si>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</si>
  <si>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</si>
  <si>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</si>
  <si>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</si>
  <si>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</si>
  <si>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</si>
  <si>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</si>
  <si>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</si>
  <si>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</si>
  <si>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</si>
  <si>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</si>
  <si>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</si>
  <si>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</si>
  <si>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</si>
  <si>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</si>
  <si>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</si>
  <si>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</si>
  <si>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</si>
  <si>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</si>
  <si>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</si>
  <si>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</si>
  <si>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</si>
  <si>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</si>
  <si>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</si>
  <si>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</si>
  <si>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</si>
  <si>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</si>
  <si>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</si>
  <si>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</si>
  <si>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</si>
  <si>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</si>
  <si>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</si>
  <si>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</si>
  <si>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</si>
  <si>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</si>
  <si>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</si>
  <si>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</si>
  <si>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</si>
  <si>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</si>
  <si>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</si>
  <si>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</si>
  <si>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</si>
  <si>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</si>
  <si>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</si>
  <si>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</si>
  <si>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</si>
  <si>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</si>
  <si>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</si>
  <si>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</si>
  <si>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</si>
  <si>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</si>
  <si>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</si>
  <si>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</si>
  <si>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</si>
  <si>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</si>
  <si>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</si>
  <si>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</si>
  <si>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</si>
  <si>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</si>
  <si>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</si>
  <si>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</si>
  <si>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</si>
  <si>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</si>
  <si>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</si>
  <si>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</si>
  <si>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</si>
  <si>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</si>
  <si>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</si>
  <si>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</si>
  <si>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</si>
  <si>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</si>
  <si>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</si>
  <si>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</si>
  <si>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</si>
  <si>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</si>
  <si>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</si>
  <si>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</si>
  <si>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</si>
  <si>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</si>
  <si>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</si>
  <si>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</si>
  <si>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</si>
  <si>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</si>
  <si>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</si>
  <si>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</si>
  <si>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</si>
  <si>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</si>
  <si>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</si>
  <si>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</si>
  <si>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</si>
  <si>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</si>
  <si>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</si>
  <si>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</si>
  <si>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</si>
  <si>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</si>
  <si>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</si>
  <si>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</si>
  <si>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</si>
  <si>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</si>
  <si>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</si>
  <si>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</si>
  <si>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</si>
  <si>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</si>
  <si>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</si>
  <si>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</si>
  <si>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</si>
  <si>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</si>
  <si>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</si>
  <si>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</si>
  <si>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</si>
  <si>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</si>
  <si>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</si>
  <si>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</si>
  <si>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</si>
  <si>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</si>
  <si>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</si>
  <si>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</si>
  <si>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</si>
  <si>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</si>
  <si>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</si>
  <si>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</si>
  <si>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</si>
  <si>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</si>
  <si>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</si>
  <si>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</si>
  <si>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</si>
  <si>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</si>
  <si>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</si>
  <si>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</si>
  <si>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</si>
  <si>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</si>
  <si>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</si>
  <si>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</si>
  <si>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</si>
  <si>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</si>
  <si>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</si>
  <si>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</si>
  <si>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</si>
  <si>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</si>
  <si>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</si>
  <si>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</si>
  <si>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</si>
  <si>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</si>
  <si>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</si>
  <si>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</si>
  <si>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</si>
  <si>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</si>
  <si>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</si>
  <si>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</si>
  <si>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</si>
  <si>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</si>
  <si>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</si>
  <si>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</si>
  <si>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</si>
  <si>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</si>
  <si>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</si>
  <si>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</si>
  <si>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</si>
  <si>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</si>
  <si>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</si>
  <si>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</si>
  <si>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</si>
  <si>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</si>
  <si>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</si>
  <si>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</si>
  <si>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</si>
  <si>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</si>
  <si>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</si>
  <si>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</si>
  <si>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</si>
  <si>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</si>
  <si>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</si>
  <si>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</si>
  <si>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</si>
  <si>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</si>
  <si>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</si>
  <si>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</si>
  <si>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</si>
  <si>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</si>
  <si>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</si>
  <si>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</si>
  <si>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</si>
  <si>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</si>
  <si>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</si>
  <si>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</si>
  <si>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</si>
  <si>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</si>
  <si>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</si>
  <si>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</si>
  <si>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</si>
  <si>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</si>
  <si>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</si>
  <si>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</si>
  <si>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</si>
  <si>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</si>
  <si>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</si>
  <si>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</si>
  <si>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</si>
  <si>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</si>
  <si>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</si>
  <si>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</si>
  <si>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</si>
  <si>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</si>
  <si>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</si>
  <si>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</si>
  <si>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</si>
  <si>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</si>
  <si>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</si>
  <si>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</si>
  <si>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</si>
  <si>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</si>
  <si>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</si>
  <si>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</si>
  <si>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</si>
  <si>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</si>
  <si>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</si>
  <si>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</si>
  <si>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</si>
  <si>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</si>
  <si>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</si>
  <si>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</si>
  <si>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</si>
  <si>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</si>
  <si>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</si>
  <si>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</si>
  <si>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</si>
  <si>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</si>
  <si>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</si>
  <si>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</si>
  <si>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</si>
  <si>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</si>
  <si>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</si>
  <si>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</si>
  <si>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</si>
  <si>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</si>
  <si>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</si>
  <si>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</si>
  <si>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</si>
  <si>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</si>
  <si>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</si>
  <si>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</si>
  <si>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</si>
  <si>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</si>
  <si>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</si>
  <si>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</si>
  <si>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</si>
  <si>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</si>
  <si>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</si>
  <si>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</si>
  <si>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</si>
  <si>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</si>
  <si>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</si>
  <si>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</si>
  <si>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</si>
  <si>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</si>
  <si>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</si>
  <si>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</si>
  <si>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</si>
  <si>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</si>
  <si>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</si>
  <si>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</si>
  <si>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</si>
  <si>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</si>
  <si>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</si>
  <si>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</si>
  <si>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</si>
  <si>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</si>
  <si>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</si>
  <si>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</si>
  <si>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</si>
  <si>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</si>
  <si>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</si>
  <si>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</si>
  <si>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</si>
  <si>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</si>
  <si>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</si>
  <si>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</si>
  <si>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</si>
  <si>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</si>
  <si>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</si>
  <si>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</si>
  <si>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</si>
  <si>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</si>
  <si>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</si>
  <si>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</si>
  <si>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</si>
  <si>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</si>
  <si>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</si>
  <si>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</si>
  <si>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</si>
  <si>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</si>
  <si>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</si>
  <si>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</si>
  <si>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</si>
  <si>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</si>
  <si>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</si>
  <si>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</si>
  <si>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</si>
  <si>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</si>
  <si>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</si>
  <si>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</si>
  <si>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</si>
  <si>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</si>
  <si>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</si>
  <si>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</si>
  <si>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</si>
  <si>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</si>
  <si>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</si>
  <si>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</si>
  <si>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</si>
  <si>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</si>
  <si>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</si>
  <si>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</si>
  <si>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</si>
  <si>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</si>
  <si>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</si>
  <si>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</si>
  <si>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</si>
  <si>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</si>
  <si>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</si>
  <si>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</si>
  <si>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</si>
  <si>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</si>
  <si>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</si>
  <si>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</si>
  <si>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</si>
  <si>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</si>
  <si>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</si>
  <si>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</si>
  <si>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</si>
  <si>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</si>
  <si>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</si>
  <si>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</si>
  <si>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</si>
  <si>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</si>
  <si>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</si>
  <si>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</si>
  <si>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</si>
  <si>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</si>
  <si>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</si>
  <si>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</si>
  <si>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</si>
  <si>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</si>
  <si>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</si>
  <si>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</si>
  <si>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</si>
  <si>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</si>
  <si>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</si>
  <si>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</si>
  <si>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</si>
  <si>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</si>
  <si>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</si>
  <si>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</si>
  <si>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</si>
  <si>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</si>
  <si>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</si>
  <si>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</si>
  <si>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</si>
  <si>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</si>
  <si>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</si>
  <si>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</si>
  <si>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</si>
  <si>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</si>
  <si>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</si>
  <si>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</si>
  <si>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</si>
  <si>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</si>
  <si>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</si>
  <si>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</si>
  <si>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</si>
  <si>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</si>
  <si>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</si>
  <si>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</si>
  <si>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</si>
  <si>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</si>
  <si>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</si>
  <si>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</si>
  <si>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</si>
  <si>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</si>
  <si>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</si>
  <si>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</si>
  <si>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</si>
  <si>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</si>
  <si>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</si>
  <si>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</si>
  <si>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</si>
  <si>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</si>
  <si>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</si>
  <si>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</si>
  <si>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</si>
  <si>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</si>
  <si>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</si>
  <si>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</si>
  <si>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</si>
  <si>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</si>
  <si>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</si>
  <si>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</si>
  <si>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</si>
  <si>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</si>
  <si>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</si>
  <si>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</si>
  <si>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</si>
  <si>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</si>
  <si>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</si>
  <si>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</si>
  <si>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</si>
  <si>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</si>
  <si>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</si>
  <si>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</si>
  <si>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</si>
  <si>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</si>
  <si>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</si>
  <si>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</si>
  <si>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</si>
  <si>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</si>
  <si>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</si>
  <si>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</si>
  <si>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</si>
  <si>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</si>
  <si>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</si>
  <si>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</si>
  <si>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</si>
  <si>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</si>
  <si>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</si>
  <si>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</si>
  <si>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</si>
  <si>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</si>
  <si>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</si>
  <si>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</si>
  <si>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</si>
  <si>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</si>
  <si>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</si>
  <si>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</si>
  <si>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</si>
  <si>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</si>
  <si>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</si>
  <si>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</si>
  <si>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</si>
  <si>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</si>
  <si>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</si>
  <si>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</si>
  <si>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</si>
  <si>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</si>
  <si>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</si>
  <si>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</si>
  <si>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</si>
  <si>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</si>
  <si>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</si>
  <si>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</si>
  <si>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</si>
  <si>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</si>
  <si>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</si>
  <si>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</si>
  <si>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</si>
  <si>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</si>
  <si>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</si>
  <si>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</si>
  <si>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</si>
  <si>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</si>
  <si>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</si>
  <si>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</si>
  <si>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</si>
  <si>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</si>
  <si>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</si>
  <si>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</si>
  <si>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</si>
  <si>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</si>
  <si>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</si>
  <si>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</si>
  <si>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</si>
  <si>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</si>
  <si>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</si>
  <si>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</si>
  <si>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</si>
  <si>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</si>
  <si>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</si>
  <si>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</si>
  <si>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</si>
  <si>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</si>
  <si>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</si>
  <si>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</si>
  <si>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</si>
  <si>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</si>
  <si>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</si>
  <si>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</si>
  <si>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</si>
  <si>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</si>
  <si>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</si>
  <si>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</si>
  <si>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</si>
  <si>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</si>
  <si>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</si>
  <si>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</si>
  <si>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</si>
  <si>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</si>
  <si>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</si>
  <si>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</si>
  <si>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</si>
  <si>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</si>
  <si>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</si>
  <si>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</si>
  <si>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</si>
  <si>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</si>
  <si>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</si>
  <si>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</si>
  <si>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</si>
  <si>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</si>
  <si>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</si>
  <si>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</si>
  <si>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</si>
  <si>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</si>
  <si>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</si>
  <si>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</si>
  <si>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</si>
  <si>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</si>
  <si>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</si>
  <si>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</si>
  <si>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</si>
  <si>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</si>
  <si>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</si>
  <si>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</si>
  <si>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</si>
  <si>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</si>
  <si>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</si>
  <si>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</si>
  <si>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</si>
  <si>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</si>
  <si>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</si>
  <si>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</si>
  <si>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</si>
  <si>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</si>
  <si>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</si>
  <si>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</si>
  <si>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</si>
  <si>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</si>
  <si>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</si>
  <si>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</si>
  <si>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</si>
  <si>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</si>
  <si>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</si>
  <si>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</si>
  <si>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</si>
  <si>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</si>
  <si>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</si>
  <si>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</si>
  <si>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</si>
  <si>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</si>
  <si>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</si>
  <si>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</si>
  <si>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</si>
  <si>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</si>
  <si>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</si>
  <si>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</si>
  <si>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</si>
  <si>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</si>
  <si>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</si>
  <si>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</si>
  <si>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</si>
  <si>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</si>
  <si>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</si>
  <si>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</si>
  <si>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</si>
  <si>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</si>
  <si>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</si>
  <si>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</si>
  <si>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</si>
  <si>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</si>
  <si>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</si>
  <si>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</si>
  <si>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</si>
  <si>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</si>
  <si>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</si>
  <si>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</si>
  <si>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</si>
  <si>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</si>
  <si>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</si>
  <si>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</si>
  <si>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</si>
  <si>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</si>
  <si>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</si>
  <si>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</si>
  <si>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</si>
  <si>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</si>
  <si>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</si>
  <si>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</si>
  <si>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</si>
  <si>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</si>
  <si>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</si>
  <si>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</si>
  <si>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</si>
  <si>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</si>
  <si>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</si>
  <si>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</si>
  <si>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</si>
  <si>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</si>
  <si>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</si>
  <si>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</si>
  <si>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</si>
  <si>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</si>
  <si>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</si>
  <si>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</si>
  <si>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</si>
  <si>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</si>
  <si>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</si>
  <si>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</si>
  <si>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</si>
  <si>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</si>
  <si>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</si>
  <si>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</si>
  <si>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</si>
  <si>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</si>
  <si>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</si>
  <si>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</si>
  <si>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</si>
  <si>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</si>
  <si>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</si>
  <si>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</si>
  <si>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</si>
  <si>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</si>
  <si>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</si>
  <si>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</si>
  <si>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</si>
  <si>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</si>
  <si>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</si>
  <si>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</si>
  <si>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</si>
  <si>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</si>
  <si>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</si>
  <si>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</si>
  <si>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</si>
  <si>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</si>
  <si>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</si>
  <si>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</si>
  <si>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</si>
  <si>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</si>
  <si>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</si>
  <si>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</si>
  <si>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</si>
  <si>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</si>
  <si>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</si>
  <si>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</si>
  <si>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</si>
  <si>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</si>
  <si>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</si>
  <si>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</si>
  <si>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</si>
  <si>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</si>
  <si>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</si>
  <si>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</si>
  <si>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</si>
  <si>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</si>
  <si>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</si>
  <si>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</si>
  <si>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</si>
  <si>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</si>
  <si>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</si>
  <si>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</si>
  <si>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</si>
  <si>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</si>
  <si>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</si>
  <si>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</si>
  <si>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</si>
  <si>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</si>
  <si>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</si>
  <si>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</si>
  <si>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</si>
  <si>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</si>
  <si>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</si>
  <si>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</si>
  <si>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</si>
  <si>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</si>
  <si>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</si>
  <si>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</si>
  <si>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</si>
  <si>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</si>
  <si>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</si>
  <si>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</si>
  <si>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</si>
  <si>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</si>
  <si>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</si>
  <si>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</si>
  <si>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</si>
  <si>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</si>
  <si>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</si>
  <si>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</si>
  <si>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</si>
  <si>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</si>
  <si>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</si>
  <si>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</si>
  <si>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</si>
  <si>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</si>
  <si>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</si>
  <si>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</si>
  <si>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</si>
  <si>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</si>
  <si>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</si>
  <si>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</si>
  <si>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</si>
  <si>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</si>
  <si>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</si>
  <si>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</si>
  <si>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</si>
  <si>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</si>
  <si>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</si>
  <si>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</si>
  <si>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</si>
  <si>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</si>
  <si>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</si>
  <si>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</si>
  <si>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</si>
  <si>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</si>
  <si>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</si>
  <si>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</si>
  <si>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</si>
  <si>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</si>
  <si>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</si>
  <si>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</si>
  <si>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</si>
  <si>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</si>
  <si>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</si>
  <si>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</si>
  <si>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</si>
  <si>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</si>
  <si>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</si>
  <si>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</si>
  <si>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</si>
  <si>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</si>
  <si>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</si>
  <si>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</si>
  <si>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</si>
  <si>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</si>
  <si>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</si>
  <si>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</si>
  <si>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</si>
  <si>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</si>
  <si>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</si>
  <si>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</si>
  <si>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</si>
  <si>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</si>
  <si>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</si>
  <si>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</si>
  <si>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</si>
  <si>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</si>
  <si>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</si>
  <si>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</si>
  <si>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</si>
  <si>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</si>
  <si>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</si>
  <si>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</si>
  <si>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</si>
  <si>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</si>
  <si>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</si>
  <si>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</si>
  <si>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</si>
  <si>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</si>
  <si>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</si>
  <si>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</si>
  <si>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</si>
  <si>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</si>
  <si>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</si>
  <si>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</si>
  <si>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</si>
  <si>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</si>
  <si>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</si>
  <si>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</si>
  <si>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</si>
  <si>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</si>
  <si>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</si>
  <si>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</si>
  <si>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</si>
  <si>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</si>
  <si>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</si>
  <si>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</si>
  <si>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</si>
  <si>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</si>
  <si>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</si>
  <si>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</si>
  <si>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</si>
  <si>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</si>
  <si>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</si>
  <si>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</si>
  <si>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</si>
  <si>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</si>
  <si>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</si>
  <si>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</si>
  <si>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</si>
  <si>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</si>
  <si>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</si>
  <si>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</si>
  <si>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</si>
  <si>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</si>
  <si>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</si>
  <si>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</si>
  <si>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</si>
  <si>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</si>
  <si>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</si>
  <si>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</si>
  <si>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</si>
  <si>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</si>
  <si>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</si>
  <si>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</si>
  <si>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</si>
  <si>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</si>
  <si>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</si>
  <si>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</si>
  <si>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</si>
  <si>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</si>
  <si>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</si>
  <si>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</si>
  <si>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</si>
  <si>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</si>
  <si>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</si>
  <si>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</si>
  <si>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</si>
  <si>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</si>
  <si>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</si>
  <si>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</si>
  <si>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</si>
  <si>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</si>
  <si>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</si>
  <si>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</si>
  <si>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</si>
  <si>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</si>
  <si>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</si>
  <si>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</si>
  <si>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</si>
  <si>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</si>
  <si>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</si>
  <si>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</si>
  <si>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</si>
  <si>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</si>
  <si>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</si>
  <si>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</si>
  <si>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</si>
  <si>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</si>
  <si>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</si>
  <si>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</si>
  <si>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</si>
  <si>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</si>
  <si>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</si>
  <si>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</si>
  <si>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</si>
  <si>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</si>
  <si>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</si>
  <si>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</si>
  <si>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</si>
  <si>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</si>
  <si>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</si>
  <si>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</si>
  <si>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</si>
  <si>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</si>
  <si>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</si>
  <si>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</si>
  <si>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</si>
  <si>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</si>
  <si>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</si>
  <si>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</si>
  <si>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</si>
  <si>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</si>
  <si>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</si>
  <si>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</si>
  <si>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</si>
  <si>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</si>
  <si>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</si>
  <si>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</si>
  <si>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</si>
  <si>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</si>
  <si>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</si>
  <si>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</si>
  <si>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</si>
  <si>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</si>
  <si>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</si>
  <si>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</si>
  <si>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</si>
  <si>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</si>
  <si>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</si>
  <si>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</si>
  <si>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</si>
  <si>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</si>
  <si>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</si>
  <si>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</si>
  <si>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</si>
  <si>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</si>
  <si>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</si>
  <si>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</si>
  <si>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</si>
  <si>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</si>
  <si>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</si>
  <si>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</si>
  <si>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</si>
  <si>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</si>
  <si>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</si>
  <si>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</si>
  <si>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</si>
  <si>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</si>
  <si>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</si>
  <si>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</si>
  <si>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</si>
  <si>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</si>
  <si>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</si>
  <si>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</si>
  <si>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</si>
  <si>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</si>
  <si>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</si>
  <si>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</si>
  <si>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</si>
  <si>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</si>
  <si>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</si>
  <si>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</si>
  <si>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</si>
  <si>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</si>
  <si>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</si>
  <si>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</si>
  <si>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</si>
  <si>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</si>
  <si>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</si>
  <si>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</si>
  <si>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</si>
  <si>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</si>
  <si>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</si>
  <si>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</si>
  <si>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</si>
  <si>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</si>
  <si>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</si>
  <si>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</si>
  <si>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</si>
  <si>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</si>
  <si>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</si>
  <si>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</si>
  <si>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</si>
  <si>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</si>
  <si>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</si>
  <si>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</si>
  <si>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</si>
  <si>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</si>
  <si>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</si>
  <si>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</si>
  <si>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</si>
  <si>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</si>
  <si>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</si>
  <si>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</si>
  <si>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</si>
  <si>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</si>
  <si>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</si>
  <si>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</si>
  <si>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</si>
  <si>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</si>
  <si>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</si>
  <si>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</si>
  <si>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</si>
  <si>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</si>
  <si>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</si>
  <si>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</si>
  <si>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</si>
  <si>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</si>
  <si>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</si>
  <si>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</si>
  <si>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</si>
  <si>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</si>
  <si>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</si>
  <si>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</si>
  <si>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</si>
  <si>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</si>
  <si>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</si>
  <si>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</si>
  <si>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</si>
  <si>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</si>
  <si>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</si>
  <si>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</si>
  <si>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</si>
  <si>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</si>
  <si>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</si>
  <si>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</si>
  <si>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</si>
  <si>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</si>
  <si>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</si>
  <si>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</si>
  <si>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</si>
  <si>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</si>
  <si>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</si>
  <si>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</si>
  <si>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</si>
  <si>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</si>
  <si>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</si>
  <si>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</si>
  <si>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</si>
  <si>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</si>
  <si>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</si>
  <si>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</si>
  <si>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</si>
  <si>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</si>
  <si>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</si>
  <si>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</si>
  <si>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</si>
  <si>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</si>
  <si>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</si>
  <si>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</si>
  <si>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</si>
  <si>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</si>
  <si>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</si>
  <si>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</si>
  <si>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</si>
  <si>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</si>
  <si>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</si>
  <si>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</si>
  <si>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</si>
  <si>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</si>
  <si>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</si>
  <si>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</si>
  <si>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</si>
  <si>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</si>
  <si>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</si>
  <si>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</si>
  <si>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</si>
  <si>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</si>
  <si>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</si>
  <si>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</si>
  <si>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</si>
  <si>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</si>
  <si>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</si>
  <si>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</si>
  <si>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</si>
  <si>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</si>
  <si>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</si>
  <si>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</si>
  <si>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</si>
  <si>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</si>
  <si>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</si>
  <si>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</si>
  <si>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</si>
  <si>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</si>
  <si>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</si>
  <si>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</si>
  <si>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</si>
  <si>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</si>
  <si>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</si>
  <si>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</si>
  <si>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</si>
  <si>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</si>
  <si>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</si>
  <si>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</si>
  <si>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</si>
  <si>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</si>
  <si>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</si>
  <si>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</si>
  <si>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</si>
  <si>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</si>
  <si>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</si>
  <si>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</si>
  <si>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</si>
  <si>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</si>
  <si>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</si>
  <si>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</si>
  <si>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</si>
  <si>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</si>
  <si>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</si>
  <si>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</si>
  <si>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</si>
  <si>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</si>
  <si>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</si>
  <si>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</si>
  <si>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</si>
  <si>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</si>
  <si>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</si>
  <si>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</si>
  <si>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</si>
  <si>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</si>
  <si>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</si>
  <si>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</si>
  <si>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</si>
  <si>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</si>
  <si>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</si>
  <si>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</si>
  <si>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</si>
  <si>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</si>
  <si>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</si>
  <si>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</si>
  <si>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</si>
  <si>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</si>
  <si>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</si>
  <si>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</si>
  <si>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</si>
  <si>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</si>
  <si>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</si>
  <si>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</si>
  <si>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</si>
  <si>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</si>
  <si>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</si>
  <si>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</si>
  <si>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</si>
  <si>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</si>
  <si>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</si>
  <si>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</si>
  <si>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</si>
  <si>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</si>
  <si>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</si>
  <si>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</si>
  <si>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</si>
  <si>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</si>
  <si>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</si>
  <si>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</si>
  <si>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</si>
  <si>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</si>
  <si>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</si>
  <si>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</si>
  <si>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</si>
  <si>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</si>
  <si>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</si>
  <si>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</si>
  <si>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</si>
  <si>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</si>
  <si>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</si>
  <si>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</si>
  <si>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</si>
  <si>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</si>
  <si>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</si>
  <si>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</si>
  <si>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</si>
  <si>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</si>
  <si>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</si>
  <si>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</si>
  <si>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</si>
  <si>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</si>
  <si>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</si>
  <si>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</si>
  <si>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</si>
  <si>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</si>
  <si>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</si>
  <si>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</si>
  <si>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</si>
  <si>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</si>
  <si>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</si>
  <si>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</si>
  <si>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</si>
  <si>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</si>
  <si>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</si>
  <si>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</si>
  <si>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</si>
  <si>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</si>
  <si>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</si>
  <si>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</si>
  <si>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</si>
  <si>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</si>
  <si>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</si>
  <si>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</si>
  <si>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</si>
  <si>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</si>
  <si>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</si>
  <si>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</si>
  <si>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</si>
  <si>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</si>
  <si>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</si>
  <si>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</si>
  <si>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</si>
  <si>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</si>
  <si>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</si>
  <si>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</si>
  <si>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</si>
  <si>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</si>
  <si>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</si>
  <si>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</si>
  <si>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</si>
  <si>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</si>
  <si>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</si>
  <si>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</si>
  <si>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</si>
  <si>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</si>
  <si>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</si>
  <si>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</si>
  <si>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</si>
  <si>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</si>
  <si>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</si>
  <si>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</si>
  <si>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</si>
  <si>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</si>
  <si>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</si>
  <si>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</si>
  <si>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</si>
  <si>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</si>
  <si>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</si>
  <si>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</si>
  <si>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</si>
  <si>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</si>
  <si>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</si>
  <si>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</si>
  <si>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</si>
  <si>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</si>
  <si>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</si>
  <si>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</si>
  <si>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</si>
  <si>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</si>
  <si>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</si>
  <si>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</si>
  <si>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</si>
  <si>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</si>
  <si>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</si>
  <si>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</si>
  <si>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</si>
  <si>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</si>
  <si>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</si>
  <si>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</si>
  <si>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</si>
  <si>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</si>
  <si>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</si>
  <si>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</si>
  <si>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</si>
  <si>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</si>
  <si>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</si>
  <si>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</si>
  <si>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</si>
  <si>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</si>
  <si>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</si>
  <si>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</si>
  <si>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</si>
  <si>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</si>
  <si>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</si>
  <si>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</si>
  <si>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</si>
  <si>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</si>
  <si>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</si>
  <si>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</si>
  <si>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</si>
  <si>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</si>
  <si>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</si>
  <si>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</si>
  <si>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</si>
  <si>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</si>
  <si>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</si>
  <si>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</si>
  <si>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</si>
  <si>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</si>
  <si>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</si>
  <si>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</si>
  <si>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</si>
  <si>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</si>
  <si>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</si>
  <si>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</si>
  <si>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</si>
  <si>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</si>
  <si>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</si>
  <si>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</si>
  <si>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</si>
  <si>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</si>
  <si>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</si>
  <si>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</si>
  <si>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</si>
  <si>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</si>
  <si>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</si>
  <si>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</si>
  <si>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</si>
  <si>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</si>
  <si>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</si>
  <si>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</si>
  <si>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</si>
  <si>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</si>
  <si>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</si>
  <si>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</si>
  <si>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</si>
  <si>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</si>
  <si>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</si>
  <si>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</si>
  <si>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</si>
  <si>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</si>
  <si>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</si>
  <si>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</si>
  <si>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</si>
  <si>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</si>
  <si>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</si>
  <si>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</si>
  <si>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</si>
  <si>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</si>
  <si>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</si>
  <si>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</si>
  <si>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</si>
  <si>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</si>
  <si>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</si>
  <si>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</si>
  <si>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</si>
  <si>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</si>
  <si>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</si>
  <si>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</si>
  <si>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</si>
  <si>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</si>
  <si>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</si>
  <si>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</si>
  <si>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</si>
  <si>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</si>
  <si>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</si>
  <si>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</si>
  <si>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</si>
  <si>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</si>
  <si>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</si>
  <si>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</si>
  <si>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</si>
  <si>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</si>
  <si>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</si>
  <si>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</si>
  <si>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</si>
  <si>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</si>
  <si>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</si>
  <si>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</si>
  <si>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</si>
  <si>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</si>
  <si>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</si>
  <si>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</si>
  <si>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</si>
  <si>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</si>
  <si>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</si>
  <si>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</si>
  <si>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</si>
  <si>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</si>
  <si>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</si>
  <si>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</si>
  <si>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</si>
  <si>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</si>
  <si>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</si>
  <si>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</si>
  <si>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</si>
  <si>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</si>
  <si>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</si>
  <si>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</si>
  <si>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</si>
  <si>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</si>
  <si>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</si>
  <si>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</si>
  <si>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</si>
  <si>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</si>
  <si>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</si>
  <si>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</si>
  <si>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</si>
  <si>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</si>
  <si>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</si>
  <si>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</si>
  <si>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</si>
  <si>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</si>
  <si>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</si>
  <si>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</si>
  <si>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</si>
  <si>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</si>
  <si>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</si>
  <si>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</si>
  <si>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</si>
  <si>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</si>
  <si>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</si>
  <si>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</si>
  <si>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</si>
  <si>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</si>
  <si>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</si>
  <si>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</si>
  <si>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</si>
  <si>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</si>
  <si>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</si>
  <si>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</si>
  <si>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</si>
  <si>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</si>
  <si>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</si>
  <si>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</si>
  <si>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</si>
  <si>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</si>
  <si>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</si>
  <si>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</si>
  <si>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</si>
  <si>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</si>
  <si>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</si>
  <si>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</si>
  <si>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</si>
  <si>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</si>
  <si>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</si>
  <si>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</si>
  <si>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</si>
  <si>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</si>
  <si>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</si>
  <si>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</si>
  <si>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</si>
  <si>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</si>
  <si>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</si>
  <si>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</si>
  <si>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</si>
  <si>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</si>
  <si>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</si>
  <si>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</si>
  <si>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</si>
  <si>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</si>
  <si>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</si>
  <si>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</si>
  <si>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</si>
  <si>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</si>
  <si>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</si>
  <si>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</si>
  <si>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</si>
  <si>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</si>
  <si>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</si>
  <si>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</si>
  <si>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</si>
  <si>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</si>
  <si>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</si>
  <si>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</si>
  <si>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</si>
  <si>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</si>
  <si>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</si>
  <si>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</si>
  <si>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</si>
  <si>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</si>
  <si>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</si>
  <si>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</si>
  <si>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</si>
  <si>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</si>
  <si>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</si>
  <si>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</si>
  <si>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</si>
  <si>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</si>
  <si>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</si>
  <si>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</si>
  <si>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</si>
  <si>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</si>
  <si>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</si>
  <si>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</si>
  <si>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</si>
  <si>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</si>
  <si>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</si>
  <si>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</si>
  <si>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</si>
  <si>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</si>
  <si>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</si>
  <si>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</si>
  <si>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</si>
  <si>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</si>
  <si>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</si>
  <si>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</si>
  <si>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</si>
  <si>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</si>
  <si>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</si>
  <si>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</si>
  <si>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</si>
  <si>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</si>
  <si>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</si>
  <si>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</si>
  <si>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</si>
  <si>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</si>
  <si>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</si>
  <si>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</si>
  <si>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</si>
  <si>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</si>
  <si>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</si>
  <si>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</si>
  <si>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</si>
  <si>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</si>
  <si>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</si>
  <si>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</si>
  <si>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</si>
  <si>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</si>
  <si>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</si>
  <si>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</si>
  <si>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</si>
  <si>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</si>
  <si>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</si>
  <si>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</si>
  <si>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</si>
  <si>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</si>
  <si>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</si>
  <si>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</si>
  <si>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</si>
  <si>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</si>
  <si>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</si>
  <si>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</si>
  <si>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</si>
  <si>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</si>
  <si>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</si>
  <si>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</si>
  <si>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</si>
  <si>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</si>
  <si>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</si>
  <si>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</si>
  <si>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</si>
  <si>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</si>
  <si>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</si>
  <si>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</si>
  <si>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</si>
  <si>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</si>
  <si>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</si>
  <si>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</si>
  <si>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</si>
  <si>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</si>
  <si>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</si>
  <si>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</si>
  <si>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</si>
  <si>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</si>
  <si>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</si>
  <si>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</si>
  <si>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</si>
  <si>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</si>
  <si>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</si>
  <si>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</si>
  <si>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</si>
  <si>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</si>
  <si>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</si>
  <si>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</si>
  <si>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</si>
  <si>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</si>
  <si>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</si>
  <si>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</si>
  <si>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</si>
  <si>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</si>
  <si>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</si>
  <si>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</si>
  <si>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</si>
  <si>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</si>
  <si>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</si>
  <si>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</si>
  <si>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</si>
  <si>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</si>
  <si>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</si>
  <si>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</si>
  <si>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</si>
  <si>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</si>
  <si>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</si>
  <si>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</si>
  <si>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</si>
  <si>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</si>
  <si>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</si>
  <si>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</si>
  <si>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</si>
  <si>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</si>
  <si>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</si>
  <si>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</si>
  <si>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</si>
  <si>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kWh/a</t>
  </si>
  <si>
    <t>Exemple SA</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</si>
  <si>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</si>
  <si>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</si>
  <si>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</si>
  <si>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</si>
  <si>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</si>
  <si>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</si>
  <si>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</si>
  <si>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</si>
  <si>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</si>
  <si>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</si>
  <si>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</si>
  <si>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</si>
  <si>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</si>
  <si>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</si>
  <si>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</si>
  <si>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</si>
  <si>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</si>
  <si>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</si>
  <si>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</si>
  <si>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</si>
  <si>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</si>
  <si>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</si>
  <si>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</si>
  <si>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</si>
  <si>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t>Eisbereitertyp</t>
  </si>
  <si>
    <t>Tipo di macchina per il ghiaccio</t>
  </si>
  <si>
    <t>Mit Eisvorratsbehälter und &lt;80 kg/24h</t>
  </si>
  <si>
    <t>Mit Eisvorratsbehälter und 80-199 kg/24h</t>
  </si>
  <si>
    <t>Avec bac de stockage et &lt;80 kg/24h</t>
  </si>
  <si>
    <t>Avec bac de stockage et 80-199 kg/24h</t>
  </si>
  <si>
    <t>Con contenitore di stoccaggio e capacità di 80-199 kg/24h</t>
  </si>
  <si>
    <t>Con contenitore di stoccaggio e capacità &lt;80 kg/24h</t>
  </si>
  <si>
    <t>Einsatzbereich</t>
  </si>
  <si>
    <t>Ambito di applicazione</t>
  </si>
  <si>
    <t>Domaine d'application</t>
  </si>
  <si>
    <t>Detailhandel mit einer Verkaufsfläche bis 300 m2</t>
  </si>
  <si>
    <t>Gastronomie</t>
  </si>
  <si>
    <t>Hotellerie und Detailhandel mit einer Verkaufsfläche über 300 m2</t>
  </si>
  <si>
    <t>Gesundheitswesen und Wellness</t>
  </si>
  <si>
    <t>Commerce de détail avec une surface de vente jusqu'à 300 m²</t>
  </si>
  <si>
    <t>Commercio al dettaglio con una superficie di vendita fino a 300 m2</t>
  </si>
  <si>
    <t>Ristorazione</t>
  </si>
  <si>
    <t>Restauration</t>
  </si>
  <si>
    <t>Hôtellerie et commerce de détail avec une surface de vente supérieure à 300 m²</t>
  </si>
  <si>
    <t>Settore alberghiero e commercio al dettaglio con una superficie di vendita superiore a 300 m2</t>
  </si>
  <si>
    <t>Sanità e wellness</t>
  </si>
  <si>
    <t>Santé et bien-être</t>
  </si>
  <si>
    <t>Faktor</t>
  </si>
  <si>
    <t>Kg/24h</t>
  </si>
  <si>
    <t>kWh/100kg</t>
  </si>
  <si>
    <t>Eisproduktion**</t>
  </si>
  <si>
    <t>Spezifischer Stromverbrauch**</t>
  </si>
  <si>
    <t>Consommation électrique spécifique**</t>
  </si>
  <si>
    <t>Produzione di ghiaccio**</t>
  </si>
  <si>
    <t>Consumo energetico specifico**</t>
  </si>
  <si>
    <t xml:space="preserve">** gemäss EN ISO 6369:2023 </t>
  </si>
  <si>
    <t xml:space="preserve">** selon EN ISO 6369:2023 </t>
  </si>
  <si>
    <t xml:space="preserve">** secondo EN ISO 6369:2023 </t>
  </si>
  <si>
    <t>Application</t>
  </si>
  <si>
    <t>Type</t>
  </si>
  <si>
    <t>Test</t>
  </si>
  <si>
    <t>Max Type 1</t>
  </si>
  <si>
    <t>Max Type 2</t>
  </si>
  <si>
    <t>Max Type 3</t>
  </si>
  <si>
    <t>ealt</t>
  </si>
  <si>
    <t>Strombedarf</t>
  </si>
  <si>
    <t>Ersatz von gewerblichen Eisbereitern</t>
  </si>
  <si>
    <t xml:space="preserve">Ersatz eines gewerblichen Eisbereiters durch ein energieeffizientes Modell. </t>
  </si>
  <si>
    <t>Elektrische, luftgekühlte Eisbereiter mit eingebautem Verflüssigungssatz und mit einer Eisproduktion unter 200 kg pro 24 Stunden für den gewerblichen Gebrauch im Anwendungsbereich der Norm EN ISO 6369:2023.
Ausgeschlossen sind:
  - wassergekühlte Eisbereiter
  - Eisbereiter, die zum Einbau in Haushaltsgeräte bestimmt sind
  - Eisbereiter ohne eigenen Verflüssigungssatz (zentralgekühlt)</t>
  </si>
  <si>
    <t>0.65 * (36.82 + P * (-0.2119))</t>
  </si>
  <si>
    <t>0.65 * 20.08</t>
  </si>
  <si>
    <t>0.75 * (20.35 + P * (-0.0374))</t>
  </si>
  <si>
    <t>GG-04a</t>
  </si>
  <si>
    <t>Mit werkseitig hergestelltem Eisvorratsbehälter</t>
  </si>
  <si>
    <t>Die neuen Eisbereiter dürfen folgende Stromverbrauchswerte nicht überschreiten, wobei zur Berechnung die Eisproduktion P des neuen Geräts gemäss EN ISO 6369:2023 in kg/24h (Ganzzahl) einzusetzen ist.</t>
  </si>
  <si>
    <t>Le nuove macchine per il ghiaccio non devono superare i seguenti valori di consumo energetico, usando per il calcolo la produzione di ghiaccio P del nuovo apparecchio secondo la norma EN ISO 6369:2023 in kg/24h (numero intero).</t>
  </si>
  <si>
    <t>Allgemeine Angaben</t>
  </si>
  <si>
    <t>Informations générales</t>
  </si>
  <si>
    <t>Informazioni generali</t>
  </si>
  <si>
    <t>Remplacement d'une machine à glaçons à usage
commercial par un modèle plus efficace en énergie.</t>
  </si>
  <si>
    <t>Sostituzione di macchine per il ghiaccio ad uso industriale con modelli energeticamente più efficienti.</t>
  </si>
  <si>
    <t>Les nouvelles machines à glaçons ne doivent pas dépasser les valeurs de consommation électrique suivantes, calculées en utilisant la production de glace P du nouvel appareil selon la norme EN ISO 6369:2023 en kg/24h (nombre entier).</t>
  </si>
  <si>
    <t>Avec bac de stockage à glaçons fabriqué en usine</t>
  </si>
  <si>
    <t>Production de glaçons**</t>
  </si>
  <si>
    <t>Type de machine à glaçons</t>
  </si>
  <si>
    <t>Con contenitore per il ghiaccio prodotto di fabbrica</t>
  </si>
  <si>
    <t>Datum der Rechnung</t>
  </si>
  <si>
    <t>Date de la facture</t>
  </si>
  <si>
    <t>Data della fattura</t>
  </si>
  <si>
    <t>Gesperrtes Feld</t>
  </si>
  <si>
    <t>Hier können Sie den unternehmensinternen Dateinamen einfügen</t>
  </si>
  <si>
    <t>Eisproduktion</t>
  </si>
  <si>
    <t>Min</t>
  </si>
  <si>
    <t>Max</t>
  </si>
  <si>
    <t>Ohne Eisvorratsbehälter und &lt;200 kg/24h</t>
  </si>
  <si>
    <t>Sans bac de stockage et &lt;200 kg/24h</t>
  </si>
  <si>
    <t>Senza contenitore di stoccaggio e &lt;200 kg/24h</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</si>
  <si>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</si>
  <si>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ABC Exemple</t>
  </si>
  <si>
    <t>XYZ Beispiel</t>
  </si>
  <si>
    <t>Std 1234</t>
  </si>
  <si>
    <t>New GEN 6789</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</si>
  <si>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</si>
  <si>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</si>
  <si>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</si>
  <si>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</si>
  <si>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</si>
  <si>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</si>
  <si>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</si>
  <si>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Remplacement des machines à glaçons professionnelles</t>
  </si>
  <si>
    <t>Sostituzione di macchine professionali per il ghiaccio</t>
  </si>
  <si>
    <t>Macchine per il ghiaccio, elettriche, raffreddate ad aria, con gruppo di condensazione integrato e con una produzione di ghiaccio inferiore a 200 kg ogni 24 ore, per uso commerciale, che rientrano nel campo di applicazione della norma EN ISO 6369:2023.
Sono escluse:
  - le macchine per il ghiaccio raffreddate ad acqua
  - le macchine per il ghiaccio destinate all'integrazione in elettrodomestici
  - macchine per il ghiaccio con gruppo di condensazione separato</t>
  </si>
  <si>
    <t>Machines à glaçons, électriques, refroidies par air, avec groupe de condensation intégré et une production de glace inférieure à 200 kg par 24 heures, pour un usage commercial dans le domaine d'application de la norme EN ISO 6369:2023.
Sont exclues :
  - les machines à glaçons refroidies à l'eau
  - les machines à glaçons destinées à être incorporées dans des appareils à usage domestique
  - les machines à glaçons avec groupe de condensation séparé</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</si>
  <si>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</si>
  <si>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</si>
  <si>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Champ verrouillé</t>
  </si>
  <si>
    <t>Beispiele</t>
  </si>
  <si>
    <t>Exemples</t>
  </si>
  <si>
    <t>Esempi</t>
  </si>
  <si>
    <t>Diverese Layout Anpassungen und Korrekturen von Berechnungsfehlern für den Stromverbrauch</t>
  </si>
  <si>
    <t>Divers changements de mise en page et corrections d'erreurs de calcul pour la consommation électrique</t>
  </si>
  <si>
    <t>Varie modifiche di layout e correzioni di errori di calcolo relativi al consumo elettrico</t>
  </si>
  <si>
    <t>Unternehmen 1</t>
  </si>
  <si>
    <t>Unternehmen 2</t>
  </si>
  <si>
    <t>Unternehmen 3</t>
  </si>
  <si>
    <t>Entreprise 4</t>
  </si>
  <si>
    <t>Entreprise 5</t>
  </si>
  <si>
    <t>Impresa 1</t>
  </si>
  <si>
    <t>MNO Esempio</t>
  </si>
  <si>
    <t>Ohmweg 1</t>
  </si>
  <si>
    <t>Ohmweg 2</t>
  </si>
  <si>
    <t>Ohmweg 3</t>
  </si>
  <si>
    <t>Avenue Ampère 4</t>
  </si>
  <si>
    <t>Avenue Ampère 5</t>
  </si>
  <si>
    <t>ICE 2050</t>
  </si>
  <si>
    <t>CHE-987.654.321</t>
  </si>
  <si>
    <t>Beispiel AG</t>
  </si>
  <si>
    <t>Esempio SA</t>
  </si>
  <si>
    <t>Via Volta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</si>
</sst>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m/yyyy"/>
    <numFmt numFmtId="166" formatCode="#,##0.0"/>
    <numFmt numFmtId="167" formatCode="0.000"/>
  </numFmts>
  <fonts count="70"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i/>
      <sz val="9"/>
      <color rgb="FFFF0000"/>
      <name val="Arial"/>
      <family val="2"/>
    </font>
    <font>
      <sz val="14"/>
      <color theme="1"/>
      <name val="Arial"/>
      <family val="2"/>
    </font>
    <font>
      <b/>
      <i/>
      <sz val="10"/>
      <color rgb="FFFF0000"/>
      <name val="Arial"/>
      <family val="2"/>
    </font>
    <font>
      <b/>
      <sz val="10"/>
      <color theme="1" tint="0.499984740745262"/>
      <name val="Arial"/>
      <family val="2"/>
    </font>
    <font>
      <sz val="14"/>
      <color theme="1" tint="0.499984740745262"/>
      <name val="Arial"/>
      <family val="2"/>
    </font>
    <font>
      <i/>
      <sz val="9"/>
      <color theme="1" tint="0.499984740745262"/>
      <name val="Arial"/>
      <family val="2"/>
    </font>
    <font>
      <i/>
      <sz val="10"/>
      <color theme="1" tint="0.499984740745262"/>
      <name val="Arial"/>
      <family val="2"/>
    </font>
    <font>
      <sz val="10"/>
      <color theme="1" tint="0.499984740745262"/>
      <name val="Arial"/>
      <family val="2"/>
    </font>
    <font>
      <sz val="11"/>
      <color theme="1" tint="0.499984740745262"/>
      <name val="Arial"/>
      <family val="2"/>
    </font>
    <font>
      <sz val="9"/>
      <color theme="1" tint="0.499984740745262"/>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s>
  <cellStyleXfs count="4">
    <xf numFmtId="0" fontId="0" fillId="0" borderId="0"/>
    <xf numFmtId="0" fontId="4" fillId="0" borderId="0" applyNumberFormat="0" applyFill="0" applyBorder="0" applyAlignment="0" applyProtection="0"/>
    <xf numFmtId="0" fontId="16" fillId="0" borderId="0"/>
    <xf numFmtId="0" fontId="12" fillId="0" borderId="0"/>
  </cellStyleXfs>
  <cellXfs count="363">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2"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12"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5"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7"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24" xfId="0" applyFont="1" applyFill="1" applyBorder="1" applyAlignment="1" applyProtection="1">
      <alignment horizontal="center" vertical="top" wrapText="1"/>
      <protection hidden="1"/>
    </xf>
    <xf numFmtId="0" fontId="26" fillId="2" borderId="29"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51" fillId="2" borderId="24" xfId="0" applyFont="1" applyFill="1" applyBorder="1" applyAlignment="1" applyProtection="1">
      <alignment horizontal="left" vertical="top" wrapText="1" indent="1"/>
      <protection hidden="1"/>
    </xf>
    <xf numFmtId="0" fontId="51" fillId="2" borderId="27" xfId="0" applyFont="1" applyFill="1" applyBorder="1" applyAlignment="1" applyProtection="1">
      <alignment horizontal="center" vertical="top" wrapText="1"/>
      <protection hidden="1"/>
    </xf>
    <xf numFmtId="0" fontId="51" fillId="2" borderId="29"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20" fillId="4" borderId="35" xfId="0" applyFont="1" applyFill="1" applyBorder="1" applyAlignment="1" applyProtection="1">
      <alignment horizontal="center" vertical="center"/>
      <protection hidden="1"/>
    </xf>
    <xf numFmtId="0" fontId="20" fillId="2" borderId="35" xfId="0" applyFont="1" applyFill="1" applyBorder="1" applyAlignment="1" applyProtection="1">
      <alignment horizontal="center" vertical="center"/>
      <protection hidden="1"/>
    </xf>
    <xf numFmtId="0" fontId="12" fillId="3" borderId="35" xfId="0" applyFont="1" applyFill="1" applyBorder="1" applyAlignment="1" applyProtection="1">
      <alignment horizontal="right" vertical="center" indent="1"/>
      <protection hidden="1"/>
    </xf>
    <xf numFmtId="0" fontId="20" fillId="7" borderId="36"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3"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2" xfId="0" applyFont="1" applyFill="1" applyBorder="1" applyAlignment="1" applyProtection="1">
      <alignment horizontal="center" vertical="center"/>
      <protection hidden="1"/>
    </xf>
    <xf numFmtId="0" fontId="20" fillId="13" borderId="34" xfId="0" applyFont="1" applyFill="1" applyBorder="1" applyAlignment="1" applyProtection="1">
      <alignment horizontal="center" vertical="center"/>
      <protection hidden="1"/>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5"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31" fillId="2" borderId="0" xfId="0" applyFont="1" applyFill="1" applyAlignment="1" applyProtection="1">
      <alignment horizontal="justify" vertical="top" wrapText="1"/>
      <protection hidden="1"/>
    </xf>
    <xf numFmtId="0" fontId="9" fillId="2" borderId="0" xfId="0" applyFont="1" applyFill="1" applyAlignment="1" applyProtection="1">
      <alignment horizontal="center"/>
      <protection hidden="1"/>
    </xf>
    <xf numFmtId="0" fontId="58"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6" fillId="0" borderId="1" xfId="0" quotePrefix="1" applyFont="1" applyBorder="1" applyAlignment="1">
      <alignment vertical="top" wrapText="1"/>
    </xf>
    <xf numFmtId="0" fontId="12" fillId="2" borderId="8" xfId="0" applyFont="1" applyFill="1" applyBorder="1" applyAlignment="1" applyProtection="1">
      <alignment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3" fontId="12" fillId="2" borderId="1" xfId="0" applyNumberFormat="1" applyFont="1" applyFill="1" applyBorder="1" applyAlignment="1" applyProtection="1">
      <alignment horizontal="center" vertical="center"/>
      <protection hidden="1"/>
    </xf>
    <xf numFmtId="0" fontId="12" fillId="13"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3" fontId="12" fillId="0" borderId="1" xfId="0" applyNumberFormat="1" applyFont="1" applyBorder="1" applyAlignment="1" applyProtection="1">
      <alignment horizontal="right" vertical="center" indent="1"/>
      <protection hidden="1"/>
    </xf>
    <xf numFmtId="0" fontId="60" fillId="2" borderId="0" xfId="0" applyFont="1" applyFill="1" applyAlignment="1" applyProtection="1">
      <alignment vertical="center"/>
      <protection hidden="1"/>
    </xf>
    <xf numFmtId="0" fontId="12" fillId="2" borderId="7" xfId="0" applyFont="1" applyFill="1" applyBorder="1" applyAlignment="1" applyProtection="1">
      <alignment horizontal="center" vertical="center" wrapText="1"/>
      <protection hidden="1"/>
    </xf>
    <xf numFmtId="0" fontId="42" fillId="2" borderId="1" xfId="1" applyFont="1" applyFill="1" applyBorder="1" applyAlignment="1" applyProtection="1">
      <alignment horizontal="center" vertical="center" wrapText="1"/>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0" fontId="59" fillId="2" borderId="0" xfId="0" applyFont="1" applyFill="1" applyAlignment="1" applyProtection="1">
      <alignment horizontal="left" indent="1"/>
      <protection hidden="1"/>
    </xf>
    <xf numFmtId="0" fontId="61" fillId="2" borderId="0" xfId="0" applyFont="1" applyFill="1" applyProtection="1">
      <protection hidden="1"/>
    </xf>
    <xf numFmtId="0" fontId="1" fillId="2" borderId="6" xfId="0" applyFont="1" applyFill="1" applyBorder="1" applyAlignment="1" applyProtection="1">
      <alignment vertical="center"/>
      <protection hidden="1"/>
    </xf>
    <xf numFmtId="0" fontId="10" fillId="2" borderId="5" xfId="0" applyFont="1" applyFill="1" applyBorder="1" applyAlignment="1" applyProtection="1">
      <alignment horizontal="left" vertical="center" wrapText="1" indent="1"/>
      <protection hidden="1"/>
    </xf>
    <xf numFmtId="0" fontId="62" fillId="2" borderId="9" xfId="0" applyFont="1" applyFill="1" applyBorder="1" applyAlignment="1" applyProtection="1">
      <alignment vertical="center"/>
      <protection hidden="1"/>
    </xf>
    <xf numFmtId="0" fontId="10" fillId="2" borderId="9" xfId="0" applyFont="1" applyFill="1" applyBorder="1" applyAlignment="1" applyProtection="1">
      <alignment vertical="center" wrapText="1"/>
      <protection hidden="1"/>
    </xf>
    <xf numFmtId="0" fontId="10" fillId="2" borderId="5" xfId="0" applyFont="1" applyFill="1" applyBorder="1" applyAlignment="1" applyProtection="1">
      <alignment horizontal="left" vertical="center" indent="1"/>
      <protection hidden="1"/>
    </xf>
    <xf numFmtId="0" fontId="10" fillId="2" borderId="9" xfId="0" applyFont="1" applyFill="1" applyBorder="1" applyAlignment="1" applyProtection="1">
      <alignment horizontal="left" vertical="center" indent="1"/>
      <protection hidden="1"/>
    </xf>
    <xf numFmtId="0" fontId="61" fillId="2" borderId="9" xfId="0" applyFont="1" applyFill="1" applyBorder="1" applyProtection="1">
      <protection hidden="1"/>
    </xf>
    <xf numFmtId="0" fontId="10" fillId="2" borderId="10" xfId="0" applyFont="1" applyFill="1" applyBorder="1" applyAlignment="1" applyProtection="1">
      <alignment vertical="center" wrapText="1"/>
      <protection hidden="1"/>
    </xf>
    <xf numFmtId="0" fontId="10" fillId="2" borderId="3" xfId="0" applyFont="1" applyFill="1" applyBorder="1" applyAlignment="1" applyProtection="1">
      <alignment vertical="center" wrapText="1"/>
      <protection hidden="1"/>
    </xf>
    <xf numFmtId="0" fontId="10" fillId="2" borderId="2" xfId="0" applyFont="1" applyFill="1" applyBorder="1" applyAlignment="1" applyProtection="1">
      <alignment horizontal="left" vertical="center" indent="1"/>
      <protection hidden="1"/>
    </xf>
    <xf numFmtId="0" fontId="61" fillId="0" borderId="0" xfId="0" applyFont="1" applyProtection="1">
      <protection hidden="1"/>
    </xf>
    <xf numFmtId="0" fontId="12" fillId="2" borderId="7" xfId="0" applyFont="1" applyFill="1" applyBorder="1" applyAlignment="1" applyProtection="1">
      <alignment horizontal="center" vertical="center"/>
      <protection hidden="1"/>
    </xf>
    <xf numFmtId="3" fontId="12" fillId="4" borderId="1" xfId="0" applyNumberFormat="1" applyFont="1" applyFill="1" applyBorder="1" applyAlignment="1" applyProtection="1">
      <alignment horizontal="left" vertical="center" indent="1"/>
      <protection locked="0"/>
    </xf>
    <xf numFmtId="166" fontId="12" fillId="13" borderId="1" xfId="0" applyNumberFormat="1" applyFont="1" applyFill="1" applyBorder="1" applyAlignment="1" applyProtection="1">
      <alignment horizontal="center" vertical="center"/>
      <protection locked="0"/>
    </xf>
    <xf numFmtId="3" fontId="12" fillId="13" borderId="1" xfId="0" applyNumberFormat="1" applyFont="1" applyFill="1" applyBorder="1" applyAlignment="1" applyProtection="1">
      <alignment horizontal="left" vertical="center" indent="1"/>
      <protection locked="0"/>
    </xf>
    <xf numFmtId="0" fontId="10" fillId="2" borderId="10" xfId="0" applyFont="1" applyFill="1" applyBorder="1" applyAlignment="1" applyProtection="1">
      <alignment horizontal="left" vertical="center" indent="1"/>
      <protection hidden="1"/>
    </xf>
    <xf numFmtId="0" fontId="10" fillId="2" borderId="1" xfId="0" applyFont="1" applyFill="1" applyBorder="1" applyAlignment="1" applyProtection="1">
      <alignment vertical="center" wrapText="1"/>
      <protection hidden="1"/>
    </xf>
    <xf numFmtId="0" fontId="63" fillId="2" borderId="0" xfId="0" applyFont="1" applyFill="1" applyAlignment="1" applyProtection="1">
      <alignment horizontal="left" vertical="center"/>
      <protection hidden="1"/>
    </xf>
    <xf numFmtId="0" fontId="64" fillId="2" borderId="0" xfId="0" applyFont="1" applyFill="1" applyProtection="1">
      <protection hidden="1"/>
    </xf>
    <xf numFmtId="0" fontId="63" fillId="2" borderId="0" xfId="0" applyFont="1" applyFill="1" applyAlignment="1" applyProtection="1">
      <alignment horizontal="center"/>
      <protection hidden="1"/>
    </xf>
    <xf numFmtId="0" fontId="65" fillId="2" borderId="0" xfId="0" applyFont="1" applyFill="1" applyAlignment="1" applyProtection="1">
      <alignment vertical="center" wrapText="1"/>
      <protection hidden="1"/>
    </xf>
    <xf numFmtId="0" fontId="66" fillId="2" borderId="0" xfId="0" applyFont="1" applyFill="1" applyAlignment="1" applyProtection="1">
      <alignment vertical="center"/>
      <protection hidden="1"/>
    </xf>
    <xf numFmtId="167" fontId="67" fillId="2" borderId="0" xfId="0" applyNumberFormat="1" applyFont="1" applyFill="1" applyAlignment="1" applyProtection="1">
      <alignment horizontal="center"/>
      <protection hidden="1"/>
    </xf>
    <xf numFmtId="164" fontId="68" fillId="2" borderId="0" xfId="0" applyNumberFormat="1" applyFont="1" applyFill="1" applyProtection="1">
      <protection hidden="1"/>
    </xf>
    <xf numFmtId="2" fontId="67" fillId="2" borderId="0" xfId="0" applyNumberFormat="1" applyFont="1" applyFill="1" applyAlignment="1" applyProtection="1">
      <alignment horizontal="center"/>
      <protection hidden="1"/>
    </xf>
    <xf numFmtId="0" fontId="68" fillId="2" borderId="0" xfId="0" applyFont="1" applyFill="1" applyProtection="1">
      <protection hidden="1"/>
    </xf>
    <xf numFmtId="0" fontId="12" fillId="13" borderId="7" xfId="0" applyFont="1" applyFill="1" applyBorder="1" applyAlignment="1" applyProtection="1">
      <alignment horizontal="left" vertical="center" indent="1"/>
      <protection locked="0"/>
    </xf>
    <xf numFmtId="0" fontId="12" fillId="4" borderId="7" xfId="0" applyFont="1" applyFill="1" applyBorder="1" applyAlignment="1" applyProtection="1">
      <alignment horizontal="center" vertical="center"/>
      <protection locked="0"/>
    </xf>
    <xf numFmtId="0" fontId="12" fillId="2" borderId="7" xfId="0" applyFont="1" applyFill="1" applyBorder="1" applyAlignment="1" applyProtection="1">
      <alignment horizontal="left" vertical="center" indent="1"/>
      <protection hidden="1"/>
    </xf>
    <xf numFmtId="3" fontId="12" fillId="4" borderId="7" xfId="0" applyNumberFormat="1" applyFont="1" applyFill="1" applyBorder="1" applyAlignment="1" applyProtection="1">
      <alignment horizontal="left" vertical="center" indent="1"/>
      <protection locked="0"/>
    </xf>
    <xf numFmtId="3" fontId="12" fillId="2" borderId="7" xfId="0" applyNumberFormat="1" applyFont="1" applyFill="1" applyBorder="1" applyAlignment="1" applyProtection="1">
      <alignment horizontal="center" vertical="center"/>
      <protection hidden="1"/>
    </xf>
    <xf numFmtId="3" fontId="12" fillId="13" borderId="7" xfId="0" applyNumberFormat="1" applyFont="1" applyFill="1" applyBorder="1" applyAlignment="1" applyProtection="1">
      <alignment horizontal="left" vertical="center" indent="1"/>
      <protection locked="0"/>
    </xf>
    <xf numFmtId="166" fontId="12" fillId="13" borderId="7" xfId="0" applyNumberFormat="1" applyFont="1" applyFill="1" applyBorder="1" applyAlignment="1" applyProtection="1">
      <alignment horizontal="center" vertical="center"/>
      <protection locked="0"/>
    </xf>
    <xf numFmtId="0" fontId="12" fillId="13" borderId="7" xfId="0" applyFont="1" applyFill="1" applyBorder="1" applyAlignment="1" applyProtection="1">
      <alignment horizontal="center" vertical="center"/>
      <protection locked="0"/>
    </xf>
    <xf numFmtId="14" fontId="12" fillId="13" borderId="7" xfId="0" applyNumberFormat="1" applyFont="1" applyFill="1" applyBorder="1" applyAlignment="1" applyProtection="1">
      <alignment horizontal="center" vertical="center"/>
      <protection locked="0"/>
    </xf>
    <xf numFmtId="3" fontId="12" fillId="0" borderId="7" xfId="0" applyNumberFormat="1" applyFont="1" applyBorder="1" applyAlignment="1" applyProtection="1">
      <alignment horizontal="right" vertical="center" indent="1"/>
      <protection hidden="1"/>
    </xf>
    <xf numFmtId="0" fontId="12" fillId="2" borderId="9" xfId="0" applyFont="1" applyFill="1" applyBorder="1" applyAlignment="1" applyProtection="1">
      <alignment horizontal="center" vertical="center"/>
      <protection hidden="1"/>
    </xf>
    <xf numFmtId="0" fontId="12" fillId="2" borderId="9" xfId="0" applyFont="1" applyFill="1" applyBorder="1" applyAlignment="1" applyProtection="1">
      <alignment horizontal="left" vertical="center" indent="1"/>
      <protection hidden="1"/>
    </xf>
    <xf numFmtId="3" fontId="12" fillId="2" borderId="9" xfId="0" applyNumberFormat="1" applyFont="1" applyFill="1" applyBorder="1" applyAlignment="1" applyProtection="1">
      <alignment horizontal="center" vertical="center"/>
      <protection hidden="1"/>
    </xf>
    <xf numFmtId="0" fontId="12" fillId="2" borderId="9" xfId="0" applyFont="1" applyFill="1" applyBorder="1" applyAlignment="1" applyProtection="1">
      <alignment horizontal="left" vertical="center" indent="1"/>
      <protection locked="0"/>
    </xf>
    <xf numFmtId="0" fontId="12" fillId="2" borderId="9" xfId="0" applyFont="1" applyFill="1" applyBorder="1" applyAlignment="1" applyProtection="1">
      <alignment horizontal="center" vertical="center"/>
      <protection locked="0"/>
    </xf>
    <xf numFmtId="3" fontId="12" fillId="2" borderId="9" xfId="0" applyNumberFormat="1" applyFont="1" applyFill="1" applyBorder="1" applyAlignment="1" applyProtection="1">
      <alignment horizontal="left" vertical="center" indent="1"/>
      <protection locked="0"/>
    </xf>
    <xf numFmtId="166" fontId="12" fillId="2" borderId="9" xfId="0" applyNumberFormat="1" applyFont="1" applyFill="1" applyBorder="1" applyAlignment="1" applyProtection="1">
      <alignment horizontal="center" vertical="center"/>
      <protection locked="0"/>
    </xf>
    <xf numFmtId="14" fontId="12" fillId="2" borderId="9" xfId="0" applyNumberFormat="1" applyFont="1" applyFill="1" applyBorder="1" applyAlignment="1" applyProtection="1">
      <alignment horizontal="center" vertical="center"/>
      <protection locked="0"/>
    </xf>
    <xf numFmtId="3" fontId="12" fillId="2" borderId="9" xfId="0" applyNumberFormat="1" applyFont="1" applyFill="1" applyBorder="1" applyAlignment="1" applyProtection="1">
      <alignment horizontal="right" vertical="center" indent="1"/>
      <protection hidden="1"/>
    </xf>
    <xf numFmtId="0" fontId="69" fillId="2" borderId="1" xfId="0" applyFont="1" applyFill="1" applyBorder="1" applyAlignment="1" applyProtection="1">
      <alignment horizontal="left" vertical="center" indent="1"/>
      <protection hidden="1"/>
    </xf>
    <xf numFmtId="3" fontId="69" fillId="2" borderId="1" xfId="0" applyNumberFormat="1" applyFont="1" applyFill="1" applyBorder="1" applyAlignment="1" applyProtection="1">
      <alignment horizontal="center" vertical="center"/>
      <protection hidden="1"/>
    </xf>
    <xf numFmtId="3" fontId="69" fillId="0" borderId="1" xfId="0" applyNumberFormat="1" applyFont="1" applyBorder="1" applyAlignment="1" applyProtection="1">
      <alignment horizontal="right" vertical="center" indent="1"/>
      <protection hidden="1"/>
    </xf>
    <xf numFmtId="0" fontId="69" fillId="13" borderId="1" xfId="0" applyFont="1" applyFill="1" applyBorder="1" applyAlignment="1">
      <alignment horizontal="left" vertical="center" indent="1"/>
    </xf>
    <xf numFmtId="0" fontId="69" fillId="4" borderId="1" xfId="0" applyFont="1" applyFill="1" applyBorder="1" applyAlignment="1">
      <alignment horizontal="center" vertical="center"/>
    </xf>
    <xf numFmtId="3" fontId="69" fillId="4" borderId="1" xfId="0" applyNumberFormat="1" applyFont="1" applyFill="1" applyBorder="1" applyAlignment="1">
      <alignment horizontal="left" vertical="center" indent="1"/>
    </xf>
    <xf numFmtId="3" fontId="69" fillId="13" borderId="1" xfId="0" applyNumberFormat="1" applyFont="1" applyFill="1" applyBorder="1" applyAlignment="1">
      <alignment horizontal="left" vertical="center" indent="1"/>
    </xf>
    <xf numFmtId="166" fontId="69" fillId="13" borderId="1" xfId="0" applyNumberFormat="1" applyFont="1" applyFill="1" applyBorder="1" applyAlignment="1">
      <alignment horizontal="center" vertical="center"/>
    </xf>
    <xf numFmtId="0" fontId="69" fillId="13" borderId="1" xfId="0" applyFont="1" applyFill="1" applyBorder="1" applyAlignment="1">
      <alignment horizontal="center" vertical="center"/>
    </xf>
    <xf numFmtId="14" fontId="69" fillId="13" borderId="1" xfId="0" applyNumberFormat="1" applyFont="1" applyFill="1" applyBorder="1" applyAlignment="1">
      <alignment horizontal="center" vertical="center"/>
    </xf>
    <xf numFmtId="2" fontId="23" fillId="10" borderId="0" xfId="0" applyNumberFormat="1" applyFont="1" applyFill="1" applyAlignment="1" applyProtection="1">
      <alignment horizontal="left" vertical="center" indent="1"/>
      <protection hidden="1"/>
    </xf>
    <xf numFmtId="2" fontId="12" fillId="2" borderId="15" xfId="0" applyNumberFormat="1" applyFont="1" applyFill="1" applyBorder="1" applyAlignment="1" applyProtection="1">
      <alignment horizontal="center" vertical="center" wrapText="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2" fillId="2" borderId="38" xfId="1" applyFont="1" applyFill="1" applyBorder="1" applyAlignment="1" applyProtection="1">
      <alignment horizontal="left" vertical="center" indent="1"/>
      <protection hidden="1"/>
    </xf>
    <xf numFmtId="0" fontId="42" fillId="2" borderId="32" xfId="1" applyFont="1" applyFill="1" applyBorder="1" applyAlignment="1" applyProtection="1">
      <alignment horizontal="left" vertical="center" indent="1"/>
      <protection hidden="1"/>
    </xf>
    <xf numFmtId="0" fontId="42" fillId="12" borderId="39"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35" fillId="2" borderId="0" xfId="0" applyFont="1" applyFill="1" applyAlignment="1" applyProtection="1">
      <alignment horizontal="left"/>
      <protection hidden="1"/>
    </xf>
    <xf numFmtId="0" fontId="31" fillId="2" borderId="0" xfId="0" applyFont="1" applyFill="1" applyAlignment="1" applyProtection="1">
      <alignment horizontal="justify" vertical="top" wrapText="1"/>
      <protection hidden="1"/>
    </xf>
    <xf numFmtId="0" fontId="19" fillId="2" borderId="0" xfId="0" applyFont="1" applyFill="1" applyAlignment="1" applyProtection="1">
      <alignment horizontal="left" vertical="center" wrapText="1"/>
      <protection hidden="1"/>
    </xf>
    <xf numFmtId="0" fontId="12" fillId="0" borderId="28"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23"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0" borderId="49" xfId="0" applyFont="1" applyBorder="1" applyAlignment="1" applyProtection="1">
      <alignment horizontal="left" vertical="center" wrapText="1" inden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0" xfId="0" applyFont="1" applyFill="1" applyAlignment="1" applyProtection="1">
      <alignment horizontal="left" vertical="center" wrapText="1"/>
      <protection hidden="1"/>
    </xf>
    <xf numFmtId="0" fontId="12" fillId="2" borderId="30" xfId="0" applyFont="1" applyFill="1" applyBorder="1" applyAlignment="1" applyProtection="1">
      <alignment horizontal="left" vertical="center" wrapText="1"/>
      <protection hidden="1"/>
    </xf>
    <xf numFmtId="0" fontId="12" fillId="2" borderId="2" xfId="0" applyFont="1" applyFill="1" applyBorder="1" applyAlignment="1" applyProtection="1">
      <alignment horizontal="left" vertical="top" wrapText="1" indent="1"/>
      <protection hidden="1"/>
    </xf>
    <xf numFmtId="0" fontId="12" fillId="2" borderId="3" xfId="0" applyFont="1" applyFill="1" applyBorder="1" applyAlignment="1" applyProtection="1">
      <alignment horizontal="left" vertical="top" wrapText="1" indent="1"/>
      <protection hidden="1"/>
    </xf>
    <xf numFmtId="0" fontId="12" fillId="2" borderId="4" xfId="0" applyFont="1" applyFill="1" applyBorder="1" applyAlignment="1" applyProtection="1">
      <alignment horizontal="left" vertical="top" wrapText="1" indent="1"/>
      <protection hidden="1"/>
    </xf>
    <xf numFmtId="0" fontId="12" fillId="0" borderId="13" xfId="0" applyFont="1" applyBorder="1" applyAlignment="1" applyProtection="1">
      <alignment horizontal="left" vertical="center" wrapText="1" indent="1"/>
      <protection hidden="1"/>
    </xf>
    <xf numFmtId="0" fontId="12" fillId="0" borderId="26" xfId="0" applyFont="1" applyBorder="1" applyAlignment="1" applyProtection="1">
      <alignment horizontal="left" vertical="center" wrapText="1" indent="1"/>
      <protection hidden="1"/>
    </xf>
    <xf numFmtId="0" fontId="12" fillId="0" borderId="37" xfId="0" applyFont="1" applyBorder="1" applyAlignment="1" applyProtection="1">
      <alignment horizontal="left" vertical="center" wrapText="1" inden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31" fillId="2" borderId="0" xfId="0" applyFont="1" applyFill="1" applyAlignment="1" applyProtection="1">
      <alignment horizontal="left" vertical="top" wrapText="1"/>
      <protection hidden="1"/>
    </xf>
    <xf numFmtId="0" fontId="31" fillId="2" borderId="30" xfId="0" applyFont="1" applyFill="1" applyBorder="1" applyAlignment="1" applyProtection="1">
      <alignment horizontal="left" vertical="top" wrapText="1"/>
      <protection hidden="1"/>
    </xf>
    <xf numFmtId="0" fontId="12" fillId="6" borderId="5" xfId="0" applyFont="1" applyFill="1" applyBorder="1" applyAlignment="1" applyProtection="1">
      <alignment horizontal="center" vertical="center"/>
      <protection hidden="1"/>
    </xf>
    <xf numFmtId="0" fontId="26" fillId="2" borderId="0" xfId="0" applyFont="1" applyFill="1" applyAlignment="1" applyProtection="1">
      <alignment horizontal="center" vertical="top" wrapText="1"/>
      <protection hidden="1"/>
    </xf>
    <xf numFmtId="0" fontId="52" fillId="2" borderId="0" xfId="1" applyFont="1" applyFill="1" applyAlignment="1" applyProtection="1">
      <alignment horizontal="left"/>
      <protection hidden="1"/>
    </xf>
    <xf numFmtId="0" fontId="12" fillId="0" borderId="5" xfId="0" applyFont="1" applyBorder="1" applyAlignment="1" applyProtection="1">
      <alignment horizontal="left" vertical="center" wrapText="1"/>
      <protection hidden="1"/>
    </xf>
    <xf numFmtId="0" fontId="12" fillId="0" borderId="9"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15" xfId="0" applyFont="1" applyBorder="1" applyAlignment="1" applyProtection="1">
      <alignment horizontal="left" vertical="center" wrapText="1" inden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12" fillId="2" borderId="11"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protection hidden="1"/>
    </xf>
    <xf numFmtId="0" fontId="12" fillId="2" borderId="31" xfId="0" applyFont="1" applyFill="1" applyBorder="1" applyAlignment="1" applyProtection="1">
      <alignment horizontal="left" vertical="center" wrapText="1"/>
      <protection hidden="1"/>
    </xf>
    <xf numFmtId="0" fontId="12" fillId="0" borderId="2" xfId="0" applyFont="1" applyBorder="1" applyAlignment="1" applyProtection="1">
      <alignment horizontal="left" vertical="top" wrapText="1" indent="1"/>
      <protection hidden="1"/>
    </xf>
    <xf numFmtId="0" fontId="12" fillId="0" borderId="3" xfId="0" applyFont="1" applyBorder="1" applyAlignment="1" applyProtection="1">
      <alignment horizontal="left" vertical="top" wrapText="1" indent="1"/>
      <protection hidden="1"/>
    </xf>
    <xf numFmtId="0" fontId="12" fillId="0" borderId="4" xfId="0" applyFont="1" applyBorder="1" applyAlignment="1" applyProtection="1">
      <alignment horizontal="left" vertical="top" wrapText="1" indent="1"/>
      <protection hidden="1"/>
    </xf>
    <xf numFmtId="0" fontId="12" fillId="0" borderId="12" xfId="0" applyFont="1" applyBorder="1" applyAlignment="1" applyProtection="1">
      <alignment horizontal="left" vertical="top" wrapText="1" indent="1"/>
      <protection hidden="1"/>
    </xf>
    <xf numFmtId="0" fontId="12" fillId="0" borderId="0" xfId="0" applyFont="1" applyAlignment="1" applyProtection="1">
      <alignment horizontal="left" vertical="top" wrapText="1" indent="1"/>
      <protection hidden="1"/>
    </xf>
    <xf numFmtId="0" fontId="12" fillId="0" borderId="30" xfId="0" applyFont="1" applyBorder="1" applyAlignment="1" applyProtection="1">
      <alignment horizontal="left" vertical="top" wrapText="1" indent="1"/>
      <protection hidden="1"/>
    </xf>
    <xf numFmtId="0" fontId="12" fillId="0" borderId="11" xfId="0" applyFont="1" applyBorder="1" applyAlignment="1" applyProtection="1">
      <alignment horizontal="left" vertical="top" wrapText="1" indent="1"/>
      <protection hidden="1"/>
    </xf>
    <xf numFmtId="0" fontId="12" fillId="0" borderId="25" xfId="0" applyFont="1" applyBorder="1" applyAlignment="1" applyProtection="1">
      <alignment horizontal="left" vertical="top" wrapText="1" indent="1"/>
      <protection hidden="1"/>
    </xf>
    <xf numFmtId="0" fontId="12" fillId="0" borderId="31" xfId="0" applyFont="1" applyBorder="1" applyAlignment="1" applyProtection="1">
      <alignment horizontal="left" vertical="top" wrapText="1" indent="1"/>
      <protection hidden="1"/>
    </xf>
    <xf numFmtId="0" fontId="69" fillId="2" borderId="6" xfId="0" applyFont="1" applyFill="1" applyBorder="1" applyAlignment="1" applyProtection="1">
      <alignment horizontal="center" vertical="center" textRotation="90"/>
      <protection hidden="1"/>
    </xf>
    <xf numFmtId="0" fontId="69" fillId="2" borderId="8" xfId="0" applyFont="1" applyFill="1" applyBorder="1" applyAlignment="1" applyProtection="1">
      <alignment horizontal="center" vertical="center" textRotation="90"/>
      <protection hidden="1"/>
    </xf>
    <xf numFmtId="0" fontId="63" fillId="2" borderId="0" xfId="0" applyFont="1" applyFill="1" applyAlignment="1" applyProtection="1">
      <alignment horizontal="left" vertical="center"/>
      <protection hidden="1"/>
    </xf>
    <xf numFmtId="0" fontId="12" fillId="13" borderId="44" xfId="0" applyFont="1" applyFill="1" applyBorder="1" applyAlignment="1" applyProtection="1">
      <alignment horizontal="left" vertical="center" indent="1"/>
      <protection locked="0"/>
    </xf>
    <xf numFmtId="0" fontId="12" fillId="13" borderId="33"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2" xfId="0" applyFont="1" applyFill="1" applyBorder="1" applyAlignment="1" applyProtection="1">
      <alignment horizontal="left" vertical="center" indent="1"/>
      <protection locked="0"/>
    </xf>
    <xf numFmtId="3" fontId="12" fillId="2" borderId="43" xfId="0" applyNumberFormat="1" applyFont="1" applyFill="1" applyBorder="1" applyAlignment="1" applyProtection="1">
      <alignment horizontal="left" vertical="center" indent="1"/>
      <protection hidden="1"/>
    </xf>
    <xf numFmtId="3" fontId="12" fillId="2" borderId="41" xfId="0" applyNumberFormat="1" applyFont="1" applyFill="1" applyBorder="1" applyAlignment="1" applyProtection="1">
      <alignment horizontal="left" vertical="center" indent="1"/>
      <protection hidden="1"/>
    </xf>
    <xf numFmtId="0" fontId="10" fillId="2" borderId="5" xfId="0" applyFont="1" applyFill="1" applyBorder="1" applyAlignment="1" applyProtection="1">
      <alignment horizontal="left" vertical="center" wrapText="1"/>
      <protection hidden="1"/>
    </xf>
    <xf numFmtId="0" fontId="10" fillId="2" borderId="9" xfId="0" applyFont="1" applyFill="1" applyBorder="1" applyAlignment="1" applyProtection="1">
      <alignment horizontal="left" vertical="center" wrapText="1"/>
      <protection hidden="1"/>
    </xf>
    <xf numFmtId="0" fontId="10" fillId="2" borderId="10" xfId="0" applyFont="1" applyFill="1" applyBorder="1" applyAlignment="1" applyProtection="1">
      <alignment horizontal="left"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2">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415291</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5.140625" style="7" hidden="1"/>
    <col min="18" max="18" width="13.7109375" style="76" hidden="1"/>
    <col min="19" max="19" width="16.7109375" style="76" hidden="1"/>
    <col min="20" max="20" width="9.85546875" style="54" hidden="1"/>
    <col min="21" max="21" width="9.85546875" style="7" hidden="1"/>
    <col min="22" max="16383" width="9.85546875" style="76" hidden="1"/>
    <col min="16384" max="16384" width="5.140625" style="76" hidden="1"/>
  </cols>
  <sheetData>
    <row r="1" spans="1:23" s="47" customFormat="1" ht="30" customHeight="1" x14ac:dyDescent="0.2">
      <c r="A1" s="11"/>
      <c r="B1" s="11"/>
      <c r="C1" s="11"/>
      <c r="D1" s="11"/>
      <c r="E1" s="11"/>
      <c r="F1" s="11"/>
      <c r="G1" s="11"/>
      <c r="H1" s="11"/>
      <c r="I1" s="11"/>
      <c r="J1" s="11"/>
      <c r="K1" s="11"/>
      <c r="L1" s="11"/>
      <c r="M1" s="11"/>
      <c r="N1" s="45" t="s">
        <v>4616</v>
      </c>
      <c r="O1" s="45" t="s">
        <v>4616</v>
      </c>
      <c r="P1" s="177" t="s">
        <v>4791</v>
      </c>
      <c r="Q1" s="177" t="s">
        <v>4791</v>
      </c>
      <c r="R1" s="172" t="s">
        <v>4795</v>
      </c>
      <c r="S1" s="172" t="s">
        <v>4795</v>
      </c>
      <c r="T1" s="46" t="s">
        <v>4617</v>
      </c>
      <c r="U1" s="181" t="s">
        <v>4822</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2"/>
      <c r="P2" s="168"/>
      <c r="Q2" s="168"/>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2"/>
      <c r="P3" s="168"/>
      <c r="Q3" s="168"/>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2"/>
      <c r="P4" s="168"/>
      <c r="Q4" s="168"/>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2"/>
      <c r="P5" s="168"/>
      <c r="Q5" s="168"/>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2"/>
      <c r="P6" s="169"/>
      <c r="Q6" s="168"/>
      <c r="R6" s="192" cm="1">
        <f t="array" ref="R6">_xlfn.SWITCH(L6, "D", 1, "F", 2, "I", 3)</f>
        <v>1</v>
      </c>
      <c r="S6" s="165" t="s">
        <v>4618</v>
      </c>
      <c r="T6" s="54"/>
      <c r="U6" s="7"/>
      <c r="V6" s="76"/>
      <c r="W6" s="76"/>
    </row>
    <row r="7" spans="1:23" ht="5.0999999999999996" customHeight="1" x14ac:dyDescent="0.2">
      <c r="A7" s="10"/>
      <c r="B7" s="6">
        <f>IF(B12="D", 1, IF(B12="F", 2, 3))</f>
        <v>3</v>
      </c>
      <c r="F7" s="10"/>
      <c r="G7" s="12"/>
      <c r="H7" s="12"/>
      <c r="I7" s="12"/>
      <c r="J7" s="12"/>
      <c r="M7" s="10"/>
      <c r="N7" s="51"/>
      <c r="O7" s="162"/>
      <c r="P7" s="168"/>
      <c r="Q7" s="168"/>
      <c r="R7" s="166"/>
      <c r="S7" s="166"/>
    </row>
    <row r="8" spans="1:23" s="77" customFormat="1" ht="12.75" customHeight="1" x14ac:dyDescent="0.2">
      <c r="A8" s="15"/>
      <c r="B8" s="16"/>
      <c r="C8" s="17"/>
      <c r="D8" s="18"/>
      <c r="E8" s="18"/>
      <c r="F8" s="15"/>
      <c r="G8" s="12"/>
      <c r="H8" s="12"/>
      <c r="I8" s="140" t="str" cm="1">
        <f t="array" ref="I8">INDEX(Trad, N8, $R$6)</f>
        <v>Massnahme</v>
      </c>
      <c r="J8" s="12"/>
      <c r="K8" s="65"/>
      <c r="L8" s="141" t="str">
        <f>R8</f>
        <v>GG-04a</v>
      </c>
      <c r="M8" s="15"/>
      <c r="N8" s="51">
        <v>23</v>
      </c>
      <c r="O8" s="163"/>
      <c r="P8" s="170"/>
      <c r="Q8" s="168"/>
      <c r="R8" s="173" t="s">
        <v>4906</v>
      </c>
      <c r="S8" s="165" t="s">
        <v>4789</v>
      </c>
      <c r="T8" s="54"/>
      <c r="U8" s="191" t="s">
        <v>4826</v>
      </c>
    </row>
    <row r="9" spans="1:23" ht="12.75" customHeight="1" x14ac:dyDescent="0.2">
      <c r="A9" s="10"/>
      <c r="B9" s="14"/>
      <c r="C9" s="13"/>
      <c r="E9" s="13"/>
      <c r="F9" s="10"/>
      <c r="G9" s="12"/>
      <c r="H9" s="12"/>
      <c r="I9" s="140" t="str" cm="1">
        <f t="array" ref="I9">INDEX(Trad, N9, $R$6)</f>
        <v>Version</v>
      </c>
      <c r="J9" s="12"/>
      <c r="K9" s="65"/>
      <c r="L9" s="141" t="str">
        <f>R10</f>
        <v>1.10 (09.2026)</v>
      </c>
      <c r="M9" s="10"/>
      <c r="N9" s="51">
        <v>24</v>
      </c>
      <c r="O9" s="162"/>
      <c r="P9" s="168"/>
      <c r="Q9" s="168"/>
      <c r="R9" s="192">
        <v>1</v>
      </c>
      <c r="S9" s="165" t="s">
        <v>4793</v>
      </c>
    </row>
    <row r="10" spans="1:23" ht="12.75" customHeight="1" x14ac:dyDescent="0.2">
      <c r="A10" s="10"/>
      <c r="B10" s="14"/>
      <c r="C10" s="13"/>
      <c r="E10" s="13"/>
      <c r="F10" s="10"/>
      <c r="G10" s="12"/>
      <c r="H10" s="12"/>
      <c r="I10" s="12"/>
      <c r="J10" s="12"/>
      <c r="K10" s="65"/>
      <c r="L10" s="135"/>
      <c r="M10" s="10"/>
      <c r="N10" s="51"/>
      <c r="O10" s="162"/>
      <c r="P10" s="168"/>
      <c r="Q10" s="168"/>
      <c r="R10" s="192" t="str">
        <f>$Q$21&amp;" ("&amp;$Q$22&amp;")"</f>
        <v>1.10 (09.2026)</v>
      </c>
      <c r="S10" s="165" t="s">
        <v>4790</v>
      </c>
    </row>
    <row r="11" spans="1:23" ht="12.75" customHeight="1" x14ac:dyDescent="0.2">
      <c r="A11" s="10"/>
      <c r="B11" s="14"/>
      <c r="C11" s="13"/>
      <c r="E11" s="13"/>
      <c r="F11" s="10"/>
      <c r="G11" s="12"/>
      <c r="H11" s="12"/>
      <c r="I11" s="12"/>
      <c r="J11" s="12"/>
      <c r="K11" s="65"/>
      <c r="L11" s="135"/>
      <c r="M11" s="10"/>
      <c r="N11" s="51"/>
      <c r="O11" s="162"/>
      <c r="P11" s="168"/>
      <c r="Q11" s="168"/>
      <c r="R11" s="7"/>
      <c r="S11" s="7"/>
    </row>
    <row r="12" spans="1:23" ht="12.75" customHeight="1" x14ac:dyDescent="0.2">
      <c r="A12" s="10"/>
      <c r="B12" s="6">
        <f>IF(B21="D", 1, IF(B21="F", 2, 3))</f>
        <v>3</v>
      </c>
      <c r="F12" s="10"/>
      <c r="G12" s="12"/>
      <c r="H12" s="12"/>
      <c r="I12" s="12"/>
      <c r="J12" s="12"/>
      <c r="M12" s="10"/>
      <c r="N12" s="51"/>
      <c r="O12" s="162"/>
      <c r="P12" s="168"/>
      <c r="Q12" s="168"/>
      <c r="R12" s="192">
        <f>Lang + 3*(R9-1)</f>
        <v>1</v>
      </c>
      <c r="S12" s="165" t="s">
        <v>4792</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3"/>
      <c r="P13" s="170"/>
      <c r="Q13" s="168"/>
      <c r="R13" s="7"/>
      <c r="S13" s="7"/>
      <c r="T13" s="54"/>
      <c r="U13" s="7"/>
    </row>
    <row r="14" spans="1:23" ht="8.1" customHeight="1" x14ac:dyDescent="0.2">
      <c r="A14" s="10"/>
      <c r="B14" s="14"/>
      <c r="C14" s="13"/>
      <c r="E14" s="13"/>
      <c r="F14" s="10"/>
      <c r="G14" s="12"/>
      <c r="H14" s="12"/>
      <c r="I14" s="12"/>
      <c r="J14" s="12"/>
      <c r="M14" s="10"/>
      <c r="N14" s="51"/>
      <c r="O14" s="162"/>
      <c r="P14" s="168"/>
      <c r="Q14" s="168"/>
      <c r="R14" s="7"/>
      <c r="S14" s="7"/>
    </row>
    <row r="15" spans="1:23" ht="24.95" customHeight="1" x14ac:dyDescent="0.2">
      <c r="A15" s="11"/>
      <c r="B15" s="281" t="str" cm="1">
        <f t="array" ref="B15">INDEX(Trad, N15, Lang)</f>
        <v>A. Einsparprotokoll</v>
      </c>
      <c r="C15" s="282"/>
      <c r="D15" s="282"/>
      <c r="E15" s="282"/>
      <c r="F15" s="277" t="str" cm="1">
        <f t="array" ref="F15">INDEX(Trad, O15, $R$6)</f>
        <v>legt den Anwendungsbereich und die Anforderungen für die Umsetzung der Massnahme sowie an die Nachweise fest. Es ist keine Eingabe erforderlich.</v>
      </c>
      <c r="G15" s="277"/>
      <c r="H15" s="277"/>
      <c r="I15" s="277"/>
      <c r="J15" s="277"/>
      <c r="K15" s="277"/>
      <c r="L15" s="278"/>
      <c r="M15" s="10"/>
      <c r="N15" s="51">
        <v>206</v>
      </c>
      <c r="O15" s="51">
        <v>208</v>
      </c>
      <c r="P15" s="168"/>
      <c r="Q15" s="168"/>
      <c r="R15" s="7"/>
      <c r="S15" s="7"/>
    </row>
    <row r="16" spans="1:23" s="82" customFormat="1" ht="24.95" customHeight="1" x14ac:dyDescent="0.2">
      <c r="A16" s="11"/>
      <c r="B16" s="283" t="str" cm="1">
        <f t="array" ref="B16">INDEX(Trad, N16, Lang)</f>
        <v>B. Monitoringliste</v>
      </c>
      <c r="C16" s="284"/>
      <c r="D16" s="284"/>
      <c r="E16" s="284"/>
      <c r="F16" s="279" t="str" cm="1">
        <f t="array" ref="F16">INDEX(Trad, O16, $R$6)</f>
        <v>fasst die in diesem Protokoll gemeldeten Massnahmen zusammen. Alle Eingabefelder müssen für jede Massnahme ausgefüllt werden.</v>
      </c>
      <c r="G16" s="279"/>
      <c r="H16" s="279"/>
      <c r="I16" s="279"/>
      <c r="J16" s="279"/>
      <c r="K16" s="279"/>
      <c r="L16" s="280"/>
      <c r="M16" s="79"/>
      <c r="N16" s="51">
        <v>207</v>
      </c>
      <c r="O16" s="51">
        <v>209</v>
      </c>
      <c r="P16" s="171"/>
      <c r="Q16" s="168"/>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4"/>
      <c r="P17" s="171"/>
      <c r="Q17" s="168"/>
      <c r="R17" s="80"/>
      <c r="S17" s="80"/>
      <c r="T17" s="54"/>
      <c r="U17" s="7"/>
    </row>
    <row r="18" spans="1:21" ht="12.75" customHeight="1" x14ac:dyDescent="0.2">
      <c r="A18" s="10"/>
      <c r="B18" s="14"/>
      <c r="C18" s="13"/>
      <c r="E18" s="13"/>
      <c r="F18" s="10"/>
      <c r="G18" s="12"/>
      <c r="H18" s="12"/>
      <c r="I18" s="12"/>
      <c r="J18" s="12"/>
      <c r="M18" s="10"/>
      <c r="N18" s="51"/>
      <c r="O18" s="162"/>
      <c r="P18" s="168"/>
      <c r="Q18" s="168"/>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3"/>
      <c r="P19" s="170"/>
      <c r="Q19" s="168"/>
      <c r="R19" s="18"/>
      <c r="S19" s="18"/>
      <c r="T19" s="54"/>
      <c r="U19" s="7"/>
    </row>
    <row r="20" spans="1:21" ht="8.1" customHeight="1" x14ac:dyDescent="0.2">
      <c r="A20" s="10"/>
      <c r="B20" s="14"/>
      <c r="C20" s="13"/>
      <c r="E20" s="13"/>
      <c r="F20" s="10"/>
      <c r="G20" s="12"/>
      <c r="H20" s="12"/>
      <c r="I20" s="12"/>
      <c r="J20" s="12"/>
      <c r="M20" s="10"/>
      <c r="N20" s="51"/>
      <c r="O20" s="162"/>
      <c r="P20" s="170"/>
      <c r="Q20" s="168"/>
      <c r="R20" s="7"/>
      <c r="S20" s="7"/>
    </row>
    <row r="21" spans="1:21" s="77" customFormat="1" ht="20.100000000000001" customHeight="1" x14ac:dyDescent="0.2">
      <c r="A21" s="18"/>
      <c r="B21" s="137" t="s">
        <v>4677</v>
      </c>
      <c r="C21" s="136" t="str" cm="1">
        <f t="array" ref="C21">INDEX(Trad, N21, Lang)</f>
        <v>Datum</v>
      </c>
      <c r="D21" s="285" t="str" cm="1">
        <f t="array" ref="D21">INDEX(Trad, O21, Lang)</f>
        <v>Änderung</v>
      </c>
      <c r="E21" s="286"/>
      <c r="F21" s="286"/>
      <c r="G21" s="286"/>
      <c r="H21" s="286"/>
      <c r="I21" s="286"/>
      <c r="J21" s="286"/>
      <c r="K21" s="286"/>
      <c r="L21" s="287"/>
      <c r="M21" s="18"/>
      <c r="N21" s="51">
        <v>211</v>
      </c>
      <c r="O21" s="51">
        <v>220</v>
      </c>
      <c r="P21" s="133" cm="1">
        <f t="array" ref="P21">_xlfn.XLOOKUP(TRUE, $R$22:$R$35&lt;&gt;"", $R$22:$R$35, , ,-1)</f>
        <v>1.1000000000000001</v>
      </c>
      <c r="Q21" s="133" t="str">
        <f>TEXT(P21,"#.00")</f>
        <v>1.10</v>
      </c>
      <c r="R21" s="18"/>
      <c r="S21" s="18"/>
      <c r="T21" s="54"/>
      <c r="U21" s="7"/>
    </row>
    <row r="22" spans="1:21" ht="15" customHeight="1" x14ac:dyDescent="0.2">
      <c r="B22" s="174">
        <f>IF(OR(ISBLANK(R22), P22=R22),"",R22)</f>
        <v>1</v>
      </c>
      <c r="C22" s="151">
        <f>IF(OR(ISBLANK(S22), Q22=S22),"",S22)</f>
        <v>45962</v>
      </c>
      <c r="D22" s="288" t="str" cm="1">
        <f t="array" ref="D22">IF(ISBLANK(B22), "", INDEX(Trad, N22, Lang))</f>
        <v>Erste Fassung</v>
      </c>
      <c r="E22" s="288"/>
      <c r="F22" s="288"/>
      <c r="G22" s="288"/>
      <c r="H22" s="288"/>
      <c r="I22" s="288"/>
      <c r="J22" s="288"/>
      <c r="K22" s="288"/>
      <c r="L22" s="289"/>
      <c r="N22" s="51">
        <v>221</v>
      </c>
      <c r="O22" s="162"/>
      <c r="P22" s="148">
        <f>VLOOKUP(P21, $R$22:$S$35, 2, FALSE)</f>
        <v>46266</v>
      </c>
      <c r="Q22" s="148" t="str">
        <f>TEXT(Version!P22,"mm.aaaa")</f>
        <v>09.2026</v>
      </c>
      <c r="R22" s="180">
        <v>1</v>
      </c>
      <c r="S22" s="179">
        <v>45962</v>
      </c>
      <c r="T22" s="54">
        <f>1</f>
        <v>1</v>
      </c>
      <c r="U22" s="191" t="s">
        <v>4827</v>
      </c>
    </row>
    <row r="23" spans="1:21" ht="30" customHeight="1" x14ac:dyDescent="0.2">
      <c r="B23" s="271">
        <f>IF(OR(ISBLANK(R23), R22=R23),"",R23)</f>
        <v>1.1000000000000001</v>
      </c>
      <c r="C23" s="152">
        <f t="shared" ref="B23:C35" si="0">IF(OR(ISBLANK(S23), S22=S23),"",S23)</f>
        <v>46266</v>
      </c>
      <c r="D23" s="272" t="str" cm="1">
        <f t="array" ref="D23">IF(ISBLANK(INDEX(Trad, N23, Lang_measure)), "", INDEX(Trad, N23, Lang_measure))</f>
        <v>Diverese Layout Anpassungen und Korrekturen von Berechnungsfehlern für den Stromverbrauch</v>
      </c>
      <c r="E23" s="272"/>
      <c r="F23" s="272"/>
      <c r="G23" s="272"/>
      <c r="H23" s="272"/>
      <c r="I23" s="272"/>
      <c r="J23" s="272"/>
      <c r="K23" s="272"/>
      <c r="L23" s="273"/>
      <c r="N23" s="45">
        <v>222</v>
      </c>
      <c r="O23" s="162"/>
      <c r="P23" s="178"/>
      <c r="Q23" s="167"/>
      <c r="R23" s="270">
        <v>1.1000000000000001</v>
      </c>
      <c r="S23" s="179">
        <v>46266</v>
      </c>
      <c r="T23" s="54">
        <f>IF(ISBLANK(R23), 1001, IF(R23&lt;&gt;R22, T22+1,T22))</f>
        <v>2</v>
      </c>
      <c r="U23" s="191"/>
    </row>
    <row r="24" spans="1:21" ht="15" customHeight="1" x14ac:dyDescent="0.2">
      <c r="B24" s="175" t="str">
        <f t="shared" si="0"/>
        <v/>
      </c>
      <c r="C24" s="152" t="str">
        <f t="shared" si="0"/>
        <v/>
      </c>
      <c r="D24" s="272" t="str" cm="1">
        <f t="array" ref="D24">IF(ISBLANK(INDEX(Trad, N24, Lang_measure)), "", INDEX(Trad, N24, Lang_measure))</f>
        <v/>
      </c>
      <c r="E24" s="272"/>
      <c r="F24" s="272"/>
      <c r="G24" s="272"/>
      <c r="H24" s="272"/>
      <c r="I24" s="272"/>
      <c r="J24" s="272"/>
      <c r="K24" s="272"/>
      <c r="L24" s="273"/>
      <c r="N24" s="45">
        <v>223</v>
      </c>
      <c r="O24" s="162"/>
      <c r="P24" s="178"/>
      <c r="Q24" s="167"/>
      <c r="R24" s="180"/>
      <c r="S24" s="179"/>
      <c r="T24" s="54">
        <f t="shared" ref="T24:T35" si="1">IF(ISBLANK(R24), 1001, IF(R24&lt;&gt;R23, T23+1,T23))</f>
        <v>1001</v>
      </c>
      <c r="U24" s="191"/>
    </row>
    <row r="25" spans="1:21" ht="15" customHeight="1" x14ac:dyDescent="0.2">
      <c r="B25" s="175" t="str">
        <f t="shared" si="0"/>
        <v/>
      </c>
      <c r="C25" s="152" t="str">
        <f t="shared" si="0"/>
        <v/>
      </c>
      <c r="D25" s="272" t="str" cm="1">
        <f t="array" ref="D25">IF(ISBLANK(INDEX(Trad, N25, Lang_measure)), "", INDEX(Trad, N25, Lang_measure))</f>
        <v/>
      </c>
      <c r="E25" s="272"/>
      <c r="F25" s="272"/>
      <c r="G25" s="272"/>
      <c r="H25" s="272"/>
      <c r="I25" s="272"/>
      <c r="J25" s="272"/>
      <c r="K25" s="272"/>
      <c r="L25" s="273"/>
      <c r="N25" s="45">
        <v>224</v>
      </c>
      <c r="O25" s="162"/>
      <c r="P25" s="178"/>
      <c r="Q25" s="167"/>
      <c r="R25" s="180"/>
      <c r="S25" s="179"/>
      <c r="T25" s="54">
        <f t="shared" si="1"/>
        <v>1001</v>
      </c>
      <c r="U25" s="191"/>
    </row>
    <row r="26" spans="1:21" ht="15" customHeight="1" x14ac:dyDescent="0.2">
      <c r="B26" s="175" t="str">
        <f t="shared" si="0"/>
        <v/>
      </c>
      <c r="C26" s="152" t="str">
        <f t="shared" si="0"/>
        <v/>
      </c>
      <c r="D26" s="272" t="str" cm="1">
        <f t="array" ref="D26">IF(ISBLANK(INDEX(Trad, N26, Lang_measure)), "", INDEX(Trad, N26, Lang_measure))</f>
        <v/>
      </c>
      <c r="E26" s="272"/>
      <c r="F26" s="272"/>
      <c r="G26" s="272"/>
      <c r="H26" s="272"/>
      <c r="I26" s="272"/>
      <c r="J26" s="272"/>
      <c r="K26" s="272"/>
      <c r="L26" s="273"/>
      <c r="N26" s="45">
        <v>225</v>
      </c>
      <c r="O26" s="162"/>
      <c r="P26" s="178"/>
      <c r="Q26" s="167"/>
      <c r="R26" s="180"/>
      <c r="S26" s="179"/>
      <c r="T26" s="54">
        <f t="shared" si="1"/>
        <v>1001</v>
      </c>
      <c r="U26" s="191"/>
    </row>
    <row r="27" spans="1:21" ht="15" customHeight="1" x14ac:dyDescent="0.2">
      <c r="B27" s="175" t="str">
        <f t="shared" si="0"/>
        <v/>
      </c>
      <c r="C27" s="152" t="str">
        <f t="shared" si="0"/>
        <v/>
      </c>
      <c r="D27" s="272" t="str" cm="1">
        <f t="array" ref="D27">IF(ISBLANK(INDEX(Trad, N27, Lang_measure)), "", INDEX(Trad, N27, Lang_measure))</f>
        <v/>
      </c>
      <c r="E27" s="272"/>
      <c r="F27" s="272"/>
      <c r="G27" s="272"/>
      <c r="H27" s="272"/>
      <c r="I27" s="272"/>
      <c r="J27" s="272"/>
      <c r="K27" s="272"/>
      <c r="L27" s="273"/>
      <c r="N27" s="45">
        <v>226</v>
      </c>
      <c r="O27" s="162"/>
      <c r="P27" s="178"/>
      <c r="Q27" s="167"/>
      <c r="R27" s="180"/>
      <c r="S27" s="179"/>
      <c r="T27" s="54">
        <f t="shared" si="1"/>
        <v>1001</v>
      </c>
      <c r="U27" s="191"/>
    </row>
    <row r="28" spans="1:21" ht="15" customHeight="1" x14ac:dyDescent="0.2">
      <c r="B28" s="175" t="str">
        <f t="shared" si="0"/>
        <v/>
      </c>
      <c r="C28" s="152" t="str">
        <f t="shared" si="0"/>
        <v/>
      </c>
      <c r="D28" s="272" t="str" cm="1">
        <f t="array" ref="D28">IF(ISBLANK(INDEX(Trad, N28, Lang_measure)), "", INDEX(Trad, N28, Lang_measure))</f>
        <v/>
      </c>
      <c r="E28" s="272"/>
      <c r="F28" s="272"/>
      <c r="G28" s="272"/>
      <c r="H28" s="272"/>
      <c r="I28" s="272"/>
      <c r="J28" s="272"/>
      <c r="K28" s="272"/>
      <c r="L28" s="273"/>
      <c r="N28" s="45">
        <v>227</v>
      </c>
      <c r="O28" s="162"/>
      <c r="P28" s="178"/>
      <c r="Q28" s="167"/>
      <c r="R28" s="180"/>
      <c r="S28" s="179"/>
      <c r="T28" s="54">
        <f t="shared" si="1"/>
        <v>1001</v>
      </c>
      <c r="U28" s="191"/>
    </row>
    <row r="29" spans="1:21" ht="15" customHeight="1" x14ac:dyDescent="0.2">
      <c r="B29" s="175" t="str">
        <f t="shared" si="0"/>
        <v/>
      </c>
      <c r="C29" s="152" t="str">
        <f t="shared" si="0"/>
        <v/>
      </c>
      <c r="D29" s="272" t="str" cm="1">
        <f t="array" ref="D29">IF(ISBLANK(INDEX(Trad, N29, Lang_measure)), "", INDEX(Trad, N29, Lang_measure))</f>
        <v/>
      </c>
      <c r="E29" s="272"/>
      <c r="F29" s="272"/>
      <c r="G29" s="272"/>
      <c r="H29" s="272"/>
      <c r="I29" s="272"/>
      <c r="J29" s="272"/>
      <c r="K29" s="272"/>
      <c r="L29" s="273"/>
      <c r="N29" s="45">
        <v>228</v>
      </c>
      <c r="O29" s="162"/>
      <c r="P29" s="178"/>
      <c r="Q29" s="167"/>
      <c r="R29" s="180"/>
      <c r="S29" s="179"/>
      <c r="T29" s="54">
        <f t="shared" si="1"/>
        <v>1001</v>
      </c>
      <c r="U29" s="191"/>
    </row>
    <row r="30" spans="1:21" ht="15" customHeight="1" x14ac:dyDescent="0.2">
      <c r="B30" s="175" t="str">
        <f t="shared" si="0"/>
        <v/>
      </c>
      <c r="C30" s="152" t="str">
        <f t="shared" si="0"/>
        <v/>
      </c>
      <c r="D30" s="272" t="str" cm="1">
        <f t="array" ref="D30">IF(ISBLANK(INDEX(Trad, N30, Lang_measure)), "", INDEX(Trad, N30, Lang_measure))</f>
        <v/>
      </c>
      <c r="E30" s="272"/>
      <c r="F30" s="272"/>
      <c r="G30" s="272"/>
      <c r="H30" s="272"/>
      <c r="I30" s="272"/>
      <c r="J30" s="272"/>
      <c r="K30" s="272"/>
      <c r="L30" s="273"/>
      <c r="N30" s="45">
        <v>229</v>
      </c>
      <c r="O30" s="162"/>
      <c r="P30" s="178"/>
      <c r="Q30" s="167"/>
      <c r="R30" s="180"/>
      <c r="S30" s="179"/>
      <c r="T30" s="54">
        <f t="shared" si="1"/>
        <v>1001</v>
      </c>
      <c r="U30" s="191"/>
    </row>
    <row r="31" spans="1:21" ht="15" customHeight="1" x14ac:dyDescent="0.2">
      <c r="B31" s="175" t="str">
        <f t="shared" si="0"/>
        <v/>
      </c>
      <c r="C31" s="152" t="str">
        <f t="shared" si="0"/>
        <v/>
      </c>
      <c r="D31" s="272" t="str" cm="1">
        <f t="array" ref="D31">IF(ISBLANK(INDEX(Trad, N31, Lang_measure)), "", INDEX(Trad, N31, Lang_measure))</f>
        <v/>
      </c>
      <c r="E31" s="272"/>
      <c r="F31" s="272"/>
      <c r="G31" s="272"/>
      <c r="H31" s="272"/>
      <c r="I31" s="272"/>
      <c r="J31" s="272"/>
      <c r="K31" s="272"/>
      <c r="L31" s="273"/>
      <c r="N31" s="45">
        <v>230</v>
      </c>
      <c r="O31" s="162"/>
      <c r="P31" s="178"/>
      <c r="Q31" s="167"/>
      <c r="R31" s="180"/>
      <c r="S31" s="179"/>
      <c r="T31" s="54">
        <f t="shared" si="1"/>
        <v>1001</v>
      </c>
      <c r="U31" s="191"/>
    </row>
    <row r="32" spans="1:21" ht="15" customHeight="1" x14ac:dyDescent="0.2">
      <c r="B32" s="175" t="str">
        <f t="shared" si="0"/>
        <v/>
      </c>
      <c r="C32" s="152" t="str">
        <f t="shared" si="0"/>
        <v/>
      </c>
      <c r="D32" s="272" t="str" cm="1">
        <f t="array" ref="D32">IF(ISBLANK(INDEX(Trad, N32, Lang_measure)), "", INDEX(Trad, N32, Lang_measure))</f>
        <v/>
      </c>
      <c r="E32" s="272"/>
      <c r="F32" s="272"/>
      <c r="G32" s="272"/>
      <c r="H32" s="272"/>
      <c r="I32" s="272"/>
      <c r="J32" s="272"/>
      <c r="K32" s="272"/>
      <c r="L32" s="273"/>
      <c r="N32" s="45">
        <v>227</v>
      </c>
      <c r="O32" s="162"/>
      <c r="P32" s="178"/>
      <c r="Q32" s="167"/>
      <c r="R32" s="180"/>
      <c r="S32" s="179"/>
      <c r="T32" s="54">
        <f t="shared" si="1"/>
        <v>1001</v>
      </c>
      <c r="U32" s="191"/>
    </row>
    <row r="33" spans="1:23" ht="15" customHeight="1" x14ac:dyDescent="0.2">
      <c r="B33" s="175" t="str">
        <f t="shared" si="0"/>
        <v/>
      </c>
      <c r="C33" s="152" t="str">
        <f t="shared" si="0"/>
        <v/>
      </c>
      <c r="D33" s="272" t="str" cm="1">
        <f t="array" ref="D33">IF(ISBLANK(INDEX(Trad, N33, Lang_measure)), "", INDEX(Trad, N33, Lang_measure))</f>
        <v/>
      </c>
      <c r="E33" s="272"/>
      <c r="F33" s="272"/>
      <c r="G33" s="272"/>
      <c r="H33" s="272"/>
      <c r="I33" s="272"/>
      <c r="J33" s="272"/>
      <c r="K33" s="272"/>
      <c r="L33" s="273"/>
      <c r="N33" s="45">
        <v>228</v>
      </c>
      <c r="O33" s="162"/>
      <c r="P33" s="178"/>
      <c r="Q33" s="167"/>
      <c r="R33" s="180"/>
      <c r="S33" s="179"/>
      <c r="T33" s="54">
        <f t="shared" si="1"/>
        <v>1001</v>
      </c>
      <c r="U33" s="191"/>
    </row>
    <row r="34" spans="1:23" ht="15" customHeight="1" x14ac:dyDescent="0.2">
      <c r="B34" s="175" t="str">
        <f t="shared" si="0"/>
        <v/>
      </c>
      <c r="C34" s="152" t="str">
        <f t="shared" si="0"/>
        <v/>
      </c>
      <c r="D34" s="272" t="str" cm="1">
        <f t="array" ref="D34">IF(ISBLANK(INDEX(Trad, N34, Lang_measure)), "", INDEX(Trad, N34, Lang_measure))</f>
        <v/>
      </c>
      <c r="E34" s="272"/>
      <c r="F34" s="272"/>
      <c r="G34" s="272"/>
      <c r="H34" s="272"/>
      <c r="I34" s="272"/>
      <c r="J34" s="272"/>
      <c r="K34" s="272"/>
      <c r="L34" s="273"/>
      <c r="N34" s="45">
        <v>229</v>
      </c>
      <c r="O34" s="162"/>
      <c r="P34" s="178"/>
      <c r="Q34" s="167"/>
      <c r="R34" s="180"/>
      <c r="S34" s="179"/>
      <c r="T34" s="54">
        <f t="shared" si="1"/>
        <v>1001</v>
      </c>
      <c r="U34" s="191"/>
    </row>
    <row r="35" spans="1:23" ht="15" customHeight="1" x14ac:dyDescent="0.2">
      <c r="B35" s="176" t="str">
        <f t="shared" si="0"/>
        <v/>
      </c>
      <c r="C35" s="153" t="str">
        <f t="shared" si="0"/>
        <v/>
      </c>
      <c r="D35" s="275" t="str" cm="1">
        <f t="array" ref="D35">IF(ISBLANK(INDEX(Trad, N35, Lang_measure)), "", INDEX(Trad, N35, Lang_measure))</f>
        <v/>
      </c>
      <c r="E35" s="275"/>
      <c r="F35" s="275"/>
      <c r="G35" s="275"/>
      <c r="H35" s="275"/>
      <c r="I35" s="275"/>
      <c r="J35" s="275"/>
      <c r="K35" s="275"/>
      <c r="L35" s="276"/>
      <c r="N35" s="45">
        <v>230</v>
      </c>
      <c r="O35" s="162"/>
      <c r="P35" s="178"/>
      <c r="Q35" s="167"/>
      <c r="R35" s="180"/>
      <c r="S35" s="179"/>
      <c r="T35" s="54">
        <f t="shared" si="1"/>
        <v>1001</v>
      </c>
      <c r="U35" s="191"/>
    </row>
    <row r="36" spans="1:23" ht="15" customHeight="1" x14ac:dyDescent="0.2">
      <c r="B36" s="131"/>
      <c r="C36" s="132"/>
      <c r="D36" s="132"/>
      <c r="E36" s="132"/>
      <c r="F36" s="132"/>
      <c r="G36" s="132"/>
      <c r="H36" s="132"/>
      <c r="I36" s="132"/>
      <c r="J36" s="132"/>
      <c r="K36" s="132"/>
      <c r="L36" s="132"/>
      <c r="N36" s="51"/>
      <c r="O36" s="162"/>
      <c r="P36" s="170"/>
      <c r="Q36" s="168"/>
      <c r="R36" s="7"/>
      <c r="S36" s="7"/>
    </row>
    <row r="37" spans="1:23" ht="15" customHeight="1" x14ac:dyDescent="0.2">
      <c r="N37" s="51"/>
      <c r="O37" s="162"/>
      <c r="P37" s="170"/>
      <c r="Q37" s="168"/>
      <c r="R37" s="7"/>
      <c r="S37" s="7"/>
    </row>
    <row r="38" spans="1:23" ht="15" customHeight="1" x14ac:dyDescent="0.2">
      <c r="N38" s="51"/>
      <c r="O38" s="162"/>
      <c r="P38" s="168"/>
      <c r="Q38" s="168"/>
      <c r="R38" s="7"/>
      <c r="S38" s="7"/>
    </row>
    <row r="39" spans="1:23" ht="15" customHeight="1" x14ac:dyDescent="0.2">
      <c r="N39" s="51"/>
      <c r="O39" s="162"/>
      <c r="P39" s="168"/>
      <c r="Q39" s="168"/>
      <c r="R39" s="7"/>
      <c r="S39" s="7"/>
    </row>
    <row r="40" spans="1:23" ht="15" customHeight="1" x14ac:dyDescent="0.2">
      <c r="N40" s="51"/>
      <c r="O40" s="162"/>
      <c r="P40" s="168"/>
      <c r="Q40" s="168"/>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2"/>
      <c r="P41" s="168"/>
      <c r="Q41" s="168"/>
      <c r="R41" s="7"/>
      <c r="S41" s="7"/>
      <c r="T41" s="122"/>
      <c r="U41" s="7"/>
      <c r="V41" s="76"/>
      <c r="W41" s="76"/>
    </row>
    <row r="42" spans="1:23" s="47" customFormat="1" ht="58.5" customHeight="1" x14ac:dyDescent="0.2">
      <c r="A42" s="35"/>
      <c r="B42" s="274"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4"/>
      <c r="D42" s="274"/>
      <c r="E42" s="274"/>
      <c r="F42" s="274"/>
      <c r="G42" s="274"/>
      <c r="H42" s="274"/>
      <c r="I42" s="274"/>
      <c r="J42" s="274"/>
      <c r="K42" s="274"/>
      <c r="L42" s="274"/>
      <c r="M42" s="50"/>
      <c r="N42" s="51">
        <v>241</v>
      </c>
      <c r="O42" s="162"/>
      <c r="P42" s="168"/>
      <c r="Q42" s="168"/>
      <c r="R42" s="7"/>
      <c r="S42" s="7"/>
      <c r="T42" s="54"/>
      <c r="U42" s="7"/>
      <c r="V42" s="76"/>
      <c r="W42" s="76"/>
    </row>
    <row r="43" spans="1:23" x14ac:dyDescent="0.2">
      <c r="N43" s="51"/>
      <c r="O43" s="162"/>
      <c r="P43" s="168"/>
      <c r="Q43" s="168"/>
      <c r="R43" s="7"/>
      <c r="S43" s="7"/>
      <c r="T43" s="46"/>
    </row>
    <row r="44" spans="1:23" x14ac:dyDescent="0.2">
      <c r="N44" s="51"/>
      <c r="O44" s="162"/>
      <c r="P44" s="168"/>
      <c r="Q44" s="168"/>
      <c r="R44" s="7"/>
      <c r="S44" s="7"/>
    </row>
    <row r="45" spans="1:23" x14ac:dyDescent="0.2">
      <c r="N45" s="51"/>
      <c r="O45" s="162"/>
      <c r="P45" s="168"/>
      <c r="Q45" s="168"/>
      <c r="R45" s="7"/>
      <c r="S45" s="7"/>
    </row>
    <row r="46" spans="1:23" x14ac:dyDescent="0.2">
      <c r="N46" s="51"/>
      <c r="O46" s="162"/>
      <c r="P46" s="168"/>
      <c r="Q46" s="168"/>
      <c r="R46" s="7"/>
      <c r="S46" s="7"/>
    </row>
    <row r="47" spans="1:23" x14ac:dyDescent="0.2">
      <c r="N47" s="51"/>
      <c r="O47" s="162"/>
      <c r="P47" s="168"/>
      <c r="Q47" s="168"/>
      <c r="R47" s="7"/>
      <c r="S47" s="7"/>
    </row>
    <row r="48" spans="1:23" x14ac:dyDescent="0.2">
      <c r="N48" s="51"/>
      <c r="O48" s="162"/>
      <c r="P48" s="168"/>
      <c r="Q48" s="168"/>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hTCjQKl6vQw4MM06FORqijifk7aCifM+s1nsia5icsNI7JSyQeKi6eNFVTW5qHkVaobBp5sHQbIyJPOgoU3W0Q==" saltValue="hHKZCL+Rcl1sqlj/MGTHhA=="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1" type="noConversion"/>
  <conditionalFormatting sqref="B22:L35">
    <cfRule type="expression" dxfId="1"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6" fitToHeight="0" orientation="portrait" horizontalDpi="90" verticalDpi="90" r:id="rId1"/>
  <headerFooter>
    <oddFooter>&amp;R&amp;"Arial,Standard"&amp;7&amp;P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election activeCell="B2" sqref="B2:E2"/>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11.7109375" style="50" customWidth="1"/>
    <col min="14" max="18" width="11.85546875" style="51" hidden="1" customWidth="1"/>
    <col min="19" max="19" width="11.85546875" style="53" hidden="1" customWidth="1"/>
    <col min="20" max="21" width="11.85546875" style="76" hidden="1" customWidth="1"/>
    <col min="22" max="25" width="11.85546875" style="54" hidden="1" customWidth="1"/>
    <col min="26" max="26" width="11.85546875" style="76" hidden="1" customWidth="1"/>
    <col min="27" max="16384" width="11.85546875" style="47" hidden="1"/>
  </cols>
  <sheetData>
    <row r="1" spans="1:51" ht="30" customHeight="1" x14ac:dyDescent="0.2">
      <c r="A1" s="11"/>
      <c r="B1" s="11"/>
      <c r="C1" s="11"/>
      <c r="D1" s="11"/>
      <c r="E1" s="11"/>
      <c r="F1" s="11"/>
      <c r="G1" s="11"/>
      <c r="H1" s="11"/>
      <c r="I1" s="11"/>
      <c r="J1" s="11"/>
      <c r="K1" s="11"/>
      <c r="L1" s="11"/>
      <c r="M1" s="11"/>
      <c r="N1" s="161" t="s">
        <v>4616</v>
      </c>
      <c r="O1" s="161" t="s">
        <v>4616</v>
      </c>
      <c r="P1" s="161" t="s">
        <v>4616</v>
      </c>
      <c r="Q1" s="161" t="s">
        <v>4616</v>
      </c>
      <c r="R1" s="161" t="s">
        <v>4616</v>
      </c>
      <c r="S1" s="182" t="s">
        <v>4791</v>
      </c>
      <c r="T1" s="181" t="s">
        <v>4795</v>
      </c>
      <c r="U1" s="181" t="s">
        <v>4795</v>
      </c>
      <c r="V1" s="46" t="s">
        <v>4617</v>
      </c>
      <c r="W1" s="46" t="s">
        <v>4617</v>
      </c>
      <c r="X1" s="46" t="s">
        <v>4617</v>
      </c>
      <c r="Y1" s="46" t="s">
        <v>4617</v>
      </c>
      <c r="Z1" s="181" t="s">
        <v>4822</v>
      </c>
    </row>
    <row r="2" spans="1:51" s="65" customFormat="1" ht="12" customHeight="1" x14ac:dyDescent="0.2">
      <c r="A2" s="63"/>
      <c r="B2" s="321" t="str" cm="1">
        <f t="array" ref="B2">INDEX(Trad, 204, Lang)</f>
        <v>Zurück zur Übersicht</v>
      </c>
      <c r="C2" s="321"/>
      <c r="D2" s="321"/>
      <c r="E2" s="321"/>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4619</v>
      </c>
      <c r="X7" s="54" t="s">
        <v>4620</v>
      </c>
      <c r="Z7" s="7"/>
      <c r="AB7" s="55"/>
      <c r="AC7" s="55"/>
      <c r="AD7" s="55"/>
      <c r="AE7" s="55"/>
      <c r="AF7" s="55"/>
      <c r="AG7" s="55"/>
      <c r="AH7" s="55"/>
    </row>
    <row r="8" spans="1:51" ht="36" customHeight="1" x14ac:dyDescent="0.25">
      <c r="A8" s="42"/>
      <c r="B8" s="333" t="str" cm="1">
        <f t="array" ref="B8">INDEX(Trad, N8, Lang)</f>
        <v>Standardisierte Massnahme</v>
      </c>
      <c r="C8" s="333"/>
      <c r="D8" s="333"/>
      <c r="E8" s="333"/>
      <c r="F8" s="333"/>
      <c r="G8" s="333"/>
      <c r="H8" s="333"/>
      <c r="I8" s="333"/>
      <c r="J8" s="333"/>
      <c r="K8" s="333"/>
      <c r="L8" s="333"/>
      <c r="N8" s="51">
        <v>101</v>
      </c>
      <c r="T8" s="7"/>
      <c r="U8" s="7"/>
      <c r="V8" s="54">
        <v>14</v>
      </c>
      <c r="Z8" s="7"/>
      <c r="AB8" s="55"/>
      <c r="AC8" s="55"/>
      <c r="AD8" s="55"/>
      <c r="AE8" s="55"/>
      <c r="AF8" s="55"/>
      <c r="AG8" s="55"/>
      <c r="AH8" s="55"/>
    </row>
    <row r="9" spans="1:51" ht="99.95" customHeight="1" x14ac:dyDescent="0.2">
      <c r="A9" s="30"/>
      <c r="B9" s="334" t="str" cm="1">
        <f t="array" ref="B9">INDEX(Trad, N9, Lang_measure)</f>
        <v>Ersatz von gewerblichen Eisbereitern</v>
      </c>
      <c r="C9" s="334"/>
      <c r="D9" s="334"/>
      <c r="E9" s="334"/>
      <c r="F9" s="334"/>
      <c r="G9" s="334"/>
      <c r="H9" s="334"/>
      <c r="I9" s="334"/>
      <c r="J9" s="334"/>
      <c r="K9" s="334"/>
      <c r="L9" s="334"/>
      <c r="N9" s="45">
        <v>150</v>
      </c>
      <c r="T9" s="7"/>
      <c r="U9" s="7"/>
      <c r="V9" s="54">
        <v>16</v>
      </c>
      <c r="Z9" s="7"/>
      <c r="AB9" s="55"/>
      <c r="AC9" s="55"/>
      <c r="AD9" s="55"/>
      <c r="AE9" s="55"/>
      <c r="AF9" s="55"/>
      <c r="AG9" s="55"/>
      <c r="AH9" s="55"/>
    </row>
    <row r="10" spans="1:51" ht="36" customHeight="1" x14ac:dyDescent="0.25">
      <c r="A10" s="42"/>
      <c r="B10" s="337" t="str" cm="1">
        <f t="array" ref="B10">INDEX(Trad, N10, Lang)</f>
        <v>Einsparprotokoll</v>
      </c>
      <c r="C10" s="337"/>
      <c r="D10" s="337"/>
      <c r="E10" s="337"/>
      <c r="F10" s="337"/>
      <c r="G10" s="337"/>
      <c r="H10" s="337"/>
      <c r="I10" s="337"/>
      <c r="J10" s="337"/>
      <c r="K10" s="337"/>
      <c r="L10" s="337"/>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GG-04a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1.10 (09.2026)</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36">
        <f>IF(MONTH(Version!P22)=11, DATE(YEAR(Version!P22)+1, 1, 1), Version!P22)</f>
        <v>46266</v>
      </c>
      <c r="L13" s="336"/>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3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35"/>
      <c r="D15" s="335"/>
      <c r="E15" s="335"/>
      <c r="F15" s="335"/>
      <c r="G15" s="335"/>
      <c r="H15" s="335"/>
      <c r="I15" s="335"/>
      <c r="J15" s="335"/>
      <c r="K15" s="335"/>
      <c r="L15" s="335"/>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4619</v>
      </c>
      <c r="X17" s="54" t="s">
        <v>4620</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4621</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90" customHeight="1" x14ac:dyDescent="0.2">
      <c r="A20" s="35"/>
      <c r="B20" s="291" t="str" cm="1">
        <f t="array" ref="B20">INDEX(Trad, N20, Lang_measure)</f>
        <v>Elektrische, luftgekühlte Eisbereiter mit eingebautem Verflüssigungssatz und mit einer Eisproduktion unter 200 kg pro 24 Stunden für den gewerblichen Gebrauch im Anwendungsbereich der Norm EN ISO 6369:2023.
Ausgeschlossen sind:
  - wassergekühlte Eisbereiter
  - Eisbereiter, die zum Einbau in Haushaltsgeräte bestimmt sind
  - Eisbereiter ohne eigenen Verflüssigungssatz (zentralgekühlt)</v>
      </c>
      <c r="C20" s="291"/>
      <c r="D20" s="291"/>
      <c r="E20" s="291"/>
      <c r="F20" s="291"/>
      <c r="G20" s="291"/>
      <c r="H20" s="291"/>
      <c r="I20" s="291"/>
      <c r="J20" s="291"/>
      <c r="K20" s="291"/>
      <c r="L20" s="29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0" customHeight="1" x14ac:dyDescent="0.2">
      <c r="A23" s="35"/>
      <c r="B23" s="291" t="str" cm="1">
        <f t="array" ref="B23">INDEX(Trad, N23, Lang_measure)</f>
        <v xml:space="preserve">Ersatz eines gewerblichen Eisbereiters durch ein energieeffizientes Modell. </v>
      </c>
      <c r="C23" s="291"/>
      <c r="D23" s="291"/>
      <c r="E23" s="291"/>
      <c r="F23" s="291"/>
      <c r="G23" s="291"/>
      <c r="H23" s="291"/>
      <c r="I23" s="291"/>
      <c r="J23" s="291"/>
      <c r="K23" s="291"/>
      <c r="L23" s="291"/>
      <c r="N23" s="45">
        <v>152</v>
      </c>
      <c r="T23" s="7"/>
      <c r="U23" s="7"/>
      <c r="V23" s="54">
        <v>10</v>
      </c>
      <c r="W23" s="54">
        <v>2</v>
      </c>
      <c r="X23" s="54">
        <f>12.75*W23 + 2.25</f>
        <v>27.75</v>
      </c>
      <c r="Z23" s="7"/>
    </row>
    <row r="24" spans="1:26" ht="17.25" hidden="1" customHeight="1" x14ac:dyDescent="0.2">
      <c r="A24" s="35"/>
      <c r="B24" s="290" t="str" cm="1">
        <f t="array" ref="B24">INDEX(Trad, O24, Lang)</f>
        <v>Wichtig:</v>
      </c>
      <c r="C24" s="290"/>
      <c r="D24" s="194"/>
      <c r="E24" s="194"/>
      <c r="F24" s="194"/>
      <c r="G24" s="194"/>
      <c r="H24" s="194"/>
      <c r="I24" s="194"/>
      <c r="J24" s="194"/>
      <c r="K24" s="194"/>
      <c r="L24" s="194"/>
      <c r="N24" s="45"/>
      <c r="O24" s="51">
        <v>107</v>
      </c>
      <c r="T24" s="7"/>
      <c r="U24" s="7"/>
      <c r="Z24" s="7"/>
    </row>
    <row r="25" spans="1:26" ht="41.1" hidden="1" customHeight="1" x14ac:dyDescent="0.2">
      <c r="A25" s="35"/>
      <c r="B25" s="291" cm="1">
        <f t="array" ref="B25">INDEX(Trad, O25, Lang)</f>
        <v>0</v>
      </c>
      <c r="C25" s="291"/>
      <c r="D25" s="291"/>
      <c r="E25" s="291"/>
      <c r="F25" s="291"/>
      <c r="G25" s="291"/>
      <c r="H25" s="291"/>
      <c r="I25" s="291"/>
      <c r="J25" s="291"/>
      <c r="K25" s="291"/>
      <c r="L25" s="291"/>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4621</v>
      </c>
      <c r="Z27" s="7"/>
    </row>
    <row r="28" spans="1:26" s="61" customFormat="1" ht="41.25" customHeight="1" x14ac:dyDescent="0.2">
      <c r="A28" s="35"/>
      <c r="B28" s="29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91"/>
      <c r="D28" s="291"/>
      <c r="E28" s="291"/>
      <c r="F28" s="291"/>
      <c r="G28" s="291"/>
      <c r="H28" s="291"/>
      <c r="I28" s="291"/>
      <c r="J28" s="291"/>
      <c r="K28" s="291"/>
      <c r="L28" s="29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20" t="str" cm="1">
        <f t="array" ref="B30">INDEX(Trad, N30, Lang)</f>
        <v>Tabelle 1: Anforderungen</v>
      </c>
      <c r="C30" s="320"/>
      <c r="D30" s="320"/>
      <c r="E30" s="320"/>
      <c r="F30" s="320"/>
      <c r="G30" s="320"/>
      <c r="H30" s="320"/>
      <c r="I30" s="320"/>
      <c r="J30" s="320"/>
      <c r="K30" s="320"/>
      <c r="L30" s="320"/>
      <c r="N30" s="51">
        <v>116</v>
      </c>
      <c r="T30" s="7"/>
      <c r="U30" s="7"/>
      <c r="V30" s="54">
        <v>8</v>
      </c>
      <c r="W30" s="54" t="s">
        <v>2</v>
      </c>
      <c r="X30" s="54">
        <v>15</v>
      </c>
      <c r="Y30" s="122" t="s">
        <v>4712</v>
      </c>
      <c r="Z30" s="7"/>
    </row>
    <row r="31" spans="1:26" s="55" customFormat="1" ht="20.100000000000001" hidden="1" customHeight="1" x14ac:dyDescent="0.2">
      <c r="A31" s="35"/>
      <c r="B31" s="285"/>
      <c r="C31" s="286"/>
      <c r="D31" s="287"/>
      <c r="E31" s="315" t="str" cm="1">
        <f t="array" ref="E31">INDEX(Trad, O31, Lang)</f>
        <v>Altes System</v>
      </c>
      <c r="F31" s="315"/>
      <c r="G31" s="315"/>
      <c r="H31" s="316"/>
      <c r="I31" s="319" t="str" cm="1">
        <f t="array" ref="I31">INDEX(Trad, P31, Lang)</f>
        <v>Neues System</v>
      </c>
      <c r="J31" s="315"/>
      <c r="K31" s="315"/>
      <c r="L31" s="316"/>
      <c r="M31" s="50"/>
      <c r="N31" s="51"/>
      <c r="O31" s="51">
        <v>117</v>
      </c>
      <c r="P31" s="51">
        <v>118</v>
      </c>
      <c r="Q31" s="51"/>
      <c r="R31" s="51"/>
      <c r="S31" s="53"/>
      <c r="T31" s="7"/>
      <c r="U31" s="7"/>
      <c r="V31" s="46">
        <v>10</v>
      </c>
      <c r="W31" s="46" t="s">
        <v>2</v>
      </c>
      <c r="X31" s="46">
        <v>20</v>
      </c>
      <c r="Y31" s="58" t="s">
        <v>4621</v>
      </c>
      <c r="Z31" s="7"/>
    </row>
    <row r="32" spans="1:26" ht="54" hidden="1" customHeight="1" x14ac:dyDescent="0.2">
      <c r="A32" s="35"/>
      <c r="B32" s="312" cm="1">
        <f t="array" ref="B32">INDEX(Trad, N32, Lang_measure)</f>
        <v>0</v>
      </c>
      <c r="C32" s="313"/>
      <c r="D32" s="314"/>
      <c r="E32" s="322" cm="1">
        <f t="array" ref="E32">INDEX(Trad, O32, Lang_measure)</f>
        <v>0</v>
      </c>
      <c r="F32" s="323"/>
      <c r="G32" s="323"/>
      <c r="H32" s="323"/>
      <c r="I32" s="323"/>
      <c r="J32" s="323"/>
      <c r="K32" s="323"/>
      <c r="L32" s="324"/>
      <c r="N32" s="45">
        <v>170</v>
      </c>
      <c r="O32" s="45">
        <v>171</v>
      </c>
      <c r="P32" s="45">
        <v>172</v>
      </c>
      <c r="T32" s="7"/>
      <c r="U32" s="7"/>
      <c r="V32" s="54">
        <v>10</v>
      </c>
      <c r="W32" s="54">
        <v>4</v>
      </c>
      <c r="X32" s="54">
        <f>12.75*W32 + 2.25</f>
        <v>53.25</v>
      </c>
      <c r="Z32" s="7"/>
    </row>
    <row r="33" spans="1:26" s="55" customFormat="1" ht="20.100000000000001" customHeight="1" x14ac:dyDescent="0.2">
      <c r="A33" s="35"/>
      <c r="B33" s="285"/>
      <c r="C33" s="286"/>
      <c r="D33" s="287"/>
      <c r="E33" s="315" t="str" cm="1">
        <f t="array" ref="E33">INDEX(Trad, O33, Lang)</f>
        <v>Neues System</v>
      </c>
      <c r="F33" s="315"/>
      <c r="G33" s="315"/>
      <c r="H33" s="315"/>
      <c r="I33" s="315"/>
      <c r="J33" s="315"/>
      <c r="K33" s="315"/>
      <c r="L33" s="316"/>
      <c r="M33" s="50"/>
      <c r="N33" s="51"/>
      <c r="O33" s="51">
        <v>118</v>
      </c>
      <c r="P33" s="51"/>
      <c r="Q33" s="51"/>
      <c r="R33" s="51"/>
      <c r="S33" s="53"/>
      <c r="T33" s="7"/>
      <c r="U33" s="7"/>
      <c r="V33" s="46">
        <v>10</v>
      </c>
      <c r="W33" s="46" t="s">
        <v>2</v>
      </c>
      <c r="X33" s="46">
        <v>20</v>
      </c>
      <c r="Y33" s="58" t="s">
        <v>4621</v>
      </c>
      <c r="Z33" s="7"/>
    </row>
    <row r="34" spans="1:26" ht="45" customHeight="1" x14ac:dyDescent="0.2">
      <c r="A34" s="35"/>
      <c r="B34" s="342" t="str" cm="1">
        <f t="array" ref="B34">INDEX(Trad, N34, Lang_measure)</f>
        <v>Energieeffizienz</v>
      </c>
      <c r="C34" s="343"/>
      <c r="D34" s="344"/>
      <c r="E34" s="309" t="str" cm="1">
        <f t="array" ref="E34">INDEX(Trad, O34, Lang_measure)</f>
        <v>Die neuen Eisbereiter dürfen folgende Stromverbrauchswerte nicht überschreiten, wobei zur Berechnung die Eisproduktion P des neuen Geräts gemäss EN ISO 6369:2023 in kg/24h (Ganzzahl) einzusetzen ist.</v>
      </c>
      <c r="F34" s="310"/>
      <c r="G34" s="310"/>
      <c r="H34" s="310"/>
      <c r="I34" s="310"/>
      <c r="J34" s="310"/>
      <c r="K34" s="310"/>
      <c r="L34" s="311"/>
      <c r="N34" s="45">
        <v>173</v>
      </c>
      <c r="O34" s="45">
        <v>174</v>
      </c>
      <c r="P34" s="45"/>
      <c r="T34" s="7"/>
      <c r="U34" s="7"/>
      <c r="V34" s="54">
        <v>10</v>
      </c>
      <c r="W34" s="54">
        <v>16</v>
      </c>
      <c r="X34" s="54">
        <f>12.75*W34 + 2.25</f>
        <v>206.25</v>
      </c>
      <c r="Z34" s="7"/>
    </row>
    <row r="35" spans="1:26" ht="25.5" customHeight="1" x14ac:dyDescent="0.2">
      <c r="A35" s="35"/>
      <c r="B35" s="345"/>
      <c r="C35" s="346"/>
      <c r="D35" s="347"/>
      <c r="E35" s="305" t="str" cm="1">
        <f t="array" ref="E35">INDEX(Trad, N35, Lang_measure)&amp;"*"</f>
        <v>Mit Eisvorratsbehälter und &lt;80 kg/24h*</v>
      </c>
      <c r="F35" s="306"/>
      <c r="G35" s="306"/>
      <c r="H35" s="306"/>
      <c r="I35" s="306"/>
      <c r="J35" s="307" t="s">
        <v>4903</v>
      </c>
      <c r="K35" s="307"/>
      <c r="L35" s="308"/>
      <c r="N35" s="45">
        <v>81</v>
      </c>
      <c r="O35" s="45">
        <v>176</v>
      </c>
      <c r="P35" s="45"/>
      <c r="T35" s="7"/>
      <c r="U35" s="7"/>
      <c r="V35" s="54">
        <v>10</v>
      </c>
      <c r="W35" s="54">
        <v>2</v>
      </c>
      <c r="X35" s="54">
        <f>12.75*W35 + 2.25</f>
        <v>27.75</v>
      </c>
      <c r="Z35" s="7"/>
    </row>
    <row r="36" spans="1:26" ht="25.5" customHeight="1" x14ac:dyDescent="0.2">
      <c r="A36" s="35"/>
      <c r="B36" s="345"/>
      <c r="C36" s="346"/>
      <c r="D36" s="347"/>
      <c r="E36" s="305" t="str" cm="1">
        <f t="array" ref="E36">INDEX(Trad, N36, Lang_measure)&amp;"*"</f>
        <v>Mit Eisvorratsbehälter und 80-199 kg/24h*</v>
      </c>
      <c r="F36" s="306"/>
      <c r="G36" s="306"/>
      <c r="H36" s="306"/>
      <c r="I36" s="306"/>
      <c r="J36" s="307" t="s">
        <v>4904</v>
      </c>
      <c r="K36" s="307"/>
      <c r="L36" s="308"/>
      <c r="N36" s="45">
        <v>82</v>
      </c>
      <c r="O36" s="45">
        <v>178</v>
      </c>
      <c r="T36" s="7"/>
      <c r="U36" s="7"/>
      <c r="V36" s="54">
        <v>10</v>
      </c>
      <c r="W36" s="54">
        <v>4</v>
      </c>
      <c r="X36" s="54">
        <f>12.75*W36 + 2.25</f>
        <v>53.25</v>
      </c>
      <c r="Z36" s="191" t="s">
        <v>4821</v>
      </c>
    </row>
    <row r="37" spans="1:26" ht="25.5" customHeight="1" x14ac:dyDescent="0.2">
      <c r="A37" s="35"/>
      <c r="B37" s="348"/>
      <c r="C37" s="349"/>
      <c r="D37" s="350"/>
      <c r="E37" s="338" t="str" cm="1">
        <f t="array" ref="E37">INDEX(Trad, N37, Lang_measure)</f>
        <v>Ohne Eisvorratsbehälter und &lt;200 kg/24h</v>
      </c>
      <c r="F37" s="339"/>
      <c r="G37" s="339"/>
      <c r="H37" s="339"/>
      <c r="I37" s="339"/>
      <c r="J37" s="340" t="s">
        <v>4905</v>
      </c>
      <c r="K37" s="340"/>
      <c r="L37" s="341"/>
      <c r="N37" s="45">
        <v>83</v>
      </c>
      <c r="O37" s="45">
        <v>180</v>
      </c>
      <c r="T37" s="7"/>
      <c r="U37" s="7"/>
      <c r="V37" s="54">
        <v>10</v>
      </c>
      <c r="W37" s="54">
        <v>2</v>
      </c>
      <c r="X37" s="54">
        <f t="shared" ref="X37:X39" si="1">12.75*W37 + 2.25</f>
        <v>27.75</v>
      </c>
      <c r="Z37" s="7"/>
    </row>
    <row r="38" spans="1:26" ht="27.75" hidden="1" customHeight="1" x14ac:dyDescent="0.2">
      <c r="A38" s="35"/>
      <c r="B38" s="302" cm="1">
        <f t="array" ref="B38">INDEX(Trad, N38, Lang_measure)</f>
        <v>0</v>
      </c>
      <c r="C38" s="303"/>
      <c r="D38" s="304"/>
      <c r="E38" s="297" cm="1">
        <f t="array" ref="E38">INDEX(Trad, O38, Lang_measure)</f>
        <v>0</v>
      </c>
      <c r="F38" s="297"/>
      <c r="G38" s="297"/>
      <c r="H38" s="297"/>
      <c r="I38" s="297"/>
      <c r="J38" s="297"/>
      <c r="K38" s="297"/>
      <c r="L38" s="298"/>
      <c r="N38" s="45">
        <v>184</v>
      </c>
      <c r="O38" s="45">
        <v>185</v>
      </c>
      <c r="T38" s="7"/>
      <c r="U38" s="7"/>
      <c r="V38" s="54">
        <v>10</v>
      </c>
      <c r="W38" s="54">
        <v>2</v>
      </c>
      <c r="X38" s="54">
        <f t="shared" si="1"/>
        <v>27.75</v>
      </c>
      <c r="Z38" s="7"/>
    </row>
    <row r="39" spans="1:26" ht="27.75" hidden="1" customHeight="1" x14ac:dyDescent="0.2">
      <c r="A39" s="35"/>
      <c r="B39" s="327" cm="1">
        <f t="array" ref="B39">INDEX(Trad, N39, Lang_measure)</f>
        <v>0</v>
      </c>
      <c r="C39" s="299"/>
      <c r="D39" s="301"/>
      <c r="E39" s="299" cm="1">
        <f t="array" ref="E39">INDEX(Trad, O39, Lang_measure)</f>
        <v>0</v>
      </c>
      <c r="F39" s="300"/>
      <c r="G39" s="300"/>
      <c r="H39" s="300"/>
      <c r="I39" s="300"/>
      <c r="J39" s="300"/>
      <c r="K39" s="300"/>
      <c r="L39" s="301"/>
      <c r="N39" s="45">
        <v>186</v>
      </c>
      <c r="O39" s="45">
        <v>187</v>
      </c>
      <c r="T39" s="7"/>
      <c r="U39" s="7"/>
      <c r="V39" s="54">
        <v>10</v>
      </c>
      <c r="W39" s="54">
        <v>2</v>
      </c>
      <c r="X39" s="54">
        <f t="shared" si="1"/>
        <v>27.75</v>
      </c>
      <c r="Z39" s="7"/>
    </row>
    <row r="40" spans="1:26" ht="27.95" hidden="1" customHeight="1" x14ac:dyDescent="0.2">
      <c r="A40" s="35"/>
      <c r="B40" s="327" t="str" cm="1">
        <f t="array" ref="B40">INDEX(Trad, N40, Lang)</f>
        <v>Umsetzung</v>
      </c>
      <c r="C40" s="299"/>
      <c r="D40" s="301"/>
      <c r="E40" s="299" t="str" cm="1">
        <f t="array" ref="E40">INDEX(Trad, O40, Lang)</f>
        <v>Der Ersatz und die Inbetriebnahme des neuen Systems müssen durch eine qualifizierte Fachperson oder Firma durchgeführt werden.</v>
      </c>
      <c r="F40" s="300"/>
      <c r="G40" s="300"/>
      <c r="H40" s="300"/>
      <c r="I40" s="300"/>
      <c r="J40" s="300"/>
      <c r="K40" s="300"/>
      <c r="L40" s="301"/>
      <c r="N40" s="51">
        <v>120</v>
      </c>
      <c r="O40" s="51">
        <v>121</v>
      </c>
      <c r="T40" s="7"/>
      <c r="U40" s="7"/>
      <c r="V40" s="54">
        <v>10</v>
      </c>
      <c r="W40" s="54">
        <v>2</v>
      </c>
      <c r="X40" s="54">
        <f>12.75*W40 + 2.25</f>
        <v>27.75</v>
      </c>
      <c r="Z40" s="7"/>
    </row>
    <row r="41" spans="1:26" ht="27.75" hidden="1" customHeight="1" x14ac:dyDescent="0.2">
      <c r="A41" s="35"/>
      <c r="B41" s="296" t="str" cm="1">
        <f t="array" ref="B41">INDEX(Trad, N41, Lang)</f>
        <v>Entsorgung</v>
      </c>
      <c r="C41" s="293"/>
      <c r="D41" s="295"/>
      <c r="E41" s="293" t="str" cm="1">
        <f t="array" ref="E41">INDEX(Trad, O41, Lang)</f>
        <v>Die verbrauchsrelevanten Komponenten der alten Geräte dürfen innerhalb der Schweiz nicht weiterbetrieben werden. Die fachgerechte Entsorgung oder die Ausfuhr muss auf Anfrage nachgewiesen werden können.</v>
      </c>
      <c r="F41" s="294"/>
      <c r="G41" s="294"/>
      <c r="H41" s="294"/>
      <c r="I41" s="294"/>
      <c r="J41" s="294"/>
      <c r="K41" s="294"/>
      <c r="L41" s="295"/>
      <c r="N41" s="51">
        <v>122</v>
      </c>
      <c r="O41" s="51">
        <v>123</v>
      </c>
      <c r="T41" s="7"/>
      <c r="U41" s="7"/>
      <c r="V41" s="54">
        <v>10</v>
      </c>
      <c r="W41" s="54">
        <v>2</v>
      </c>
      <c r="X41" s="54">
        <f>12.75*W41 + 2.25</f>
        <v>27.75</v>
      </c>
      <c r="Z41" s="7"/>
    </row>
    <row r="42" spans="1:26" ht="15" customHeight="1" x14ac:dyDescent="0.2">
      <c r="A42" s="35"/>
      <c r="B42" s="292" t="str" cm="1">
        <f t="array" ref="B42">IF(LEN(INDEX(Trad, N42, Lang))&gt;0, "* " &amp; INDEX(Trad, N42, Lang), "")</f>
        <v>* Mit werkseitig hergestelltem Eisvorratsbehälter</v>
      </c>
      <c r="C42" s="292"/>
      <c r="D42" s="292"/>
      <c r="E42" s="292"/>
      <c r="F42" s="292"/>
      <c r="G42" s="292"/>
      <c r="H42" s="292"/>
      <c r="I42" s="292"/>
      <c r="J42" s="292"/>
      <c r="K42" s="292"/>
      <c r="L42" s="292"/>
      <c r="N42" s="51">
        <v>195</v>
      </c>
      <c r="T42" s="7"/>
      <c r="U42" s="7"/>
      <c r="V42" s="122">
        <v>8</v>
      </c>
      <c r="W42" s="122" t="s">
        <v>2</v>
      </c>
      <c r="X42" s="122">
        <v>15</v>
      </c>
      <c r="Y42" s="122" t="s">
        <v>4708</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4621</v>
      </c>
      <c r="Z44" s="7"/>
    </row>
    <row r="45" spans="1:26" ht="27.75" customHeight="1" x14ac:dyDescent="0.2">
      <c r="A45" s="35"/>
      <c r="B45" s="291" t="str" cm="1">
        <f t="array" ref="B45">INDEX(Trad, N45, Lang)</f>
        <v>Die Einhaltung der Anforderungen muss durch die folgenden Dokumente belegt werden. Die in der Tabelle 2 aufgeführten Unterlagen sind integraler Bestandteil des Nachweises der Massnahmenumsetzung.</v>
      </c>
      <c r="C45" s="291"/>
      <c r="D45" s="291"/>
      <c r="E45" s="291"/>
      <c r="F45" s="291"/>
      <c r="G45" s="291"/>
      <c r="H45" s="291"/>
      <c r="I45" s="291"/>
      <c r="J45" s="291"/>
      <c r="K45" s="291"/>
      <c r="L45" s="29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20" t="str" cm="1">
        <f t="array" ref="B47">INDEX(Trad, N47, Lang)</f>
        <v>Tabelle 2: Nachweise</v>
      </c>
      <c r="C47" s="320"/>
      <c r="D47" s="320"/>
      <c r="E47" s="320"/>
      <c r="F47" s="320"/>
      <c r="G47" s="320"/>
      <c r="H47" s="320"/>
      <c r="I47" s="320"/>
      <c r="J47" s="320"/>
      <c r="K47" s="320"/>
      <c r="L47" s="320"/>
      <c r="N47" s="51">
        <v>127</v>
      </c>
      <c r="T47" s="7"/>
      <c r="U47" s="7"/>
      <c r="V47" s="54">
        <v>8</v>
      </c>
      <c r="W47" s="54" t="s">
        <v>2</v>
      </c>
      <c r="X47" s="54">
        <v>15</v>
      </c>
      <c r="Y47" s="122" t="s">
        <v>4712</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24" customHeight="1" x14ac:dyDescent="0.2">
      <c r="A49" s="35"/>
      <c r="B49" s="112" t="str">
        <f>IF(ISNUMBER(N49), T49 &amp; ".", "")</f>
        <v>1.</v>
      </c>
      <c r="C49" s="317" t="str" cm="1">
        <f t="array" ref="C49">IF(ISNUMBER(N49), INDEX(Trad, N49, Lang), "")</f>
        <v>Rechnungsbelege (Format PDF, PNG oder JPEG)</v>
      </c>
      <c r="D49" s="317"/>
      <c r="E49" s="317"/>
      <c r="F49" s="317"/>
      <c r="G49" s="317"/>
      <c r="H49" s="317"/>
      <c r="I49" s="317"/>
      <c r="J49" s="317"/>
      <c r="K49" s="317"/>
      <c r="L49" s="318"/>
      <c r="N49" s="51">
        <v>130</v>
      </c>
      <c r="T49" s="181">
        <v>1</v>
      </c>
      <c r="U49" s="7"/>
      <c r="V49" s="54">
        <v>10</v>
      </c>
      <c r="W49" s="54">
        <v>3</v>
      </c>
      <c r="X49" s="54">
        <f t="shared" ref="X49:X64" si="2">12.75*W49 + 2.25</f>
        <v>40.5</v>
      </c>
      <c r="Z49" s="191" t="s">
        <v>4823</v>
      </c>
    </row>
    <row r="50" spans="1:26" ht="5.0999999999999996" hidden="1" customHeight="1" x14ac:dyDescent="0.2">
      <c r="A50" s="35"/>
      <c r="B50" s="116"/>
      <c r="C50" s="117"/>
      <c r="D50" s="117"/>
      <c r="E50" s="117"/>
      <c r="F50" s="117"/>
      <c r="G50" s="117"/>
      <c r="H50" s="117"/>
      <c r="I50" s="117"/>
      <c r="J50" s="117"/>
      <c r="K50" s="117"/>
      <c r="L50" s="118"/>
      <c r="T50" s="181"/>
      <c r="U50" s="7"/>
      <c r="Z50" s="7"/>
    </row>
    <row r="51" spans="1:26" ht="5.0999999999999996" hidden="1" customHeight="1" x14ac:dyDescent="0.2">
      <c r="A51" s="35"/>
      <c r="B51" s="119"/>
      <c r="C51" s="120"/>
      <c r="D51" s="120"/>
      <c r="E51" s="120"/>
      <c r="F51" s="120"/>
      <c r="G51" s="120"/>
      <c r="H51" s="120"/>
      <c r="I51" s="120"/>
      <c r="J51" s="120"/>
      <c r="K51" s="120"/>
      <c r="L51" s="121"/>
      <c r="T51" s="181"/>
      <c r="U51" s="7"/>
      <c r="Z51" s="7"/>
    </row>
    <row r="52" spans="1:26" ht="36" hidden="1" customHeight="1" x14ac:dyDescent="0.2">
      <c r="A52" s="35"/>
      <c r="B52" s="112" t="str">
        <f>IF(ISNUMBER(N52), T52 &amp; ".", "")</f>
        <v>2.</v>
      </c>
      <c r="C52" s="317" t="str" cm="1">
        <f t="array" ref="C52">IF(ISNUMBER(N52), INDEX(Trad, N52, Lang), "")</f>
        <v>Rechnungsbelege (Format PDF, PNG oder JPEG)</v>
      </c>
      <c r="D52" s="317"/>
      <c r="E52" s="317"/>
      <c r="F52" s="317"/>
      <c r="G52" s="317"/>
      <c r="H52" s="317"/>
      <c r="I52" s="317"/>
      <c r="J52" s="317"/>
      <c r="K52" s="317"/>
      <c r="L52" s="318"/>
      <c r="N52" s="51">
        <v>130</v>
      </c>
      <c r="T52" s="181">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81"/>
      <c r="U53" s="7"/>
      <c r="Z53" s="7"/>
    </row>
    <row r="54" spans="1:26" ht="5.0999999999999996" hidden="1" customHeight="1" x14ac:dyDescent="0.2">
      <c r="A54" s="35"/>
      <c r="B54" s="119"/>
      <c r="C54" s="120"/>
      <c r="D54" s="120"/>
      <c r="E54" s="120"/>
      <c r="F54" s="120"/>
      <c r="G54" s="120"/>
      <c r="H54" s="120"/>
      <c r="I54" s="120"/>
      <c r="J54" s="120"/>
      <c r="K54" s="120"/>
      <c r="L54" s="121"/>
      <c r="N54" s="45"/>
      <c r="T54" s="181"/>
      <c r="U54" s="7"/>
      <c r="Z54" s="7"/>
    </row>
    <row r="55" spans="1:26" ht="36" hidden="1" customHeight="1" x14ac:dyDescent="0.2">
      <c r="A55" s="35"/>
      <c r="B55" s="112" t="str">
        <f>IF(ISNUMBER(N55), T55 &amp; ".", "")</f>
        <v>3.</v>
      </c>
      <c r="C55" s="317"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317"/>
      <c r="E55" s="317"/>
      <c r="F55" s="317"/>
      <c r="G55" s="317"/>
      <c r="H55" s="317"/>
      <c r="I55" s="317"/>
      <c r="J55" s="317"/>
      <c r="K55" s="317"/>
      <c r="L55" s="318"/>
      <c r="N55" s="45">
        <v>129</v>
      </c>
      <c r="T55" s="181">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81"/>
      <c r="U56" s="7"/>
      <c r="Z56" s="7"/>
    </row>
    <row r="57" spans="1:26" ht="5.0999999999999996" hidden="1" customHeight="1" x14ac:dyDescent="0.2">
      <c r="A57" s="35"/>
      <c r="B57" s="107"/>
      <c r="C57" s="104"/>
      <c r="D57" s="104"/>
      <c r="E57" s="104"/>
      <c r="F57" s="104"/>
      <c r="G57" s="104"/>
      <c r="H57" s="104"/>
      <c r="I57" s="104"/>
      <c r="J57" s="104"/>
      <c r="K57" s="104"/>
      <c r="L57" s="108"/>
      <c r="T57" s="181"/>
      <c r="U57" s="7"/>
      <c r="Z57" s="7"/>
    </row>
    <row r="58" spans="1:26" ht="40.5" hidden="1" customHeight="1" x14ac:dyDescent="0.2">
      <c r="A58" s="35"/>
      <c r="B58" s="112" t="str">
        <f>IF(ISNUMBER(N58), T58 &amp; ".", "")</f>
        <v>4.</v>
      </c>
      <c r="C58" s="317" t="str" cm="1">
        <f t="array" ref="C58">IF(LEN(INDEX(Trad, N58, Lang))&gt;0, INDEX(Trad, N58, Lang), "")</f>
        <v>Rechnungsbelege (Format PDF, PNG oder JPEG)</v>
      </c>
      <c r="D58" s="317"/>
      <c r="E58" s="317"/>
      <c r="F58" s="317"/>
      <c r="G58" s="317"/>
      <c r="H58" s="317"/>
      <c r="I58" s="317"/>
      <c r="J58" s="317"/>
      <c r="K58" s="317"/>
      <c r="L58" s="318"/>
      <c r="N58" s="51">
        <v>130</v>
      </c>
      <c r="T58" s="181">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1"/>
      <c r="U59" s="7"/>
      <c r="Z59" s="7"/>
    </row>
    <row r="60" spans="1:26" ht="5.0999999999999996" hidden="1" customHeight="1" x14ac:dyDescent="0.2">
      <c r="A60" s="35"/>
      <c r="B60" s="107"/>
      <c r="C60" s="104"/>
      <c r="D60" s="104"/>
      <c r="E60" s="104"/>
      <c r="F60" s="104"/>
      <c r="G60" s="104"/>
      <c r="H60" s="104"/>
      <c r="I60" s="104"/>
      <c r="J60" s="104"/>
      <c r="K60" s="104"/>
      <c r="L60" s="108"/>
      <c r="T60" s="181"/>
      <c r="U60" s="7"/>
      <c r="Z60" s="7"/>
    </row>
    <row r="61" spans="1:26" ht="40.5" hidden="1" customHeight="1" x14ac:dyDescent="0.2">
      <c r="A61" s="35"/>
      <c r="B61" s="112" t="str">
        <f>IF(ISNUMBER(N61), T61 &amp; ".", "")</f>
        <v>5.</v>
      </c>
      <c r="C61" s="317" t="str" cm="1">
        <f t="array" ref="C61">IF(LEN(INDEX(Trad, N61, Lang))&gt;0, INDEX(Trad, N61, Lang), "")</f>
        <v/>
      </c>
      <c r="D61" s="317"/>
      <c r="E61" s="317"/>
      <c r="F61" s="317"/>
      <c r="G61" s="317"/>
      <c r="H61" s="317"/>
      <c r="I61" s="317"/>
      <c r="J61" s="317"/>
      <c r="K61" s="317"/>
      <c r="L61" s="318"/>
      <c r="N61" s="51">
        <v>162</v>
      </c>
      <c r="T61" s="181">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1"/>
      <c r="U62" s="7"/>
      <c r="Z62" s="7"/>
    </row>
    <row r="63" spans="1:26" ht="5.0999999999999996" hidden="1" customHeight="1" x14ac:dyDescent="0.2">
      <c r="A63" s="35"/>
      <c r="B63" s="107"/>
      <c r="C63" s="104"/>
      <c r="D63" s="104"/>
      <c r="E63" s="104"/>
      <c r="F63" s="104"/>
      <c r="G63" s="104"/>
      <c r="H63" s="104"/>
      <c r="I63" s="104"/>
      <c r="J63" s="104"/>
      <c r="K63" s="104"/>
      <c r="L63" s="108"/>
      <c r="T63" s="181"/>
      <c r="U63" s="7"/>
      <c r="Z63" s="7"/>
    </row>
    <row r="64" spans="1:26" ht="40.5" hidden="1" customHeight="1" x14ac:dyDescent="0.2">
      <c r="A64" s="35"/>
      <c r="B64" s="112" t="str">
        <f>IF(ISNUMBER(N64), T64 &amp; ".", "")</f>
        <v>6.</v>
      </c>
      <c r="C64" s="317" t="str" cm="1">
        <f t="array" ref="C64">IF(LEN(INDEX(Trad, N64, Lang))&gt;0, INDEX(Trad, N64, Lang), "")</f>
        <v/>
      </c>
      <c r="D64" s="317"/>
      <c r="E64" s="317"/>
      <c r="F64" s="317"/>
      <c r="G64" s="317"/>
      <c r="H64" s="317"/>
      <c r="I64" s="317"/>
      <c r="J64" s="317"/>
      <c r="K64" s="317"/>
      <c r="L64" s="318"/>
      <c r="N64" s="51">
        <v>163</v>
      </c>
      <c r="T64" s="181">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1"/>
      <c r="U65" s="7"/>
      <c r="Z65" s="7"/>
    </row>
    <row r="66" spans="1:26" ht="15" customHeight="1" x14ac:dyDescent="0.2">
      <c r="A66" s="35"/>
      <c r="B66" s="332"/>
      <c r="C66" s="332"/>
      <c r="D66" s="332"/>
      <c r="E66" s="332"/>
      <c r="F66" s="332"/>
      <c r="G66" s="332"/>
      <c r="H66" s="332"/>
      <c r="I66" s="332"/>
      <c r="J66" s="332"/>
      <c r="K66" s="332"/>
      <c r="L66" s="332"/>
      <c r="N66" s="51">
        <v>131</v>
      </c>
      <c r="T66" s="7"/>
      <c r="U66" s="7"/>
      <c r="V66" s="122">
        <v>8</v>
      </c>
      <c r="W66" s="122" t="s">
        <v>2</v>
      </c>
      <c r="X66" s="122">
        <v>15</v>
      </c>
      <c r="Y66" s="122" t="s">
        <v>4708</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1" t="b">
        <v>0</v>
      </c>
      <c r="U68" s="190"/>
      <c r="V68" s="54">
        <v>10</v>
      </c>
      <c r="W68" s="54">
        <v>1</v>
      </c>
      <c r="X68" s="54">
        <f>12.75*W68 + 2.25</f>
        <v>15</v>
      </c>
      <c r="Z68" s="191" t="s">
        <v>4824</v>
      </c>
    </row>
    <row r="69" spans="1:26" ht="40.5" customHeight="1" x14ac:dyDescent="0.2">
      <c r="A69" s="35"/>
      <c r="B69" s="331" t="str" cm="1">
        <f t="array" ref="B69">IF(T68, INDEX(Trad, N69, Lang) &amp; " ", "") &amp; INDEX(Trad, O69, Lang) &amp; " " &amp; T69  &amp; " " &amp; U69 &amp; " " &amp; INDEX(Trad, Q69, Lang)</f>
        <v xml:space="preserve">Die Unterlagen unter Punkt 1  müssen nicht systematisch eingereicht werden, aber der Vollzugsbehörde bei einer allfälligen Kontrolle innerhalb von 30 Tagen vorgelegt werden können. </v>
      </c>
      <c r="C69" s="331"/>
      <c r="D69" s="331"/>
      <c r="E69" s="331"/>
      <c r="F69" s="331"/>
      <c r="G69" s="331"/>
      <c r="H69" s="331"/>
      <c r="I69" s="331"/>
      <c r="J69" s="331"/>
      <c r="K69" s="331"/>
      <c r="L69" s="331"/>
      <c r="N69" s="51">
        <v>136</v>
      </c>
      <c r="O69" s="51">
        <v>137</v>
      </c>
      <c r="P69" s="51">
        <v>138</v>
      </c>
      <c r="Q69" s="51">
        <v>139</v>
      </c>
      <c r="T69" s="181">
        <v>1</v>
      </c>
      <c r="U69" s="181"/>
      <c r="V69" s="54">
        <v>10</v>
      </c>
      <c r="W69" s="54">
        <v>3</v>
      </c>
      <c r="X69" s="54">
        <f t="shared" ref="X69" si="3">12.75*W69 + 2.25</f>
        <v>40.5</v>
      </c>
      <c r="Z69" s="191" t="s">
        <v>4825</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4621</v>
      </c>
      <c r="Z71" s="7"/>
    </row>
    <row r="72" spans="1:26" s="61" customFormat="1" ht="53.25" customHeight="1" x14ac:dyDescent="0.2">
      <c r="A72" s="35"/>
      <c r="B72" s="29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GG-04 zu finden.</v>
      </c>
      <c r="C72" s="291"/>
      <c r="D72" s="291"/>
      <c r="E72" s="291"/>
      <c r="F72" s="291"/>
      <c r="G72" s="291"/>
      <c r="H72" s="291"/>
      <c r="I72" s="291"/>
      <c r="J72" s="291"/>
      <c r="K72" s="291"/>
      <c r="L72" s="29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4621</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85" t="str" cm="1">
        <f t="array" ref="B76">INDEX(Trad, N76, Lang)</f>
        <v>Anrechenbare Stromeinsparungen* [kWh]</v>
      </c>
      <c r="C76" s="286"/>
      <c r="D76" s="286"/>
      <c r="E76" s="286"/>
      <c r="F76" s="286"/>
      <c r="G76" s="287"/>
      <c r="H76" s="328">
        <f>ROUND(B!D17, 1)</f>
        <v>0</v>
      </c>
      <c r="I76" s="329"/>
      <c r="J76" s="329"/>
      <c r="K76" s="329"/>
      <c r="L76" s="330"/>
      <c r="N76" s="51">
        <v>144</v>
      </c>
      <c r="T76" s="7"/>
      <c r="U76" s="7"/>
      <c r="Z76" s="7"/>
    </row>
    <row r="77" spans="1:26" ht="15" customHeight="1" x14ac:dyDescent="0.2">
      <c r="A77" s="35"/>
      <c r="B77" s="292" t="str" cm="1">
        <f t="array" ref="B77">INDEX(Trad, N77, Lang) &amp; " " &amp; LEFT(L11, LEN(L11) - 1) &amp; INDEX(Trad, O77, Lang)</f>
        <v>* automatisch nach der in der Dokumentation GG-04 beschriebenen Berechnungsmethode berechnet</v>
      </c>
      <c r="C77" s="292"/>
      <c r="D77" s="292"/>
      <c r="E77" s="292"/>
      <c r="F77" s="292"/>
      <c r="G77" s="292"/>
      <c r="H77" s="292"/>
      <c r="I77" s="292"/>
      <c r="J77" s="292"/>
      <c r="K77" s="292"/>
      <c r="L77" s="292"/>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4621</v>
      </c>
      <c r="Z79" s="7"/>
    </row>
    <row r="80" spans="1:26" s="55" customFormat="1" ht="15" customHeight="1" x14ac:dyDescent="0.2">
      <c r="A80" s="154"/>
      <c r="B80" s="325" t="str" cm="1">
        <f t="array" ref="B80">INDEX(Trad,N80,Lang)</f>
        <v>Elektrizitätslieferant</v>
      </c>
      <c r="C80" s="325"/>
      <c r="D80" s="325"/>
      <c r="E80" s="325"/>
      <c r="F80" s="325"/>
      <c r="G80" s="325"/>
      <c r="H80" s="326" t="str">
        <f>IF(ISBLANK(B!D15), "!", B!D15)</f>
        <v>Beispiel Energie</v>
      </c>
      <c r="I80" s="326"/>
      <c r="J80" s="326"/>
      <c r="K80" s="326"/>
      <c r="L80" s="326"/>
      <c r="M80" s="48"/>
      <c r="N80" s="51">
        <v>148</v>
      </c>
      <c r="O80" s="52"/>
      <c r="P80" s="52"/>
      <c r="Q80" s="52"/>
      <c r="R80" s="52"/>
      <c r="S80" s="53"/>
      <c r="T80" s="7"/>
      <c r="U80" s="7"/>
      <c r="V80" s="54"/>
      <c r="W80" s="54"/>
      <c r="X80" s="54"/>
      <c r="Y80" s="54"/>
      <c r="Z80" s="7"/>
    </row>
    <row r="81" spans="1:26" s="55" customFormat="1" ht="15" customHeight="1" x14ac:dyDescent="0.2">
      <c r="A81" s="154"/>
      <c r="B81" s="325" t="str" cm="1">
        <f t="array" ref="B81">INDEX(Trad,N81,Lang)</f>
        <v>Dateibezeichnung</v>
      </c>
      <c r="C81" s="325"/>
      <c r="D81" s="325"/>
      <c r="E81" s="325"/>
      <c r="F81" s="325"/>
      <c r="G81" s="325"/>
      <c r="H81" s="326" t="str">
        <f>IF(ISBLANK(B!D16), "-", B!D16)</f>
        <v>-</v>
      </c>
      <c r="I81" s="326"/>
      <c r="J81" s="326"/>
      <c r="K81" s="326"/>
      <c r="L81" s="326"/>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fncuZWs8QvTw+G0dTVuspMYC4FbSU0y8VC3IUkr1NWkIZhuPBFtjj4OSjGMXZ4MPGuGbiy9ZBNVr2L44vSQ7TA==" saltValue="j4FQgWWVIyD7094XHj++1g==" spinCount="100000" sheet="1" objects="1" scenarios="1"/>
  <mergeCells count="54">
    <mergeCell ref="B80:G80"/>
    <mergeCell ref="B8:L8"/>
    <mergeCell ref="B9:L9"/>
    <mergeCell ref="B15:L15"/>
    <mergeCell ref="B20:L20"/>
    <mergeCell ref="K13:L13"/>
    <mergeCell ref="B10:L10"/>
    <mergeCell ref="C61:L61"/>
    <mergeCell ref="C64:L64"/>
    <mergeCell ref="B47:L47"/>
    <mergeCell ref="C52:L52"/>
    <mergeCell ref="B23:L23"/>
    <mergeCell ref="C58:L58"/>
    <mergeCell ref="E37:I37"/>
    <mergeCell ref="J37:L37"/>
    <mergeCell ref="B34:D37"/>
    <mergeCell ref="B2:E2"/>
    <mergeCell ref="E32:L32"/>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B28:L28"/>
    <mergeCell ref="E31:H31"/>
    <mergeCell ref="I31:L31"/>
    <mergeCell ref="B31:D31"/>
    <mergeCell ref="B30:L30"/>
    <mergeCell ref="B24:C24"/>
    <mergeCell ref="B25:L25"/>
    <mergeCell ref="B42:L42"/>
    <mergeCell ref="E41:L41"/>
    <mergeCell ref="B41:D41"/>
    <mergeCell ref="E38:L38"/>
    <mergeCell ref="E39:L39"/>
    <mergeCell ref="B38:D38"/>
    <mergeCell ref="E36:I36"/>
    <mergeCell ref="J36:L36"/>
    <mergeCell ref="E35:I35"/>
    <mergeCell ref="J35:L35"/>
    <mergeCell ref="E34:L34"/>
    <mergeCell ref="B32:D32"/>
    <mergeCell ref="B33:D33"/>
    <mergeCell ref="E33:L33"/>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F6F6-6ABD-49D9-ACF7-2BB7C2D3225E}">
  <sheetPr>
    <tabColor rgb="FFFFFF66"/>
  </sheetPr>
  <dimension ref="A1:XFD1040"/>
  <sheetViews>
    <sheetView zoomScaleNormal="100" workbookViewId="0">
      <pane xSplit="1" ySplit="22" topLeftCell="B23" activePane="bottomRight" state="frozen"/>
      <selection pane="topRight" activeCell="B1" sqref="B1"/>
      <selection pane="bottomLeft" activeCell="A23" sqref="A23"/>
      <selection pane="bottomRight" activeCell="G12" sqref="G12"/>
    </sheetView>
  </sheetViews>
  <sheetFormatPr baseColWidth="10" defaultColWidth="0" defaultRowHeight="14.25" zeroHeight="1" outlineLevelRow="1" x14ac:dyDescent="0.2"/>
  <cols>
    <col min="1" max="1" width="5.7109375" style="7" customWidth="1"/>
    <col min="2" max="2" width="5.7109375" style="198" customWidth="1"/>
    <col min="3" max="4" width="25.7109375" style="7" customWidth="1"/>
    <col min="5" max="5" width="8.28515625" style="7" customWidth="1"/>
    <col min="6" max="6" width="25.7109375" style="7" customWidth="1"/>
    <col min="7" max="7" width="48.42578125" style="7" customWidth="1"/>
    <col min="8" max="8" width="67.140625" style="7" customWidth="1"/>
    <col min="9" max="9" width="23.42578125" style="7" customWidth="1"/>
    <col min="10" max="10" width="17.7109375" style="7" customWidth="1"/>
    <col min="11" max="11" width="20" style="7" customWidth="1"/>
    <col min="12" max="12" width="25.7109375" style="7" customWidth="1"/>
    <col min="13" max="13" width="15" style="7" customWidth="1"/>
    <col min="14" max="14" width="14.5703125" style="7" bestFit="1" customWidth="1"/>
    <col min="15" max="15" width="20.7109375" style="7" customWidth="1"/>
    <col min="16" max="16" width="25.7109375" style="7" customWidth="1"/>
    <col min="17" max="17" width="8.28515625" style="7" customWidth="1"/>
    <col min="18" max="18" width="25.7109375" style="7" customWidth="1"/>
    <col min="19" max="19" width="13.28515625" style="198" customWidth="1"/>
    <col min="20" max="20" width="21.140625" style="7" customWidth="1"/>
    <col min="21" max="21" width="5.7109375" style="7" customWidth="1"/>
    <col min="22" max="22" width="5.5703125" style="198" bestFit="1" customWidth="1"/>
    <col min="23" max="23" width="5.42578125" style="7" bestFit="1" customWidth="1"/>
    <col min="24" max="24" width="11.28515625" style="7" bestFit="1" customWidth="1"/>
    <col min="25" max="25" width="5.5703125" style="7" bestFit="1" customWidth="1"/>
    <col min="26" max="26" width="5.42578125" style="7" bestFit="1" customWidth="1"/>
    <col min="27" max="29" width="11" style="7" bestFit="1" customWidth="1"/>
    <col min="30" max="31" width="5.42578125" style="7" bestFit="1" customWidth="1"/>
    <col min="32" max="32" width="4.85546875" style="7" customWidth="1"/>
    <col min="33" max="34" width="4.85546875" style="7" hidden="1" customWidth="1"/>
    <col min="35" max="37" width="5.7109375" style="7" hidden="1" customWidth="1"/>
    <col min="38" max="16383" width="4.85546875" style="7" hidden="1"/>
    <col min="16384" max="16384" width="20.85546875" style="7" customWidth="1"/>
  </cols>
  <sheetData>
    <row r="1" spans="1:13" s="65" customFormat="1" ht="12.75" customHeight="1" x14ac:dyDescent="0.2">
      <c r="A1" s="63"/>
      <c r="B1" s="64">
        <f>Lang</f>
        <v>1</v>
      </c>
      <c r="C1" s="195">
        <f>Lang</f>
        <v>1</v>
      </c>
      <c r="F1" s="66"/>
      <c r="H1" s="63"/>
      <c r="L1" s="67"/>
    </row>
    <row r="2" spans="1:13" s="65" customFormat="1" ht="12" customHeight="1" x14ac:dyDescent="0.2">
      <c r="A2" s="63"/>
      <c r="B2" s="321" t="str" cm="1">
        <f t="array" ref="B2">INDEX(Trad, 204, $B$1)</f>
        <v>Zurück zur Übersicht</v>
      </c>
      <c r="C2" s="321"/>
      <c r="D2" s="135"/>
      <c r="F2" s="72"/>
      <c r="H2" s="63"/>
      <c r="L2" s="67"/>
    </row>
    <row r="3" spans="1:13" s="65" customFormat="1" ht="12" customHeight="1" x14ac:dyDescent="0.2">
      <c r="A3" s="63"/>
      <c r="B3" s="134"/>
      <c r="D3" s="135"/>
      <c r="F3" s="72"/>
      <c r="H3" s="63"/>
      <c r="L3" s="67"/>
    </row>
    <row r="4" spans="1:13" s="70" customFormat="1" ht="20.100000000000001" customHeight="1" x14ac:dyDescent="0.2">
      <c r="A4" s="68"/>
      <c r="B4" s="16" t="str" cm="1">
        <f t="array" ref="B4">INDEX(Trad, 1, $B$1)</f>
        <v>Monitoringliste</v>
      </c>
      <c r="C4" s="69"/>
      <c r="D4" s="129"/>
      <c r="F4" s="66"/>
      <c r="H4" s="68"/>
      <c r="L4" s="67"/>
      <c r="M4" s="65"/>
    </row>
    <row r="5" spans="1:13" s="65" customFormat="1" ht="12" customHeight="1" x14ac:dyDescent="0.2">
      <c r="A5" s="63"/>
      <c r="B5" s="134" t="str" cm="1">
        <f t="array" ref="B5">INDEX(Trad, 23, $B$1)</f>
        <v>Massnahme</v>
      </c>
      <c r="D5" s="135" t="str">
        <f>measure_id</f>
        <v>GG-04a</v>
      </c>
      <c r="F5" s="72"/>
      <c r="H5" s="63"/>
      <c r="L5" s="67"/>
    </row>
    <row r="6" spans="1:13" s="65" customFormat="1" ht="12" customHeight="1" x14ac:dyDescent="0.2">
      <c r="A6" s="63" t="s">
        <v>4742</v>
      </c>
      <c r="B6" s="134" t="str" cm="1">
        <f t="array" ref="B6">INDEX(Trad, 24, $B$1)</f>
        <v>Version</v>
      </c>
      <c r="D6" s="135" t="str">
        <f>measure_version</f>
        <v>1.10 (09.2026)</v>
      </c>
      <c r="F6" s="72"/>
      <c r="H6" s="63"/>
      <c r="L6" s="67"/>
    </row>
    <row r="7" spans="1:13" s="70" customFormat="1" ht="24.95" customHeight="1" x14ac:dyDescent="0.25">
      <c r="A7" s="68"/>
      <c r="B7" s="160" t="str" cm="1">
        <f t="array" ref="B7">INDEX(Trad, 34, $B$1)</f>
        <v>Jede Massnahme muss mit den gesamten Angaben vollständig erfasst werden (Pflichtfelder).</v>
      </c>
      <c r="D7" s="141"/>
      <c r="F7" s="72"/>
      <c r="H7" s="68"/>
      <c r="L7" s="71"/>
    </row>
    <row r="8" spans="1:13" s="65" customFormat="1" ht="12" customHeight="1" outlineLevel="1" x14ac:dyDescent="0.2">
      <c r="A8" s="63"/>
      <c r="B8" s="159"/>
      <c r="C8" s="146" t="str" cm="1">
        <f t="array" ref="C8">INDEX(Trad, 7, $B$1)</f>
        <v>Eingabefeld (obligatorisch)</v>
      </c>
      <c r="F8" s="71"/>
      <c r="H8" s="63"/>
      <c r="L8" s="67"/>
    </row>
    <row r="9" spans="1:13" s="65" customFormat="1" ht="12" customHeight="1" outlineLevel="1" x14ac:dyDescent="0.2">
      <c r="A9" s="63"/>
      <c r="B9" s="158"/>
      <c r="C9" s="146" t="str" cm="1">
        <f t="array" ref="C9">INDEX(Trad, 18, $B$1)</f>
        <v>Eingabefeld (optional)</v>
      </c>
      <c r="F9" s="71"/>
      <c r="H9" s="63"/>
      <c r="L9" s="67"/>
    </row>
    <row r="10" spans="1:13" s="65" customFormat="1" ht="12" customHeight="1" outlineLevel="1" x14ac:dyDescent="0.2">
      <c r="A10" s="63"/>
      <c r="B10" s="125"/>
      <c r="C10" s="146" t="str" cm="1">
        <f t="array" ref="C10">INDEX(Trad, 17, $B$1)</f>
        <v>Mehrfachauswahlfeld (obligatorisch)</v>
      </c>
      <c r="F10" s="71"/>
      <c r="H10" s="63"/>
      <c r="L10" s="67"/>
    </row>
    <row r="11" spans="1:13" s="65" customFormat="1" ht="12" customHeight="1" outlineLevel="1" x14ac:dyDescent="0.2">
      <c r="A11" s="63"/>
      <c r="B11" s="126"/>
      <c r="C11" s="146" t="str" cm="1">
        <f t="array" ref="C11">INDEX(Trad, 8, $B$1)</f>
        <v>Berechnetetes Feld</v>
      </c>
      <c r="F11" s="71"/>
      <c r="H11" s="63"/>
      <c r="L11" s="67"/>
    </row>
    <row r="12" spans="1:13" s="65" customFormat="1" ht="12" customHeight="1" outlineLevel="1" x14ac:dyDescent="0.2">
      <c r="A12" s="63"/>
      <c r="B12" s="127"/>
      <c r="C12" s="146" t="str" cm="1">
        <f t="array" ref="C12">INDEX(Trad, 9, $B$1)</f>
        <v>Gesperrtes Feld</v>
      </c>
      <c r="F12" s="71"/>
      <c r="H12" s="63"/>
      <c r="L12" s="67"/>
    </row>
    <row r="13" spans="1:13" s="65" customFormat="1" ht="12" customHeight="1" outlineLevel="1" x14ac:dyDescent="0.2">
      <c r="A13" s="63"/>
      <c r="B13" s="128"/>
      <c r="C13" s="147" t="str" cm="1">
        <f t="array" ref="C13">INDEX(Trad, 19, $B$1)</f>
        <v>Eingabefehler</v>
      </c>
      <c r="F13" s="130"/>
      <c r="H13" s="63"/>
      <c r="L13" s="67"/>
    </row>
    <row r="14" spans="1:13" s="65" customFormat="1" ht="12" customHeight="1" outlineLevel="1" x14ac:dyDescent="0.2">
      <c r="A14" s="63"/>
      <c r="B14" s="134"/>
      <c r="D14" s="135"/>
      <c r="F14" s="72"/>
      <c r="H14" s="63"/>
      <c r="L14" s="67"/>
    </row>
    <row r="15" spans="1:13" s="70" customFormat="1" ht="12.75" customHeight="1" x14ac:dyDescent="0.25">
      <c r="A15" s="68"/>
      <c r="B15" s="142" t="str" cm="1">
        <f t="array" ref="B15">INDEX(Trad, 27, $B$1)</f>
        <v>Elektrizitätslieferant</v>
      </c>
      <c r="C15" s="143"/>
      <c r="D15" s="354" t="s">
        <v>4834</v>
      </c>
      <c r="E15" s="355"/>
      <c r="F15" s="157" t="str" cm="1">
        <f t="array" ref="F15">IF(ISBLANK(D15), INDEX(Trad, 30, $B$1),"")</f>
        <v/>
      </c>
      <c r="H15" s="68"/>
      <c r="L15" s="71"/>
    </row>
    <row r="16" spans="1:13" s="70" customFormat="1" ht="12.75" customHeight="1" x14ac:dyDescent="0.25">
      <c r="A16" s="68"/>
      <c r="B16" s="149" t="str" cm="1">
        <f t="array" ref="B16">INDEX(Trad, 28, $B$1) &amp; "*"</f>
        <v>Dateibezeichnung*</v>
      </c>
      <c r="C16" s="150"/>
      <c r="D16" s="356"/>
      <c r="E16" s="357"/>
      <c r="F16" s="157"/>
      <c r="H16" s="68"/>
      <c r="L16" s="71"/>
    </row>
    <row r="17" spans="1:33" s="70" customFormat="1" ht="12.75" customHeight="1" x14ac:dyDescent="0.25">
      <c r="A17" s="68"/>
      <c r="B17" s="144" t="str" cm="1">
        <f t="array" ref="B17">INDEX(Trad, 26, $B$1)</f>
        <v>Einsparungen (gesamte) [kWh]</v>
      </c>
      <c r="C17" s="145"/>
      <c r="D17" s="358">
        <f>SUM(T30:T1029)</f>
        <v>0</v>
      </c>
      <c r="E17" s="359"/>
      <c r="F17" s="72"/>
      <c r="H17" s="68"/>
      <c r="J17" s="183" t="str" cm="1">
        <f t="array" ref="J17">"*"&amp; INDEX(Trad, 46, $B$1)</f>
        <v>*eindeutige Identifikation, die es ermöglicht, auf einer frei zugänglichen Website die Anforderungen in Tabelle 1 zu prüfen</v>
      </c>
      <c r="L17" s="71"/>
    </row>
    <row r="18" spans="1:33" s="70" customFormat="1" ht="12.75" customHeight="1" x14ac:dyDescent="0.25">
      <c r="A18" s="68"/>
      <c r="B18" s="156" t="str" cm="1">
        <f t="array" ref="B18">"* " &amp; INDEX(Trad, 29, $B$1)</f>
        <v>* Hier können Sie den unternehmensinternen Dateinamen einfügen</v>
      </c>
      <c r="D18" s="155"/>
      <c r="E18" s="155"/>
      <c r="F18" s="72"/>
      <c r="H18" s="68"/>
      <c r="J18" s="183" t="str" cm="1">
        <f t="array" ref="J18">INDEX(Trad, 79, $B$1)</f>
        <v xml:space="preserve">** gemäss EN ISO 6369:2023 </v>
      </c>
    </row>
    <row r="19" spans="1:33" s="211" customFormat="1" ht="12.75" x14ac:dyDescent="0.2">
      <c r="B19" s="212"/>
      <c r="C19" s="213"/>
      <c r="D19" s="213"/>
      <c r="G19" s="195"/>
      <c r="H19" s="195"/>
      <c r="L19" s="195"/>
      <c r="S19" s="212"/>
      <c r="V19" s="212"/>
    </row>
    <row r="20" spans="1:33" s="214" customFormat="1" ht="35.1" customHeight="1" x14ac:dyDescent="0.25">
      <c r="A20" s="225"/>
      <c r="B20" s="215"/>
      <c r="C20" s="216" t="str" cm="1">
        <f t="array" ref="C20">INDEX(Trad, 2, $C$1)</f>
        <v>Standort</v>
      </c>
      <c r="D20" s="217"/>
      <c r="E20" s="218"/>
      <c r="F20" s="218"/>
      <c r="G20" s="219" t="str" cm="1">
        <f t="array" ref="G20">INDEX(Trad, 49, $C$1)</f>
        <v>Allgemeine Angaben</v>
      </c>
      <c r="H20" s="230"/>
      <c r="I20" s="231" t="str" cm="1">
        <f t="array" ref="I20">INDEX(Trad, 3, $C$1)</f>
        <v>Alte Anlage/Gerät</v>
      </c>
      <c r="J20" s="220" t="str" cm="1">
        <f t="array" ref="J20">INDEX(Trad, 4, $C$1)</f>
        <v>Neue Anlage/Gerät</v>
      </c>
      <c r="K20" s="223"/>
      <c r="L20" s="220"/>
      <c r="M20" s="221"/>
      <c r="N20" s="222"/>
      <c r="O20" s="360" t="str" cm="1">
        <f t="array" ref="O20">INDEX(Trad, 5, $C$1)</f>
        <v>Firma, welche den Ersatz durchgeführt hat</v>
      </c>
      <c r="P20" s="361"/>
      <c r="Q20" s="361"/>
      <c r="R20" s="362"/>
      <c r="S20" s="224" t="str" cm="1">
        <f t="array" ref="S20">INDEX(Trad, 26, $C$1)</f>
        <v>Einsparungen (gesamte) [kWh]</v>
      </c>
      <c r="T20" s="222"/>
      <c r="V20" s="232" t="s">
        <v>4555</v>
      </c>
      <c r="W20" s="233"/>
      <c r="X20" s="232" t="s">
        <v>4536</v>
      </c>
      <c r="Y20" s="232"/>
      <c r="Z20" s="353" t="s">
        <v>4798</v>
      </c>
      <c r="AA20" s="353"/>
      <c r="AB20" s="353"/>
      <c r="AC20" s="353"/>
      <c r="AD20" s="353" t="s">
        <v>4925</v>
      </c>
      <c r="AE20" s="353"/>
      <c r="AF20" s="353"/>
      <c r="AG20" s="353"/>
    </row>
    <row r="21" spans="1:33" s="138" customFormat="1" ht="60" customHeight="1" x14ac:dyDescent="0.2">
      <c r="B21" s="200"/>
      <c r="C21" s="8" t="str" cm="1">
        <f t="array" ref="C21">INDEX(Trad, 14, $C$1)</f>
        <v>Name</v>
      </c>
      <c r="D21" s="8" t="str" cm="1">
        <f t="array" ref="D21">INDEX(Trad, 12, $C$1)</f>
        <v>Adresse</v>
      </c>
      <c r="E21" s="8" t="str" cm="1">
        <f t="array" ref="E21">INDEX(Trad, 15, $C$1)</f>
        <v>PLZ</v>
      </c>
      <c r="F21" s="8" t="str" cm="1">
        <f t="array" ref="F21">INDEX(Trad, 10, $C$1)</f>
        <v>Gemeinde</v>
      </c>
      <c r="G21" s="209" t="str" cm="1">
        <f t="array" ref="G21">INDEX(Trad, 80, $C$1)</f>
        <v>Eisbereitertyp</v>
      </c>
      <c r="H21" s="209" t="str" cm="1">
        <f t="array" ref="H21">INDEX(Trad, 90, $C$1)</f>
        <v>Einsatzbereich</v>
      </c>
      <c r="I21" s="209" t="str" cm="1">
        <f t="array" ref="I21">INDEX(Trad, 20, $C$1)</f>
        <v>Strombedarf</v>
      </c>
      <c r="J21" s="8" t="str" cm="1">
        <f t="array" ref="J21">INDEX(Trad, 31, $C$1)</f>
        <v>Marke/Hersteller*</v>
      </c>
      <c r="K21" s="8" t="str" cm="1">
        <f t="array" ref="K21">INDEX(Trad, 32, $C$1)</f>
        <v>Modellkennzeichnung*</v>
      </c>
      <c r="L21" s="209" t="str" cm="1">
        <f t="array" ref="L21">INDEX(Trad, 77, $C$1)</f>
        <v>Eisproduktion**</v>
      </c>
      <c r="M21" s="209" t="str" cm="1">
        <f t="array" ref="M21">INDEX(Trad, 78, $C$1)</f>
        <v>Spezifischer Stromverbrauch**</v>
      </c>
      <c r="N21" s="8" t="str" cm="1">
        <f t="array" ref="N21">INDEX(Trad, 20, $C$1)</f>
        <v>Strombedarf</v>
      </c>
      <c r="O21" s="210" t="s">
        <v>4516</v>
      </c>
      <c r="P21" s="8" t="str" cm="1">
        <f t="array" ref="P21">INDEX(Trad, 14, $C$1)</f>
        <v>Name</v>
      </c>
      <c r="Q21" s="8" t="str" cm="1">
        <f t="array" ref="Q21">INDEX(Trad, 15, $C$1)</f>
        <v>PLZ</v>
      </c>
      <c r="R21" s="8" t="str" cm="1">
        <f t="array" ref="R21">INDEX(Trad, 10, $C$1)</f>
        <v>Gemeinde</v>
      </c>
      <c r="S21" s="8" t="str" cm="1">
        <f t="array" ref="S21">INDEX(Trad, 16, $C$1)</f>
        <v>Datum der Rechnung</v>
      </c>
      <c r="T21" s="8" t="str" cm="1">
        <f t="array" ref="T21">INDEX(Trad, 26, $C$1)</f>
        <v>Einsparungen (gesamte) [kWh]</v>
      </c>
      <c r="V21" s="234" t="s">
        <v>4893</v>
      </c>
      <c r="W21" s="235"/>
      <c r="X21" s="234" t="s">
        <v>4892</v>
      </c>
      <c r="Y21" s="234" t="s">
        <v>4893</v>
      </c>
      <c r="Z21" s="235"/>
      <c r="AA21" s="235"/>
      <c r="AB21" s="235"/>
      <c r="AC21" s="235"/>
      <c r="AD21" s="235"/>
      <c r="AE21" s="235"/>
      <c r="AF21" s="235"/>
      <c r="AG21" s="235"/>
    </row>
    <row r="22" spans="1:33" s="196" customFormat="1" ht="15" customHeight="1" x14ac:dyDescent="0.2">
      <c r="A22" s="139"/>
      <c r="B22" s="226" t="s">
        <v>4677</v>
      </c>
      <c r="C22" s="8" t="s">
        <v>2</v>
      </c>
      <c r="D22" s="8" t="s">
        <v>2</v>
      </c>
      <c r="E22" s="9" t="s">
        <v>2</v>
      </c>
      <c r="F22" s="9" t="s">
        <v>2</v>
      </c>
      <c r="G22" s="8" t="s">
        <v>2</v>
      </c>
      <c r="H22" s="8" t="s">
        <v>2</v>
      </c>
      <c r="I22" s="8" t="s">
        <v>4832</v>
      </c>
      <c r="J22" s="9" t="s">
        <v>2</v>
      </c>
      <c r="K22" s="9" t="s">
        <v>2</v>
      </c>
      <c r="L22" s="8" t="s">
        <v>4882</v>
      </c>
      <c r="M22" s="8" t="s">
        <v>4883</v>
      </c>
      <c r="N22" s="8" t="s">
        <v>4832</v>
      </c>
      <c r="O22" s="9" t="s">
        <v>2</v>
      </c>
      <c r="P22" s="9" t="s">
        <v>2</v>
      </c>
      <c r="Q22" s="9" t="s">
        <v>2</v>
      </c>
      <c r="R22" s="9" t="s">
        <v>2</v>
      </c>
      <c r="S22" s="9" t="s">
        <v>2</v>
      </c>
      <c r="T22" s="9" t="s">
        <v>4749</v>
      </c>
      <c r="V22" s="234" t="s">
        <v>4848</v>
      </c>
      <c r="W22" s="236" t="s">
        <v>4898</v>
      </c>
      <c r="X22" s="234" t="s">
        <v>4848</v>
      </c>
      <c r="Y22" s="234" t="s">
        <v>4848</v>
      </c>
      <c r="Z22" s="236" t="s">
        <v>4894</v>
      </c>
      <c r="AA22" s="236" t="s">
        <v>4895</v>
      </c>
      <c r="AB22" s="236" t="s">
        <v>4896</v>
      </c>
      <c r="AC22" s="236" t="s">
        <v>4897</v>
      </c>
      <c r="AD22" s="236" t="s">
        <v>4926</v>
      </c>
      <c r="AE22" s="236" t="s">
        <v>4927</v>
      </c>
      <c r="AF22" s="236"/>
      <c r="AG22" s="236"/>
    </row>
    <row r="23" spans="1:33" ht="14.25" customHeight="1" outlineLevel="1" x14ac:dyDescent="0.2">
      <c r="A23" s="208"/>
      <c r="B23" s="351" t="str" cm="1">
        <f t="array" ref="B23">INDEX(Trad, 99, Lang)</f>
        <v>Beispiele</v>
      </c>
      <c r="C23" s="263" t="s">
        <v>4956</v>
      </c>
      <c r="D23" s="263" t="s">
        <v>4963</v>
      </c>
      <c r="E23" s="264">
        <v>5000</v>
      </c>
      <c r="F23" s="260" t="str">
        <f>IF(ISBLANK(E23), "", VLOOKUP(E23, Z!$A$2:$C$4127, 3, FALSE))</f>
        <v>Aarau</v>
      </c>
      <c r="G23" s="265" t="s">
        <v>4860</v>
      </c>
      <c r="H23" s="265" t="s">
        <v>4869</v>
      </c>
      <c r="I23" s="261" cm="1">
        <f t="array" ref="I23">IFERROR(W23/100*L23*INDEX(Application,X23,4), 0)</f>
        <v>2524.9058000000005</v>
      </c>
      <c r="J23" s="263" t="s">
        <v>4933</v>
      </c>
      <c r="K23" s="263" t="s">
        <v>4934</v>
      </c>
      <c r="L23" s="266">
        <v>47</v>
      </c>
      <c r="M23" s="267">
        <v>13.4</v>
      </c>
      <c r="N23" s="261" cm="1">
        <f t="array" ref="N23">IFERROR(M23/100*L23*INDEX(Application,X23,4), 0)</f>
        <v>1259.5999999999999</v>
      </c>
      <c r="O23" s="268" t="s">
        <v>4462</v>
      </c>
      <c r="P23" s="263" t="s">
        <v>4970</v>
      </c>
      <c r="Q23" s="264">
        <v>5000</v>
      </c>
      <c r="R23" s="260" t="str">
        <f>IF(ISBLANK(Q23), "", VLOOKUP(Q23, Z!$A$2:$C$4127, 3, FALSE))</f>
        <v>Aarau</v>
      </c>
      <c r="S23" s="269">
        <v>45723</v>
      </c>
      <c r="T23" s="262">
        <f t="shared" ref="T23:T81" si="0">0.75*(I23-N23)*10</f>
        <v>9489.7935000000034</v>
      </c>
      <c r="U23" s="211"/>
      <c r="V23" s="237">
        <f t="shared" ref="V23:V81" si="1">IF(ISBLANK(G23), 1, IFERROR(MATCH(G23, INDEX(Type,,1), 0), IFERROR(MATCH(G23, INDEX(Type,,2), 0), MATCH(G23, INDEX(Type,,3), 0))))</f>
        <v>1</v>
      </c>
      <c r="W23" s="238">
        <f>IF(V23=1,36.82+L23*(-0.2119),IF(V23=2,20.08,IF(V23=3,20.35+L23*(-0.0374),0)))</f>
        <v>26.860700000000001</v>
      </c>
      <c r="X23" s="239">
        <f t="shared" ref="X23:X81" si="2">IF(ISBLANK(H23), 1, IFERROR(MATCH(H23, INDEX(Application,,1), 0), IFERROR(MATCH(H23, INDEX(Application,,2), 0), MATCH(H23, INDEX(Application,,3), 0))))</f>
        <v>1</v>
      </c>
      <c r="Y23" s="237">
        <f t="shared" ref="Y23:Y81" si="3">IF(ISBLANK(G23), 1, IFERROR(MATCH(G23, INDEX(Type,,1), 0), IFERROR(MATCH(G23, INDEX(Type,,2), 0), MATCH(G23, INDEX(Type,,3), 0))))</f>
        <v>1</v>
      </c>
      <c r="Z23" s="238">
        <f t="shared" ref="Z23:Z81" si="4">IF(Y23=1,0.65*(36.82+L23*(-0.2119)),IF(Y23=2,0.65*20.08,IF(Y23=3,0.75*(20.35+L23*(-0.0374)),0)))</f>
        <v>17.459455000000002</v>
      </c>
      <c r="AA23" s="238">
        <f t="shared" ref="AA23:AA81" si="5">0.65*(36.82+L23*(-0.2119))</f>
        <v>17.459455000000002</v>
      </c>
      <c r="AB23" s="238">
        <f>0.65*20.08</f>
        <v>13.052</v>
      </c>
      <c r="AC23" s="238">
        <f t="shared" ref="AC23:AC81" si="6">0.75*(20.35+L23*(-0.0374))</f>
        <v>13.94415</v>
      </c>
      <c r="AD23" s="240">
        <f>IF(Y23=1,0,IF(Y23=2,80,IF(Y23=3,0,0)))</f>
        <v>0</v>
      </c>
      <c r="AE23" s="240">
        <f>IF(Y23=1,79,IF(Y23=2,199,IF(Y23=3,199,0)))</f>
        <v>79</v>
      </c>
      <c r="AF23" s="240"/>
      <c r="AG23" s="240"/>
    </row>
    <row r="24" spans="1:33" ht="14.25" customHeight="1" outlineLevel="1" x14ac:dyDescent="0.2">
      <c r="A24" s="197"/>
      <c r="B24" s="352"/>
      <c r="C24" s="263" t="s">
        <v>4957</v>
      </c>
      <c r="D24" s="263" t="s">
        <v>4964</v>
      </c>
      <c r="E24" s="264">
        <v>3006</v>
      </c>
      <c r="F24" s="260" t="str">
        <f>IF(ISBLANK(E24), "", VLOOKUP(E24, Z!$A$2:$C$4127, 3, FALSE))</f>
        <v>Bern</v>
      </c>
      <c r="G24" s="265" t="s">
        <v>4861</v>
      </c>
      <c r="H24" s="265" t="s">
        <v>4870</v>
      </c>
      <c r="I24" s="261" cm="1">
        <f t="array" ref="I24">IFERROR(W24/100*L24*INDEX(Application,X24,4), 0)</f>
        <v>2548.152</v>
      </c>
      <c r="J24" s="263" t="s">
        <v>4933</v>
      </c>
      <c r="K24" s="263" t="s">
        <v>4934</v>
      </c>
      <c r="L24" s="266">
        <v>47</v>
      </c>
      <c r="M24" s="267">
        <v>13.4</v>
      </c>
      <c r="N24" s="261" cm="1">
        <f t="array" ref="N24">IFERROR(M24/100*L24*INDEX(Application,X24,4), 0)</f>
        <v>1700.46</v>
      </c>
      <c r="O24" s="268" t="s">
        <v>4462</v>
      </c>
      <c r="P24" s="263" t="s">
        <v>4970</v>
      </c>
      <c r="Q24" s="264">
        <v>3006</v>
      </c>
      <c r="R24" s="260" t="str">
        <f>IF(ISBLANK(Q24), "", VLOOKUP(Q24, Z!$A$2:$C$4127, 3, FALSE))</f>
        <v>Bern</v>
      </c>
      <c r="S24" s="269">
        <v>45723</v>
      </c>
      <c r="T24" s="262">
        <f t="shared" si="0"/>
        <v>6357.6900000000005</v>
      </c>
      <c r="U24" s="211"/>
      <c r="V24" s="237">
        <f t="shared" si="1"/>
        <v>2</v>
      </c>
      <c r="W24" s="238">
        <f t="shared" ref="W24:W82" si="7">IF(V24=1,36.82+L24*(-0.2119),IF(V24=2,20.08,IF(V24=3,20.35+L24*(-0.0374),0)))</f>
        <v>20.079999999999998</v>
      </c>
      <c r="X24" s="239">
        <f t="shared" si="2"/>
        <v>2</v>
      </c>
      <c r="Y24" s="237">
        <f t="shared" si="3"/>
        <v>2</v>
      </c>
      <c r="Z24" s="238">
        <f t="shared" si="4"/>
        <v>13.052</v>
      </c>
      <c r="AA24" s="238">
        <f t="shared" si="5"/>
        <v>17.459455000000002</v>
      </c>
      <c r="AB24" s="238">
        <f t="shared" ref="AB24:AB82" si="8">0.65*20.08</f>
        <v>13.052</v>
      </c>
      <c r="AC24" s="238">
        <f t="shared" si="6"/>
        <v>13.94415</v>
      </c>
      <c r="AD24" s="240">
        <f t="shared" ref="AD24:AD82" si="9">IF(Y24=1,0,IF(Y24=2,80,IF(Y24=3,0,0)))</f>
        <v>80</v>
      </c>
      <c r="AE24" s="240">
        <f t="shared" ref="AE24:AE82" si="10">IF(Y24=1,79,IF(Y24=2,199,IF(Y24=3,199,0)))</f>
        <v>199</v>
      </c>
      <c r="AF24" s="240"/>
      <c r="AG24" s="240"/>
    </row>
    <row r="25" spans="1:33" outlineLevel="1" x14ac:dyDescent="0.2">
      <c r="A25" s="197"/>
      <c r="B25" s="352"/>
      <c r="C25" s="263" t="s">
        <v>4958</v>
      </c>
      <c r="D25" s="263" t="s">
        <v>4965</v>
      </c>
      <c r="E25" s="264">
        <v>8001</v>
      </c>
      <c r="F25" s="260" t="str">
        <f>IF(ISBLANK(E25), "", VLOOKUP(E25, Z!$A$2:$C$4127, 3, FALSE))</f>
        <v>Zürich</v>
      </c>
      <c r="G25" s="265" t="s">
        <v>4928</v>
      </c>
      <c r="H25" s="265" t="s">
        <v>4871</v>
      </c>
      <c r="I25" s="261" cm="1">
        <f t="array" ref="I25">IFERROR(W25/100*L25*INDEX(Application,X25,4), 0)</f>
        <v>2752.5752100000004</v>
      </c>
      <c r="J25" s="263" t="s">
        <v>4933</v>
      </c>
      <c r="K25" s="263" t="s">
        <v>4934</v>
      </c>
      <c r="L25" s="266">
        <v>47</v>
      </c>
      <c r="M25" s="267">
        <v>13.4</v>
      </c>
      <c r="N25" s="261" cm="1">
        <f t="array" ref="N25">IFERROR(M25/100*L25*INDEX(Application,X25,4), 0)</f>
        <v>1983.8700000000001</v>
      </c>
      <c r="O25" s="268" t="s">
        <v>4462</v>
      </c>
      <c r="P25" s="263" t="s">
        <v>4970</v>
      </c>
      <c r="Q25" s="264">
        <v>8001</v>
      </c>
      <c r="R25" s="260" t="str">
        <f>IF(ISBLANK(Q25), "", VLOOKUP(Q25, Z!$A$2:$C$4127, 3, FALSE))</f>
        <v>Zürich</v>
      </c>
      <c r="S25" s="269">
        <v>45723</v>
      </c>
      <c r="T25" s="262">
        <f t="shared" si="0"/>
        <v>5765.2890750000024</v>
      </c>
      <c r="U25" s="211"/>
      <c r="V25" s="237">
        <f t="shared" si="1"/>
        <v>3</v>
      </c>
      <c r="W25" s="238">
        <f t="shared" si="7"/>
        <v>18.592200000000002</v>
      </c>
      <c r="X25" s="239">
        <f t="shared" si="2"/>
        <v>3</v>
      </c>
      <c r="Y25" s="237">
        <f t="shared" si="3"/>
        <v>3</v>
      </c>
      <c r="Z25" s="238">
        <f t="shared" si="4"/>
        <v>13.94415</v>
      </c>
      <c r="AA25" s="238">
        <f t="shared" si="5"/>
        <v>17.459455000000002</v>
      </c>
      <c r="AB25" s="238">
        <f t="shared" si="8"/>
        <v>13.052</v>
      </c>
      <c r="AC25" s="238">
        <f t="shared" si="6"/>
        <v>13.94415</v>
      </c>
      <c r="AD25" s="240">
        <f t="shared" si="9"/>
        <v>0</v>
      </c>
      <c r="AE25" s="240">
        <f t="shared" si="10"/>
        <v>199</v>
      </c>
      <c r="AF25" s="240"/>
      <c r="AG25" s="240"/>
    </row>
    <row r="26" spans="1:33" outlineLevel="1" x14ac:dyDescent="0.2">
      <c r="A26" s="197"/>
      <c r="B26" s="352"/>
      <c r="C26" s="263" t="s">
        <v>4959</v>
      </c>
      <c r="D26" s="263" t="s">
        <v>4966</v>
      </c>
      <c r="E26" s="264">
        <v>1700</v>
      </c>
      <c r="F26" s="260" t="str">
        <f>IF(ISBLANK(E26), "", VLOOKUP(E26, Z!$A$2:$C$4127, 3, FALSE))</f>
        <v>Fribourg</v>
      </c>
      <c r="G26" s="265" t="s">
        <v>4862</v>
      </c>
      <c r="H26" s="265" t="s">
        <v>4880</v>
      </c>
      <c r="I26" s="261" cm="1">
        <f t="array" ref="I26">IFERROR(W26/100*L26*INDEX(Application,X26,4), 0)</f>
        <v>4418.5851500000008</v>
      </c>
      <c r="J26" s="263" t="s">
        <v>4932</v>
      </c>
      <c r="K26" s="263" t="s">
        <v>4968</v>
      </c>
      <c r="L26" s="266">
        <v>47</v>
      </c>
      <c r="M26" s="267">
        <v>13.4</v>
      </c>
      <c r="N26" s="261" cm="1">
        <f t="array" ref="N26">IFERROR(M26/100*L26*INDEX(Application,X26,4), 0)</f>
        <v>2204.3000000000002</v>
      </c>
      <c r="O26" s="268" t="s">
        <v>4969</v>
      </c>
      <c r="P26" s="263" t="s">
        <v>4833</v>
      </c>
      <c r="Q26" s="264">
        <v>1700</v>
      </c>
      <c r="R26" s="260" t="str">
        <f>IF(ISBLANK(Q26), "", VLOOKUP(Q26, Z!$A$2:$C$4127, 3, FALSE))</f>
        <v>Fribourg</v>
      </c>
      <c r="S26" s="269">
        <v>45940</v>
      </c>
      <c r="T26" s="262">
        <f t="shared" si="0"/>
        <v>16607.138625000003</v>
      </c>
      <c r="U26" s="211"/>
      <c r="V26" s="237">
        <f t="shared" si="1"/>
        <v>1</v>
      </c>
      <c r="W26" s="238">
        <f t="shared" si="7"/>
        <v>26.860700000000001</v>
      </c>
      <c r="X26" s="239">
        <f t="shared" si="2"/>
        <v>4</v>
      </c>
      <c r="Y26" s="237">
        <f t="shared" si="3"/>
        <v>1</v>
      </c>
      <c r="Z26" s="238">
        <f t="shared" si="4"/>
        <v>17.459455000000002</v>
      </c>
      <c r="AA26" s="238">
        <f t="shared" si="5"/>
        <v>17.459455000000002</v>
      </c>
      <c r="AB26" s="238">
        <f t="shared" si="8"/>
        <v>13.052</v>
      </c>
      <c r="AC26" s="238">
        <f t="shared" si="6"/>
        <v>13.94415</v>
      </c>
      <c r="AD26" s="240">
        <f t="shared" si="9"/>
        <v>0</v>
      </c>
      <c r="AE26" s="240">
        <f t="shared" si="10"/>
        <v>79</v>
      </c>
      <c r="AF26" s="240"/>
      <c r="AG26" s="240"/>
    </row>
    <row r="27" spans="1:33" outlineLevel="1" x14ac:dyDescent="0.2">
      <c r="A27" s="197"/>
      <c r="B27" s="352"/>
      <c r="C27" s="263" t="s">
        <v>4960</v>
      </c>
      <c r="D27" s="263" t="s">
        <v>4967</v>
      </c>
      <c r="E27" s="264">
        <v>1006</v>
      </c>
      <c r="F27" s="260" t="str">
        <f>IF(ISBLANK(E27), "", VLOOKUP(E27, Z!$A$2:$C$4127, 3, FALSE))</f>
        <v>Lausanne</v>
      </c>
      <c r="G27" s="265" t="s">
        <v>4863</v>
      </c>
      <c r="H27" s="265" t="s">
        <v>4873</v>
      </c>
      <c r="I27" s="261" cm="1">
        <f t="array" ref="I27">IFERROR(W27/100*L27*INDEX(Application,X27,4), 0)</f>
        <v>3252.9599999999996</v>
      </c>
      <c r="J27" s="263" t="s">
        <v>4932</v>
      </c>
      <c r="K27" s="263" t="s">
        <v>4968</v>
      </c>
      <c r="L27" s="266">
        <v>81</v>
      </c>
      <c r="M27" s="267">
        <v>13</v>
      </c>
      <c r="N27" s="261" cm="1">
        <f t="array" ref="N27">IFERROR(M27/100*L27*INDEX(Application,X27,4), 0)</f>
        <v>2106</v>
      </c>
      <c r="O27" s="268" t="s">
        <v>4969</v>
      </c>
      <c r="P27" s="263" t="s">
        <v>4833</v>
      </c>
      <c r="Q27" s="264">
        <v>1006</v>
      </c>
      <c r="R27" s="260" t="str">
        <f>IF(ISBLANK(Q27), "", VLOOKUP(Q27, Z!$A$2:$C$4127, 3, FALSE))</f>
        <v>Lausanne</v>
      </c>
      <c r="S27" s="269">
        <v>45940</v>
      </c>
      <c r="T27" s="262">
        <f t="shared" si="0"/>
        <v>8602.1999999999971</v>
      </c>
      <c r="U27" s="211"/>
      <c r="V27" s="237">
        <f t="shared" si="1"/>
        <v>2</v>
      </c>
      <c r="W27" s="238">
        <f t="shared" si="7"/>
        <v>20.079999999999998</v>
      </c>
      <c r="X27" s="239">
        <f t="shared" si="2"/>
        <v>1</v>
      </c>
      <c r="Y27" s="237">
        <f t="shared" si="3"/>
        <v>2</v>
      </c>
      <c r="Z27" s="238">
        <f t="shared" si="4"/>
        <v>13.052</v>
      </c>
      <c r="AA27" s="238">
        <f t="shared" si="5"/>
        <v>12.776465</v>
      </c>
      <c r="AB27" s="238">
        <f t="shared" si="8"/>
        <v>13.052</v>
      </c>
      <c r="AC27" s="238">
        <f t="shared" si="6"/>
        <v>12.990450000000003</v>
      </c>
      <c r="AD27" s="240">
        <f t="shared" si="9"/>
        <v>80</v>
      </c>
      <c r="AE27" s="240">
        <f t="shared" si="10"/>
        <v>199</v>
      </c>
      <c r="AF27" s="240"/>
      <c r="AG27" s="240"/>
    </row>
    <row r="28" spans="1:33" outlineLevel="1" x14ac:dyDescent="0.2">
      <c r="A28" s="197"/>
      <c r="B28" s="352"/>
      <c r="C28" s="263" t="s">
        <v>4961</v>
      </c>
      <c r="D28" s="263" t="s">
        <v>4972</v>
      </c>
      <c r="E28" s="264">
        <v>6984</v>
      </c>
      <c r="F28" s="260" t="str">
        <f>IF(ISBLANK(E28), "", VLOOKUP(E28, Z!$A$2:$C$4127, 3, FALSE))</f>
        <v>Pura</v>
      </c>
      <c r="G28" s="265" t="s">
        <v>4865</v>
      </c>
      <c r="H28" s="265" t="s">
        <v>4879</v>
      </c>
      <c r="I28" s="261" cm="1">
        <f t="array" ref="I28">IFERROR(W28/100*L28*INDEX(Application,X28,4), 0)</f>
        <v>4418.5851500000008</v>
      </c>
      <c r="J28" s="263" t="s">
        <v>4962</v>
      </c>
      <c r="K28" s="263" t="s">
        <v>4935</v>
      </c>
      <c r="L28" s="266">
        <v>47</v>
      </c>
      <c r="M28" s="267">
        <v>13</v>
      </c>
      <c r="N28" s="261" cm="1">
        <f t="array" ref="N28">IFERROR(M28/100*L28*INDEX(Application,X28,4), 0)</f>
        <v>2138.5</v>
      </c>
      <c r="O28" s="268" t="s">
        <v>4462</v>
      </c>
      <c r="P28" s="263" t="s">
        <v>4971</v>
      </c>
      <c r="Q28" s="264">
        <v>6984</v>
      </c>
      <c r="R28" s="260" t="str">
        <f>IF(ISBLANK(Q28), "", VLOOKUP(Q28, Z!$A$2:$C$4127, 3, FALSE))</f>
        <v>Pura</v>
      </c>
      <c r="S28" s="269">
        <v>46004</v>
      </c>
      <c r="T28" s="262">
        <f t="shared" si="0"/>
        <v>17100.638625000007</v>
      </c>
      <c r="U28" s="211"/>
      <c r="V28" s="237">
        <f t="shared" si="1"/>
        <v>1</v>
      </c>
      <c r="W28" s="238">
        <f t="shared" si="7"/>
        <v>26.860700000000001</v>
      </c>
      <c r="X28" s="239">
        <f t="shared" si="2"/>
        <v>4</v>
      </c>
      <c r="Y28" s="237">
        <f t="shared" si="3"/>
        <v>1</v>
      </c>
      <c r="Z28" s="238">
        <f t="shared" si="4"/>
        <v>17.459455000000002</v>
      </c>
      <c r="AA28" s="238">
        <f t="shared" si="5"/>
        <v>17.459455000000002</v>
      </c>
      <c r="AB28" s="238">
        <f t="shared" si="8"/>
        <v>13.052</v>
      </c>
      <c r="AC28" s="238">
        <f t="shared" si="6"/>
        <v>13.94415</v>
      </c>
      <c r="AD28" s="240">
        <f t="shared" si="9"/>
        <v>0</v>
      </c>
      <c r="AE28" s="240">
        <f t="shared" si="10"/>
        <v>79</v>
      </c>
      <c r="AF28" s="240"/>
      <c r="AG28" s="240"/>
    </row>
    <row r="29" spans="1:33" outlineLevel="1" x14ac:dyDescent="0.2">
      <c r="A29" s="197"/>
      <c r="B29" s="251"/>
      <c r="C29" s="254"/>
      <c r="D29" s="254"/>
      <c r="E29" s="255"/>
      <c r="F29" s="252"/>
      <c r="G29" s="256"/>
      <c r="H29" s="256"/>
      <c r="I29" s="253"/>
      <c r="J29" s="254"/>
      <c r="K29" s="254"/>
      <c r="L29" s="256"/>
      <c r="M29" s="257"/>
      <c r="N29" s="253"/>
      <c r="O29" s="255"/>
      <c r="P29" s="254"/>
      <c r="Q29" s="255"/>
      <c r="R29" s="252"/>
      <c r="S29" s="258"/>
      <c r="T29" s="259"/>
      <c r="U29" s="211"/>
      <c r="V29" s="237"/>
      <c r="W29" s="238"/>
      <c r="X29" s="239"/>
      <c r="Y29" s="237"/>
      <c r="Z29" s="238"/>
      <c r="AA29" s="238"/>
      <c r="AB29" s="238"/>
      <c r="AC29" s="238"/>
      <c r="AD29" s="240"/>
      <c r="AE29" s="240"/>
      <c r="AF29" s="240"/>
      <c r="AG29" s="240"/>
    </row>
    <row r="30" spans="1:33" x14ac:dyDescent="0.2">
      <c r="A30" s="197"/>
      <c r="B30" s="226">
        <v>1</v>
      </c>
      <c r="C30" s="241"/>
      <c r="D30" s="241"/>
      <c r="E30" s="242"/>
      <c r="F30" s="243" t="str">
        <f>IF(ISBLANK(E30), "", VLOOKUP(E30, Z!$A$2:$C$4127, 3, FALSE))</f>
        <v/>
      </c>
      <c r="G30" s="244"/>
      <c r="H30" s="244"/>
      <c r="I30" s="245" cm="1">
        <f t="array" ref="I30">IFERROR(W30/100*L30*INDEX(Application,X30,4), 0)</f>
        <v>0</v>
      </c>
      <c r="J30" s="241"/>
      <c r="K30" s="241"/>
      <c r="L30" s="246"/>
      <c r="M30" s="247"/>
      <c r="N30" s="245" cm="1">
        <f t="array" ref="N30">IFERROR(M30/100*L30*INDEX(Application,X30,4), 0)</f>
        <v>0</v>
      </c>
      <c r="O30" s="248"/>
      <c r="P30" s="241"/>
      <c r="Q30" s="242"/>
      <c r="R30" s="243" t="str">
        <f>IF(ISBLANK(Q30), "", VLOOKUP(Q30, Z!$A$2:$C$4127, 3, FALSE))</f>
        <v/>
      </c>
      <c r="S30" s="249"/>
      <c r="T30" s="250">
        <f t="shared" si="0"/>
        <v>0</v>
      </c>
      <c r="U30" s="211"/>
      <c r="V30" s="237">
        <f t="shared" si="1"/>
        <v>1</v>
      </c>
      <c r="W30" s="238">
        <f t="shared" si="7"/>
        <v>36.82</v>
      </c>
      <c r="X30" s="239">
        <f t="shared" si="2"/>
        <v>1</v>
      </c>
      <c r="Y30" s="237">
        <f t="shared" si="3"/>
        <v>1</v>
      </c>
      <c r="Z30" s="238">
        <f t="shared" si="4"/>
        <v>23.933</v>
      </c>
      <c r="AA30" s="238">
        <f t="shared" si="5"/>
        <v>23.933</v>
      </c>
      <c r="AB30" s="238">
        <f t="shared" si="8"/>
        <v>13.052</v>
      </c>
      <c r="AC30" s="238">
        <f t="shared" si="6"/>
        <v>15.262500000000001</v>
      </c>
      <c r="AD30" s="240">
        <f t="shared" si="9"/>
        <v>0</v>
      </c>
      <c r="AE30" s="240">
        <f t="shared" si="10"/>
        <v>79</v>
      </c>
      <c r="AF30" s="240"/>
      <c r="AG30" s="240"/>
    </row>
    <row r="31" spans="1:33" x14ac:dyDescent="0.2">
      <c r="A31" s="197"/>
      <c r="B31" s="9">
        <v>2</v>
      </c>
      <c r="C31" s="204"/>
      <c r="D31" s="204"/>
      <c r="E31" s="201"/>
      <c r="F31" s="202" t="str">
        <f>IF(ISBLANK(E31), "", VLOOKUP(E31, Z!$A$2:$C$4127, 3, FALSE))</f>
        <v/>
      </c>
      <c r="G31" s="227"/>
      <c r="H31" s="227"/>
      <c r="I31" s="203" cm="1">
        <f t="array" ref="I31">IFERROR(W31/100*L31*INDEX(Application,X31,4), 0)</f>
        <v>0</v>
      </c>
      <c r="J31" s="204"/>
      <c r="K31" s="204"/>
      <c r="L31" s="229"/>
      <c r="M31" s="228"/>
      <c r="N31" s="203" cm="1">
        <f t="array" ref="N31">IFERROR(M31/100*L31*INDEX(Application,X31,4), 0)</f>
        <v>0</v>
      </c>
      <c r="O31" s="205"/>
      <c r="P31" s="204"/>
      <c r="Q31" s="201"/>
      <c r="R31" s="202" t="str">
        <f>IF(ISBLANK(Q31), "", VLOOKUP(Q31, Z!$A$2:$C$4127, 3, FALSE))</f>
        <v/>
      </c>
      <c r="S31" s="206"/>
      <c r="T31" s="207">
        <f t="shared" si="0"/>
        <v>0</v>
      </c>
      <c r="U31" s="211"/>
      <c r="V31" s="237">
        <f t="shared" si="1"/>
        <v>1</v>
      </c>
      <c r="W31" s="238">
        <f t="shared" si="7"/>
        <v>36.82</v>
      </c>
      <c r="X31" s="239">
        <f t="shared" si="2"/>
        <v>1</v>
      </c>
      <c r="Y31" s="237">
        <f t="shared" si="3"/>
        <v>1</v>
      </c>
      <c r="Z31" s="238">
        <f t="shared" si="4"/>
        <v>23.933</v>
      </c>
      <c r="AA31" s="238">
        <f t="shared" si="5"/>
        <v>23.933</v>
      </c>
      <c r="AB31" s="238">
        <f t="shared" si="8"/>
        <v>13.052</v>
      </c>
      <c r="AC31" s="238">
        <f t="shared" si="6"/>
        <v>15.262500000000001</v>
      </c>
      <c r="AD31" s="240">
        <f t="shared" si="9"/>
        <v>0</v>
      </c>
      <c r="AE31" s="240">
        <f t="shared" si="10"/>
        <v>79</v>
      </c>
      <c r="AF31" s="240"/>
      <c r="AG31" s="240"/>
    </row>
    <row r="32" spans="1:33" ht="14.25" customHeight="1" x14ac:dyDescent="0.2">
      <c r="A32" s="197"/>
      <c r="B32" s="9">
        <v>3</v>
      </c>
      <c r="C32" s="204"/>
      <c r="D32" s="204"/>
      <c r="E32" s="201"/>
      <c r="F32" s="202" t="str">
        <f>IF(ISBLANK(E32), "", VLOOKUP(E32, Z!$A$2:$C$4127, 3, FALSE))</f>
        <v/>
      </c>
      <c r="G32" s="227"/>
      <c r="H32" s="227"/>
      <c r="I32" s="203" cm="1">
        <f t="array" ref="I32">IFERROR(W32/100*L32*INDEX(Application,X32,4), 0)</f>
        <v>0</v>
      </c>
      <c r="J32" s="204"/>
      <c r="K32" s="204"/>
      <c r="L32" s="229"/>
      <c r="M32" s="228"/>
      <c r="N32" s="203" cm="1">
        <f t="array" ref="N32">IFERROR(M32/100*L32*INDEX(Application,X32,4), 0)</f>
        <v>0</v>
      </c>
      <c r="O32" s="205"/>
      <c r="P32" s="204"/>
      <c r="Q32" s="201"/>
      <c r="R32" s="202" t="str">
        <f>IF(ISBLANK(Q32), "", VLOOKUP(Q32, Z!$A$2:$C$4127, 3, FALSE))</f>
        <v/>
      </c>
      <c r="S32" s="206"/>
      <c r="T32" s="207">
        <f t="shared" si="0"/>
        <v>0</v>
      </c>
      <c r="U32" s="211"/>
      <c r="V32" s="237">
        <f t="shared" si="1"/>
        <v>1</v>
      </c>
      <c r="W32" s="238">
        <f t="shared" si="7"/>
        <v>36.82</v>
      </c>
      <c r="X32" s="239">
        <f t="shared" si="2"/>
        <v>1</v>
      </c>
      <c r="Y32" s="237">
        <f t="shared" si="3"/>
        <v>1</v>
      </c>
      <c r="Z32" s="238">
        <f t="shared" si="4"/>
        <v>23.933</v>
      </c>
      <c r="AA32" s="238">
        <f t="shared" si="5"/>
        <v>23.933</v>
      </c>
      <c r="AB32" s="238">
        <f t="shared" si="8"/>
        <v>13.052</v>
      </c>
      <c r="AC32" s="238">
        <f t="shared" si="6"/>
        <v>15.262500000000001</v>
      </c>
      <c r="AD32" s="240">
        <f t="shared" si="9"/>
        <v>0</v>
      </c>
      <c r="AE32" s="240">
        <f t="shared" si="10"/>
        <v>79</v>
      </c>
      <c r="AF32" s="240"/>
      <c r="AG32" s="240"/>
    </row>
    <row r="33" spans="1:33" x14ac:dyDescent="0.2">
      <c r="A33" s="197"/>
      <c r="B33" s="9">
        <v>4</v>
      </c>
      <c r="C33" s="204"/>
      <c r="D33" s="204"/>
      <c r="E33" s="201"/>
      <c r="F33" s="202" t="str">
        <f>IF(ISBLANK(E33), "", VLOOKUP(E33, Z!$A$2:$C$4127, 3, FALSE))</f>
        <v/>
      </c>
      <c r="G33" s="227"/>
      <c r="H33" s="227"/>
      <c r="I33" s="203" cm="1">
        <f t="array" ref="I33">IFERROR(W33/100*L33*INDEX(Application,X33,4), 0)</f>
        <v>0</v>
      </c>
      <c r="J33" s="204"/>
      <c r="K33" s="204"/>
      <c r="L33" s="229"/>
      <c r="M33" s="228"/>
      <c r="N33" s="203" cm="1">
        <f t="array" ref="N33">IFERROR(M33/100*L33*INDEX(Application,X33,4), 0)</f>
        <v>0</v>
      </c>
      <c r="O33" s="205"/>
      <c r="P33" s="204"/>
      <c r="Q33" s="201"/>
      <c r="R33" s="202" t="str">
        <f>IF(ISBLANK(Q33), "", VLOOKUP(Q33, Z!$A$2:$C$4127, 3, FALSE))</f>
        <v/>
      </c>
      <c r="S33" s="206"/>
      <c r="T33" s="207">
        <f t="shared" si="0"/>
        <v>0</v>
      </c>
      <c r="U33" s="211"/>
      <c r="V33" s="237">
        <f t="shared" si="1"/>
        <v>1</v>
      </c>
      <c r="W33" s="238">
        <f t="shared" si="7"/>
        <v>36.82</v>
      </c>
      <c r="X33" s="239">
        <f t="shared" si="2"/>
        <v>1</v>
      </c>
      <c r="Y33" s="237">
        <f t="shared" si="3"/>
        <v>1</v>
      </c>
      <c r="Z33" s="238">
        <f t="shared" si="4"/>
        <v>23.933</v>
      </c>
      <c r="AA33" s="238">
        <f t="shared" si="5"/>
        <v>23.933</v>
      </c>
      <c r="AB33" s="238">
        <f t="shared" si="8"/>
        <v>13.052</v>
      </c>
      <c r="AC33" s="238">
        <f t="shared" si="6"/>
        <v>15.262500000000001</v>
      </c>
      <c r="AD33" s="240">
        <f t="shared" si="9"/>
        <v>0</v>
      </c>
      <c r="AE33" s="240">
        <f t="shared" si="10"/>
        <v>79</v>
      </c>
      <c r="AF33" s="240"/>
      <c r="AG33" s="240"/>
    </row>
    <row r="34" spans="1:33" x14ac:dyDescent="0.2">
      <c r="A34" s="197"/>
      <c r="B34" s="226">
        <v>5</v>
      </c>
      <c r="C34" s="204"/>
      <c r="D34" s="204"/>
      <c r="E34" s="201"/>
      <c r="F34" s="202" t="str">
        <f>IF(ISBLANK(E34), "", VLOOKUP(E34, Z!$A$2:$C$4127, 3, FALSE))</f>
        <v/>
      </c>
      <c r="G34" s="227"/>
      <c r="H34" s="227"/>
      <c r="I34" s="203" cm="1">
        <f t="array" ref="I34">IFERROR(W34/100*L34*INDEX(Application,X34,4), 0)</f>
        <v>0</v>
      </c>
      <c r="J34" s="204"/>
      <c r="K34" s="204"/>
      <c r="L34" s="229"/>
      <c r="M34" s="228"/>
      <c r="N34" s="203" cm="1">
        <f t="array" ref="N34">IFERROR(M34/100*L34*INDEX(Application,X34,4), 0)</f>
        <v>0</v>
      </c>
      <c r="O34" s="205"/>
      <c r="P34" s="204"/>
      <c r="Q34" s="201"/>
      <c r="R34" s="202" t="str">
        <f>IF(ISBLANK(Q34), "", VLOOKUP(Q34, Z!$A$2:$C$4127, 3, FALSE))</f>
        <v/>
      </c>
      <c r="S34" s="206"/>
      <c r="T34" s="207">
        <f t="shared" si="0"/>
        <v>0</v>
      </c>
      <c r="U34" s="211"/>
      <c r="V34" s="237">
        <f t="shared" si="1"/>
        <v>1</v>
      </c>
      <c r="W34" s="238">
        <f t="shared" si="7"/>
        <v>36.82</v>
      </c>
      <c r="X34" s="239">
        <f t="shared" si="2"/>
        <v>1</v>
      </c>
      <c r="Y34" s="237">
        <f t="shared" si="3"/>
        <v>1</v>
      </c>
      <c r="Z34" s="238">
        <f t="shared" si="4"/>
        <v>23.933</v>
      </c>
      <c r="AA34" s="238">
        <f t="shared" si="5"/>
        <v>23.933</v>
      </c>
      <c r="AB34" s="238">
        <f t="shared" si="8"/>
        <v>13.052</v>
      </c>
      <c r="AC34" s="238">
        <f t="shared" si="6"/>
        <v>15.262500000000001</v>
      </c>
      <c r="AD34" s="240">
        <f t="shared" si="9"/>
        <v>0</v>
      </c>
      <c r="AE34" s="240">
        <f t="shared" si="10"/>
        <v>79</v>
      </c>
      <c r="AF34" s="240"/>
      <c r="AG34" s="240"/>
    </row>
    <row r="35" spans="1:33" x14ac:dyDescent="0.2">
      <c r="A35" s="197"/>
      <c r="B35" s="9">
        <v>6</v>
      </c>
      <c r="C35" s="204"/>
      <c r="D35" s="204"/>
      <c r="E35" s="201"/>
      <c r="F35" s="202" t="str">
        <f>IF(ISBLANK(E35), "", VLOOKUP(E35, Z!$A$2:$C$4127, 3, FALSE))</f>
        <v/>
      </c>
      <c r="G35" s="227"/>
      <c r="H35" s="227"/>
      <c r="I35" s="203" cm="1">
        <f t="array" ref="I35">IFERROR(W35/100*L35*INDEX(Application,X35,4), 0)</f>
        <v>0</v>
      </c>
      <c r="J35" s="204"/>
      <c r="K35" s="204"/>
      <c r="L35" s="229"/>
      <c r="M35" s="228"/>
      <c r="N35" s="203" cm="1">
        <f t="array" ref="N35">IFERROR(M35/100*L35*INDEX(Application,X35,4), 0)</f>
        <v>0</v>
      </c>
      <c r="O35" s="205"/>
      <c r="P35" s="204"/>
      <c r="Q35" s="201"/>
      <c r="R35" s="202" t="str">
        <f>IF(ISBLANK(Q35), "", VLOOKUP(Q35, Z!$A$2:$C$4127, 3, FALSE))</f>
        <v/>
      </c>
      <c r="S35" s="206"/>
      <c r="T35" s="207">
        <f t="shared" si="0"/>
        <v>0</v>
      </c>
      <c r="U35" s="211"/>
      <c r="V35" s="237">
        <f t="shared" si="1"/>
        <v>1</v>
      </c>
      <c r="W35" s="238">
        <f t="shared" si="7"/>
        <v>36.82</v>
      </c>
      <c r="X35" s="239">
        <f t="shared" si="2"/>
        <v>1</v>
      </c>
      <c r="Y35" s="237">
        <f t="shared" si="3"/>
        <v>1</v>
      </c>
      <c r="Z35" s="238">
        <f t="shared" si="4"/>
        <v>23.933</v>
      </c>
      <c r="AA35" s="238">
        <f t="shared" si="5"/>
        <v>23.933</v>
      </c>
      <c r="AB35" s="238">
        <f t="shared" si="8"/>
        <v>13.052</v>
      </c>
      <c r="AC35" s="238">
        <f t="shared" si="6"/>
        <v>15.262500000000001</v>
      </c>
      <c r="AD35" s="240">
        <f t="shared" si="9"/>
        <v>0</v>
      </c>
      <c r="AE35" s="240">
        <f t="shared" si="10"/>
        <v>79</v>
      </c>
      <c r="AF35" s="240"/>
      <c r="AG35" s="240"/>
    </row>
    <row r="36" spans="1:33" x14ac:dyDescent="0.2">
      <c r="A36" s="197"/>
      <c r="B36" s="9">
        <v>7</v>
      </c>
      <c r="C36" s="204"/>
      <c r="D36" s="204"/>
      <c r="E36" s="201"/>
      <c r="F36" s="202" t="str">
        <f>IF(ISBLANK(E36), "", VLOOKUP(E36, Z!$A$2:$C$4127, 3, FALSE))</f>
        <v/>
      </c>
      <c r="G36" s="227"/>
      <c r="H36" s="227"/>
      <c r="I36" s="203" cm="1">
        <f t="array" ref="I36">IFERROR(W36/100*L36*INDEX(Application,X36,4), 0)</f>
        <v>0</v>
      </c>
      <c r="J36" s="204"/>
      <c r="K36" s="204"/>
      <c r="L36" s="229"/>
      <c r="M36" s="228"/>
      <c r="N36" s="203" cm="1">
        <f t="array" ref="N36">IFERROR(M36/100*L36*INDEX(Application,X36,4), 0)</f>
        <v>0</v>
      </c>
      <c r="O36" s="205"/>
      <c r="P36" s="204"/>
      <c r="Q36" s="201"/>
      <c r="R36" s="202" t="str">
        <f>IF(ISBLANK(Q36), "", VLOOKUP(Q36, Z!$A$2:$C$4127, 3, FALSE))</f>
        <v/>
      </c>
      <c r="S36" s="206"/>
      <c r="T36" s="207">
        <f t="shared" si="0"/>
        <v>0</v>
      </c>
      <c r="U36" s="211"/>
      <c r="V36" s="237">
        <f t="shared" si="1"/>
        <v>1</v>
      </c>
      <c r="W36" s="238">
        <f t="shared" si="7"/>
        <v>36.82</v>
      </c>
      <c r="X36" s="239">
        <f t="shared" si="2"/>
        <v>1</v>
      </c>
      <c r="Y36" s="237">
        <f t="shared" si="3"/>
        <v>1</v>
      </c>
      <c r="Z36" s="238">
        <f t="shared" si="4"/>
        <v>23.933</v>
      </c>
      <c r="AA36" s="238">
        <f t="shared" si="5"/>
        <v>23.933</v>
      </c>
      <c r="AB36" s="238">
        <f t="shared" si="8"/>
        <v>13.052</v>
      </c>
      <c r="AC36" s="238">
        <f t="shared" si="6"/>
        <v>15.262500000000001</v>
      </c>
      <c r="AD36" s="240">
        <f t="shared" si="9"/>
        <v>0</v>
      </c>
      <c r="AE36" s="240">
        <f t="shared" si="10"/>
        <v>79</v>
      </c>
      <c r="AF36" s="240"/>
      <c r="AG36" s="240"/>
    </row>
    <row r="37" spans="1:33" x14ac:dyDescent="0.2">
      <c r="A37" s="197"/>
      <c r="B37" s="9">
        <v>8</v>
      </c>
      <c r="C37" s="204"/>
      <c r="D37" s="204"/>
      <c r="E37" s="201"/>
      <c r="F37" s="202" t="str">
        <f>IF(ISBLANK(E37), "", VLOOKUP(E37, Z!$A$2:$C$4127, 3, FALSE))</f>
        <v/>
      </c>
      <c r="G37" s="227"/>
      <c r="H37" s="227"/>
      <c r="I37" s="203" cm="1">
        <f t="array" ref="I37">IFERROR(W37/100*L37*INDEX(Application,X37,4), 0)</f>
        <v>0</v>
      </c>
      <c r="J37" s="204"/>
      <c r="K37" s="204"/>
      <c r="L37" s="229"/>
      <c r="M37" s="228"/>
      <c r="N37" s="203" cm="1">
        <f t="array" ref="N37">IFERROR(M37/100*L37*INDEX(Application,X37,4), 0)</f>
        <v>0</v>
      </c>
      <c r="O37" s="205"/>
      <c r="P37" s="204"/>
      <c r="Q37" s="201"/>
      <c r="R37" s="202" t="str">
        <f>IF(ISBLANK(Q37), "", VLOOKUP(Q37, Z!$A$2:$C$4127, 3, FALSE))</f>
        <v/>
      </c>
      <c r="S37" s="206"/>
      <c r="T37" s="207">
        <f t="shared" si="0"/>
        <v>0</v>
      </c>
      <c r="U37" s="211"/>
      <c r="V37" s="237">
        <f t="shared" si="1"/>
        <v>1</v>
      </c>
      <c r="W37" s="238">
        <f t="shared" si="7"/>
        <v>36.82</v>
      </c>
      <c r="X37" s="239">
        <f t="shared" si="2"/>
        <v>1</v>
      </c>
      <c r="Y37" s="237">
        <f t="shared" si="3"/>
        <v>1</v>
      </c>
      <c r="Z37" s="238">
        <f t="shared" si="4"/>
        <v>23.933</v>
      </c>
      <c r="AA37" s="238">
        <f t="shared" si="5"/>
        <v>23.933</v>
      </c>
      <c r="AB37" s="238">
        <f t="shared" si="8"/>
        <v>13.052</v>
      </c>
      <c r="AC37" s="238">
        <f t="shared" si="6"/>
        <v>15.262500000000001</v>
      </c>
      <c r="AD37" s="240">
        <f t="shared" si="9"/>
        <v>0</v>
      </c>
      <c r="AE37" s="240">
        <f t="shared" si="10"/>
        <v>79</v>
      </c>
      <c r="AF37" s="240"/>
      <c r="AG37" s="240"/>
    </row>
    <row r="38" spans="1:33" x14ac:dyDescent="0.2">
      <c r="A38" s="197"/>
      <c r="B38" s="226">
        <v>9</v>
      </c>
      <c r="C38" s="204"/>
      <c r="D38" s="204"/>
      <c r="E38" s="201"/>
      <c r="F38" s="202" t="str">
        <f>IF(ISBLANK(E38), "", VLOOKUP(E38, Z!$A$2:$C$4127, 3, FALSE))</f>
        <v/>
      </c>
      <c r="G38" s="227"/>
      <c r="H38" s="227"/>
      <c r="I38" s="203" cm="1">
        <f t="array" ref="I38">IFERROR(W38/100*L38*INDEX(Application,X38,4), 0)</f>
        <v>0</v>
      </c>
      <c r="J38" s="204"/>
      <c r="K38" s="204"/>
      <c r="L38" s="229"/>
      <c r="M38" s="228"/>
      <c r="N38" s="203" cm="1">
        <f t="array" ref="N38">IFERROR(M38/100*L38*INDEX(Application,X38,4), 0)</f>
        <v>0</v>
      </c>
      <c r="O38" s="205"/>
      <c r="P38" s="204"/>
      <c r="Q38" s="201"/>
      <c r="R38" s="202" t="str">
        <f>IF(ISBLANK(Q38), "", VLOOKUP(Q38, Z!$A$2:$C$4127, 3, FALSE))</f>
        <v/>
      </c>
      <c r="S38" s="206"/>
      <c r="T38" s="207">
        <f t="shared" si="0"/>
        <v>0</v>
      </c>
      <c r="U38" s="211"/>
      <c r="V38" s="237">
        <f t="shared" si="1"/>
        <v>1</v>
      </c>
      <c r="W38" s="238">
        <f t="shared" si="7"/>
        <v>36.82</v>
      </c>
      <c r="X38" s="239">
        <f t="shared" si="2"/>
        <v>1</v>
      </c>
      <c r="Y38" s="237">
        <f t="shared" si="3"/>
        <v>1</v>
      </c>
      <c r="Z38" s="238">
        <f t="shared" si="4"/>
        <v>23.933</v>
      </c>
      <c r="AA38" s="238">
        <f t="shared" si="5"/>
        <v>23.933</v>
      </c>
      <c r="AB38" s="238">
        <f t="shared" si="8"/>
        <v>13.052</v>
      </c>
      <c r="AC38" s="238">
        <f t="shared" si="6"/>
        <v>15.262500000000001</v>
      </c>
      <c r="AD38" s="240">
        <f t="shared" si="9"/>
        <v>0</v>
      </c>
      <c r="AE38" s="240">
        <f t="shared" si="10"/>
        <v>79</v>
      </c>
      <c r="AF38" s="240"/>
      <c r="AG38" s="240"/>
    </row>
    <row r="39" spans="1:33" x14ac:dyDescent="0.2">
      <c r="A39" s="197"/>
      <c r="B39" s="9">
        <v>10</v>
      </c>
      <c r="C39" s="204"/>
      <c r="D39" s="204"/>
      <c r="E39" s="201"/>
      <c r="F39" s="202" t="str">
        <f>IF(ISBLANK(E39), "", VLOOKUP(E39, Z!$A$2:$C$4127, 3, FALSE))</f>
        <v/>
      </c>
      <c r="G39" s="227"/>
      <c r="H39" s="227"/>
      <c r="I39" s="203" cm="1">
        <f t="array" ref="I39">IFERROR(W39/100*L39*INDEX(Application,X39,4), 0)</f>
        <v>0</v>
      </c>
      <c r="J39" s="204"/>
      <c r="K39" s="204"/>
      <c r="L39" s="229"/>
      <c r="M39" s="228"/>
      <c r="N39" s="203" cm="1">
        <f t="array" ref="N39">IFERROR(M39/100*L39*INDEX(Application,X39,4), 0)</f>
        <v>0</v>
      </c>
      <c r="O39" s="205"/>
      <c r="P39" s="204"/>
      <c r="Q39" s="201"/>
      <c r="R39" s="202" t="str">
        <f>IF(ISBLANK(Q39), "", VLOOKUP(Q39, Z!$A$2:$C$4127, 3, FALSE))</f>
        <v/>
      </c>
      <c r="S39" s="206"/>
      <c r="T39" s="207">
        <f t="shared" si="0"/>
        <v>0</v>
      </c>
      <c r="U39" s="211"/>
      <c r="V39" s="237">
        <f t="shared" si="1"/>
        <v>1</v>
      </c>
      <c r="W39" s="238">
        <f t="shared" si="7"/>
        <v>36.82</v>
      </c>
      <c r="X39" s="239">
        <f t="shared" si="2"/>
        <v>1</v>
      </c>
      <c r="Y39" s="237">
        <f t="shared" si="3"/>
        <v>1</v>
      </c>
      <c r="Z39" s="238">
        <f t="shared" si="4"/>
        <v>23.933</v>
      </c>
      <c r="AA39" s="238">
        <f t="shared" si="5"/>
        <v>23.933</v>
      </c>
      <c r="AB39" s="238">
        <f t="shared" si="8"/>
        <v>13.052</v>
      </c>
      <c r="AC39" s="238">
        <f t="shared" si="6"/>
        <v>15.262500000000001</v>
      </c>
      <c r="AD39" s="240">
        <f t="shared" si="9"/>
        <v>0</v>
      </c>
      <c r="AE39" s="240">
        <f t="shared" si="10"/>
        <v>79</v>
      </c>
      <c r="AF39" s="240"/>
      <c r="AG39" s="240"/>
    </row>
    <row r="40" spans="1:33" x14ac:dyDescent="0.2">
      <c r="A40" s="197"/>
      <c r="B40" s="9">
        <v>11</v>
      </c>
      <c r="C40" s="204"/>
      <c r="D40" s="204"/>
      <c r="E40" s="201"/>
      <c r="F40" s="202" t="str">
        <f>IF(ISBLANK(E40), "", VLOOKUP(E40, Z!$A$2:$C$4127, 3, FALSE))</f>
        <v/>
      </c>
      <c r="G40" s="227"/>
      <c r="H40" s="227"/>
      <c r="I40" s="203" cm="1">
        <f t="array" ref="I40">IFERROR(W40/100*L40*INDEX(Application,X40,4), 0)</f>
        <v>0</v>
      </c>
      <c r="J40" s="204"/>
      <c r="K40" s="204"/>
      <c r="L40" s="229"/>
      <c r="M40" s="228"/>
      <c r="N40" s="203" cm="1">
        <f t="array" ref="N40">IFERROR(M40/100*L40*INDEX(Application,X40,4), 0)</f>
        <v>0</v>
      </c>
      <c r="O40" s="205"/>
      <c r="P40" s="204"/>
      <c r="Q40" s="201"/>
      <c r="R40" s="202" t="str">
        <f>IF(ISBLANK(Q40), "", VLOOKUP(Q40, Z!$A$2:$C$4127, 3, FALSE))</f>
        <v/>
      </c>
      <c r="S40" s="206"/>
      <c r="T40" s="207">
        <f t="shared" si="0"/>
        <v>0</v>
      </c>
      <c r="U40" s="211"/>
      <c r="V40" s="237">
        <f t="shared" si="1"/>
        <v>1</v>
      </c>
      <c r="W40" s="238">
        <f t="shared" si="7"/>
        <v>36.82</v>
      </c>
      <c r="X40" s="239">
        <f t="shared" si="2"/>
        <v>1</v>
      </c>
      <c r="Y40" s="237">
        <f t="shared" si="3"/>
        <v>1</v>
      </c>
      <c r="Z40" s="238">
        <f t="shared" si="4"/>
        <v>23.933</v>
      </c>
      <c r="AA40" s="238">
        <f t="shared" si="5"/>
        <v>23.933</v>
      </c>
      <c r="AB40" s="238">
        <f t="shared" si="8"/>
        <v>13.052</v>
      </c>
      <c r="AC40" s="238">
        <f t="shared" si="6"/>
        <v>15.262500000000001</v>
      </c>
      <c r="AD40" s="240">
        <f t="shared" si="9"/>
        <v>0</v>
      </c>
      <c r="AE40" s="240">
        <f t="shared" si="10"/>
        <v>79</v>
      </c>
      <c r="AF40" s="240"/>
      <c r="AG40" s="240"/>
    </row>
    <row r="41" spans="1:33" x14ac:dyDescent="0.2">
      <c r="A41" s="197"/>
      <c r="B41" s="9">
        <v>12</v>
      </c>
      <c r="C41" s="204"/>
      <c r="D41" s="204"/>
      <c r="E41" s="201"/>
      <c r="F41" s="202" t="str">
        <f>IF(ISBLANK(E41), "", VLOOKUP(E41, Z!$A$2:$C$4127, 3, FALSE))</f>
        <v/>
      </c>
      <c r="G41" s="227"/>
      <c r="H41" s="227"/>
      <c r="I41" s="203" cm="1">
        <f t="array" ref="I41">IFERROR(W41/100*L41*INDEX(Application,X41,4), 0)</f>
        <v>0</v>
      </c>
      <c r="J41" s="204"/>
      <c r="K41" s="204"/>
      <c r="L41" s="229"/>
      <c r="M41" s="228"/>
      <c r="N41" s="203" cm="1">
        <f t="array" ref="N41">IFERROR(M41/100*L41*INDEX(Application,X41,4), 0)</f>
        <v>0</v>
      </c>
      <c r="O41" s="205"/>
      <c r="P41" s="204"/>
      <c r="Q41" s="201"/>
      <c r="R41" s="202" t="str">
        <f>IF(ISBLANK(Q41), "", VLOOKUP(Q41, Z!$A$2:$C$4127, 3, FALSE))</f>
        <v/>
      </c>
      <c r="S41" s="206"/>
      <c r="T41" s="207">
        <f t="shared" si="0"/>
        <v>0</v>
      </c>
      <c r="U41" s="211"/>
      <c r="V41" s="237">
        <f t="shared" si="1"/>
        <v>1</v>
      </c>
      <c r="W41" s="238">
        <f t="shared" si="7"/>
        <v>36.82</v>
      </c>
      <c r="X41" s="239">
        <f t="shared" si="2"/>
        <v>1</v>
      </c>
      <c r="Y41" s="237">
        <f t="shared" si="3"/>
        <v>1</v>
      </c>
      <c r="Z41" s="238">
        <f t="shared" si="4"/>
        <v>23.933</v>
      </c>
      <c r="AA41" s="238">
        <f t="shared" si="5"/>
        <v>23.933</v>
      </c>
      <c r="AB41" s="238">
        <f t="shared" si="8"/>
        <v>13.052</v>
      </c>
      <c r="AC41" s="238">
        <f t="shared" si="6"/>
        <v>15.262500000000001</v>
      </c>
      <c r="AD41" s="240">
        <f t="shared" si="9"/>
        <v>0</v>
      </c>
      <c r="AE41" s="240">
        <f t="shared" si="10"/>
        <v>79</v>
      </c>
      <c r="AF41" s="240"/>
      <c r="AG41" s="240"/>
    </row>
    <row r="42" spans="1:33" x14ac:dyDescent="0.2">
      <c r="A42" s="197"/>
      <c r="B42" s="226">
        <v>13</v>
      </c>
      <c r="C42" s="204"/>
      <c r="D42" s="204"/>
      <c r="E42" s="201"/>
      <c r="F42" s="202" t="str">
        <f>IF(ISBLANK(E42), "", VLOOKUP(E42, Z!$A$2:$C$4127, 3, FALSE))</f>
        <v/>
      </c>
      <c r="G42" s="227"/>
      <c r="H42" s="227"/>
      <c r="I42" s="203" cm="1">
        <f t="array" ref="I42">IFERROR(W42/100*L42*INDEX(Application,X42,4), 0)</f>
        <v>0</v>
      </c>
      <c r="J42" s="204"/>
      <c r="K42" s="204"/>
      <c r="L42" s="229"/>
      <c r="M42" s="228"/>
      <c r="N42" s="203" cm="1">
        <f t="array" ref="N42">IFERROR(M42/100*L42*INDEX(Application,X42,4), 0)</f>
        <v>0</v>
      </c>
      <c r="O42" s="205"/>
      <c r="P42" s="204"/>
      <c r="Q42" s="201"/>
      <c r="R42" s="202" t="str">
        <f>IF(ISBLANK(Q42), "", VLOOKUP(Q42, Z!$A$2:$C$4127, 3, FALSE))</f>
        <v/>
      </c>
      <c r="S42" s="206"/>
      <c r="T42" s="207">
        <f t="shared" si="0"/>
        <v>0</v>
      </c>
      <c r="U42" s="211"/>
      <c r="V42" s="237">
        <f t="shared" si="1"/>
        <v>1</v>
      </c>
      <c r="W42" s="238">
        <f t="shared" si="7"/>
        <v>36.82</v>
      </c>
      <c r="X42" s="239">
        <f t="shared" si="2"/>
        <v>1</v>
      </c>
      <c r="Y42" s="237">
        <f t="shared" si="3"/>
        <v>1</v>
      </c>
      <c r="Z42" s="238">
        <f t="shared" si="4"/>
        <v>23.933</v>
      </c>
      <c r="AA42" s="238">
        <f t="shared" si="5"/>
        <v>23.933</v>
      </c>
      <c r="AB42" s="238">
        <f t="shared" si="8"/>
        <v>13.052</v>
      </c>
      <c r="AC42" s="238">
        <f t="shared" si="6"/>
        <v>15.262500000000001</v>
      </c>
      <c r="AD42" s="240">
        <f t="shared" si="9"/>
        <v>0</v>
      </c>
      <c r="AE42" s="240">
        <f t="shared" si="10"/>
        <v>79</v>
      </c>
      <c r="AF42" s="240"/>
      <c r="AG42" s="240"/>
    </row>
    <row r="43" spans="1:33" x14ac:dyDescent="0.2">
      <c r="A43" s="197"/>
      <c r="B43" s="9">
        <v>14</v>
      </c>
      <c r="C43" s="204"/>
      <c r="D43" s="204"/>
      <c r="E43" s="201"/>
      <c r="F43" s="202" t="str">
        <f>IF(ISBLANK(E43), "", VLOOKUP(E43, Z!$A$2:$C$4127, 3, FALSE))</f>
        <v/>
      </c>
      <c r="G43" s="227"/>
      <c r="H43" s="227"/>
      <c r="I43" s="203" cm="1">
        <f t="array" ref="I43">IFERROR(W43/100*L43*INDEX(Application,X43,4), 0)</f>
        <v>0</v>
      </c>
      <c r="J43" s="204"/>
      <c r="K43" s="204"/>
      <c r="L43" s="229"/>
      <c r="M43" s="228"/>
      <c r="N43" s="203" cm="1">
        <f t="array" ref="N43">IFERROR(M43/100*L43*INDEX(Application,X43,4), 0)</f>
        <v>0</v>
      </c>
      <c r="O43" s="205"/>
      <c r="P43" s="204"/>
      <c r="Q43" s="201"/>
      <c r="R43" s="202" t="str">
        <f>IF(ISBLANK(Q43), "", VLOOKUP(Q43, Z!$A$2:$C$4127, 3, FALSE))</f>
        <v/>
      </c>
      <c r="S43" s="206"/>
      <c r="T43" s="207">
        <f t="shared" si="0"/>
        <v>0</v>
      </c>
      <c r="U43" s="211"/>
      <c r="V43" s="237">
        <f t="shared" si="1"/>
        <v>1</v>
      </c>
      <c r="W43" s="238">
        <f t="shared" si="7"/>
        <v>36.82</v>
      </c>
      <c r="X43" s="239">
        <f t="shared" si="2"/>
        <v>1</v>
      </c>
      <c r="Y43" s="237">
        <f t="shared" si="3"/>
        <v>1</v>
      </c>
      <c r="Z43" s="238">
        <f t="shared" si="4"/>
        <v>23.933</v>
      </c>
      <c r="AA43" s="238">
        <f t="shared" si="5"/>
        <v>23.933</v>
      </c>
      <c r="AB43" s="238">
        <f t="shared" si="8"/>
        <v>13.052</v>
      </c>
      <c r="AC43" s="238">
        <f t="shared" si="6"/>
        <v>15.262500000000001</v>
      </c>
      <c r="AD43" s="240">
        <f t="shared" si="9"/>
        <v>0</v>
      </c>
      <c r="AE43" s="240">
        <f t="shared" si="10"/>
        <v>79</v>
      </c>
      <c r="AF43" s="240"/>
      <c r="AG43" s="240"/>
    </row>
    <row r="44" spans="1:33" x14ac:dyDescent="0.2">
      <c r="A44" s="197"/>
      <c r="B44" s="9">
        <v>15</v>
      </c>
      <c r="C44" s="204"/>
      <c r="D44" s="204"/>
      <c r="E44" s="201"/>
      <c r="F44" s="202" t="str">
        <f>IF(ISBLANK(E44), "", VLOOKUP(E44, Z!$A$2:$C$4127, 3, FALSE))</f>
        <v/>
      </c>
      <c r="G44" s="227"/>
      <c r="H44" s="227"/>
      <c r="I44" s="203" cm="1">
        <f t="array" ref="I44">IFERROR(W44/100*L44*INDEX(Application,X44,4), 0)</f>
        <v>0</v>
      </c>
      <c r="J44" s="204"/>
      <c r="K44" s="204"/>
      <c r="L44" s="229"/>
      <c r="M44" s="228"/>
      <c r="N44" s="203" cm="1">
        <f t="array" ref="N44">IFERROR(M44/100*L44*INDEX(Application,X44,4), 0)</f>
        <v>0</v>
      </c>
      <c r="O44" s="205"/>
      <c r="P44" s="204"/>
      <c r="Q44" s="201"/>
      <c r="R44" s="202" t="str">
        <f>IF(ISBLANK(Q44), "", VLOOKUP(Q44, Z!$A$2:$C$4127, 3, FALSE))</f>
        <v/>
      </c>
      <c r="S44" s="206"/>
      <c r="T44" s="207">
        <f t="shared" si="0"/>
        <v>0</v>
      </c>
      <c r="U44" s="211"/>
      <c r="V44" s="237">
        <f t="shared" si="1"/>
        <v>1</v>
      </c>
      <c r="W44" s="238">
        <f t="shared" si="7"/>
        <v>36.82</v>
      </c>
      <c r="X44" s="239">
        <f t="shared" si="2"/>
        <v>1</v>
      </c>
      <c r="Y44" s="237">
        <f t="shared" si="3"/>
        <v>1</v>
      </c>
      <c r="Z44" s="238">
        <f t="shared" si="4"/>
        <v>23.933</v>
      </c>
      <c r="AA44" s="238">
        <f t="shared" si="5"/>
        <v>23.933</v>
      </c>
      <c r="AB44" s="238">
        <f t="shared" si="8"/>
        <v>13.052</v>
      </c>
      <c r="AC44" s="238">
        <f t="shared" si="6"/>
        <v>15.262500000000001</v>
      </c>
      <c r="AD44" s="240">
        <f t="shared" si="9"/>
        <v>0</v>
      </c>
      <c r="AE44" s="240">
        <f t="shared" si="10"/>
        <v>79</v>
      </c>
      <c r="AF44" s="240"/>
      <c r="AG44" s="240"/>
    </row>
    <row r="45" spans="1:33" x14ac:dyDescent="0.2">
      <c r="A45" s="197"/>
      <c r="B45" s="9">
        <v>16</v>
      </c>
      <c r="C45" s="204"/>
      <c r="D45" s="204"/>
      <c r="E45" s="201"/>
      <c r="F45" s="202" t="str">
        <f>IF(ISBLANK(E45), "", VLOOKUP(E45, Z!$A$2:$C$4127, 3, FALSE))</f>
        <v/>
      </c>
      <c r="G45" s="227"/>
      <c r="H45" s="227"/>
      <c r="I45" s="203" cm="1">
        <f t="array" ref="I45">IFERROR(W45/100*L45*INDEX(Application,X45,4), 0)</f>
        <v>0</v>
      </c>
      <c r="J45" s="204"/>
      <c r="K45" s="204"/>
      <c r="L45" s="229"/>
      <c r="M45" s="228"/>
      <c r="N45" s="203" cm="1">
        <f t="array" ref="N45">IFERROR(M45/100*L45*INDEX(Application,X45,4), 0)</f>
        <v>0</v>
      </c>
      <c r="O45" s="205"/>
      <c r="P45" s="204"/>
      <c r="Q45" s="201"/>
      <c r="R45" s="202" t="str">
        <f>IF(ISBLANK(Q45), "", VLOOKUP(Q45, Z!$A$2:$C$4127, 3, FALSE))</f>
        <v/>
      </c>
      <c r="S45" s="206"/>
      <c r="T45" s="207">
        <f t="shared" si="0"/>
        <v>0</v>
      </c>
      <c r="U45" s="211"/>
      <c r="V45" s="237">
        <f t="shared" si="1"/>
        <v>1</v>
      </c>
      <c r="W45" s="238">
        <f t="shared" si="7"/>
        <v>36.82</v>
      </c>
      <c r="X45" s="239">
        <f t="shared" si="2"/>
        <v>1</v>
      </c>
      <c r="Y45" s="237">
        <f t="shared" si="3"/>
        <v>1</v>
      </c>
      <c r="Z45" s="238">
        <f t="shared" si="4"/>
        <v>23.933</v>
      </c>
      <c r="AA45" s="238">
        <f t="shared" si="5"/>
        <v>23.933</v>
      </c>
      <c r="AB45" s="238">
        <f t="shared" si="8"/>
        <v>13.052</v>
      </c>
      <c r="AC45" s="238">
        <f t="shared" si="6"/>
        <v>15.262500000000001</v>
      </c>
      <c r="AD45" s="240">
        <f t="shared" si="9"/>
        <v>0</v>
      </c>
      <c r="AE45" s="240">
        <f t="shared" si="10"/>
        <v>79</v>
      </c>
      <c r="AF45" s="240"/>
      <c r="AG45" s="240"/>
    </row>
    <row r="46" spans="1:33" x14ac:dyDescent="0.2">
      <c r="A46" s="197"/>
      <c r="B46" s="226">
        <v>17</v>
      </c>
      <c r="C46" s="204"/>
      <c r="D46" s="204"/>
      <c r="E46" s="201"/>
      <c r="F46" s="202" t="str">
        <f>IF(ISBLANK(E46), "", VLOOKUP(E46, Z!$A$2:$C$4127, 3, FALSE))</f>
        <v/>
      </c>
      <c r="G46" s="227"/>
      <c r="H46" s="227"/>
      <c r="I46" s="203" cm="1">
        <f t="array" ref="I46">IFERROR(W46/100*L46*INDEX(Application,X46,4), 0)</f>
        <v>0</v>
      </c>
      <c r="J46" s="204"/>
      <c r="K46" s="204"/>
      <c r="L46" s="229"/>
      <c r="M46" s="228"/>
      <c r="N46" s="203" cm="1">
        <f t="array" ref="N46">IFERROR(M46/100*L46*INDEX(Application,X46,4), 0)</f>
        <v>0</v>
      </c>
      <c r="O46" s="205"/>
      <c r="P46" s="204"/>
      <c r="Q46" s="201"/>
      <c r="R46" s="202" t="str">
        <f>IF(ISBLANK(Q46), "", VLOOKUP(Q46, Z!$A$2:$C$4127, 3, FALSE))</f>
        <v/>
      </c>
      <c r="S46" s="206"/>
      <c r="T46" s="207">
        <f t="shared" si="0"/>
        <v>0</v>
      </c>
      <c r="U46" s="211"/>
      <c r="V46" s="237">
        <f t="shared" si="1"/>
        <v>1</v>
      </c>
      <c r="W46" s="238">
        <f t="shared" si="7"/>
        <v>36.82</v>
      </c>
      <c r="X46" s="239">
        <f t="shared" si="2"/>
        <v>1</v>
      </c>
      <c r="Y46" s="237">
        <f t="shared" si="3"/>
        <v>1</v>
      </c>
      <c r="Z46" s="238">
        <f t="shared" si="4"/>
        <v>23.933</v>
      </c>
      <c r="AA46" s="238">
        <f t="shared" si="5"/>
        <v>23.933</v>
      </c>
      <c r="AB46" s="238">
        <f t="shared" si="8"/>
        <v>13.052</v>
      </c>
      <c r="AC46" s="238">
        <f t="shared" si="6"/>
        <v>15.262500000000001</v>
      </c>
      <c r="AD46" s="240">
        <f t="shared" si="9"/>
        <v>0</v>
      </c>
      <c r="AE46" s="240">
        <f t="shared" si="10"/>
        <v>79</v>
      </c>
      <c r="AF46" s="240"/>
      <c r="AG46" s="240"/>
    </row>
    <row r="47" spans="1:33" x14ac:dyDescent="0.2">
      <c r="A47" s="197"/>
      <c r="B47" s="9">
        <v>18</v>
      </c>
      <c r="C47" s="204"/>
      <c r="D47" s="204"/>
      <c r="E47" s="201"/>
      <c r="F47" s="202" t="str">
        <f>IF(ISBLANK(E47), "", VLOOKUP(E47, Z!$A$2:$C$4127, 3, FALSE))</f>
        <v/>
      </c>
      <c r="G47" s="227"/>
      <c r="H47" s="227"/>
      <c r="I47" s="203" cm="1">
        <f t="array" ref="I47">IFERROR(W47/100*L47*INDEX(Application,X47,4), 0)</f>
        <v>0</v>
      </c>
      <c r="J47" s="204"/>
      <c r="K47" s="204"/>
      <c r="L47" s="229"/>
      <c r="M47" s="228"/>
      <c r="N47" s="203" cm="1">
        <f t="array" ref="N47">IFERROR(M47/100*L47*INDEX(Application,X47,4), 0)</f>
        <v>0</v>
      </c>
      <c r="O47" s="205"/>
      <c r="P47" s="204"/>
      <c r="Q47" s="201"/>
      <c r="R47" s="202" t="str">
        <f>IF(ISBLANK(Q47), "", VLOOKUP(Q47, Z!$A$2:$C$4127, 3, FALSE))</f>
        <v/>
      </c>
      <c r="S47" s="206"/>
      <c r="T47" s="207">
        <f t="shared" si="0"/>
        <v>0</v>
      </c>
      <c r="U47" s="211"/>
      <c r="V47" s="237">
        <f t="shared" si="1"/>
        <v>1</v>
      </c>
      <c r="W47" s="238">
        <f t="shared" si="7"/>
        <v>36.82</v>
      </c>
      <c r="X47" s="239">
        <f t="shared" si="2"/>
        <v>1</v>
      </c>
      <c r="Y47" s="237">
        <f t="shared" si="3"/>
        <v>1</v>
      </c>
      <c r="Z47" s="238">
        <f t="shared" si="4"/>
        <v>23.933</v>
      </c>
      <c r="AA47" s="238">
        <f t="shared" si="5"/>
        <v>23.933</v>
      </c>
      <c r="AB47" s="238">
        <f t="shared" si="8"/>
        <v>13.052</v>
      </c>
      <c r="AC47" s="238">
        <f t="shared" si="6"/>
        <v>15.262500000000001</v>
      </c>
      <c r="AD47" s="240">
        <f t="shared" si="9"/>
        <v>0</v>
      </c>
      <c r="AE47" s="240">
        <f t="shared" si="10"/>
        <v>79</v>
      </c>
      <c r="AF47" s="240"/>
      <c r="AG47" s="240"/>
    </row>
    <row r="48" spans="1:33" x14ac:dyDescent="0.2">
      <c r="A48" s="197"/>
      <c r="B48" s="9">
        <v>19</v>
      </c>
      <c r="C48" s="204"/>
      <c r="D48" s="204"/>
      <c r="E48" s="201"/>
      <c r="F48" s="202" t="str">
        <f>IF(ISBLANK(E48), "", VLOOKUP(E48, Z!$A$2:$C$4127, 3, FALSE))</f>
        <v/>
      </c>
      <c r="G48" s="227"/>
      <c r="H48" s="227"/>
      <c r="I48" s="203" cm="1">
        <f t="array" ref="I48">IFERROR(W48/100*L48*INDEX(Application,X48,4), 0)</f>
        <v>0</v>
      </c>
      <c r="J48" s="204"/>
      <c r="K48" s="204"/>
      <c r="L48" s="229"/>
      <c r="M48" s="228"/>
      <c r="N48" s="203" cm="1">
        <f t="array" ref="N48">IFERROR(M48/100*L48*INDEX(Application,X48,4), 0)</f>
        <v>0</v>
      </c>
      <c r="O48" s="205"/>
      <c r="P48" s="204"/>
      <c r="Q48" s="201"/>
      <c r="R48" s="202" t="str">
        <f>IF(ISBLANK(Q48), "", VLOOKUP(Q48, Z!$A$2:$C$4127, 3, FALSE))</f>
        <v/>
      </c>
      <c r="S48" s="206"/>
      <c r="T48" s="207">
        <f t="shared" si="0"/>
        <v>0</v>
      </c>
      <c r="U48" s="211"/>
      <c r="V48" s="237">
        <f t="shared" si="1"/>
        <v>1</v>
      </c>
      <c r="W48" s="238">
        <f t="shared" si="7"/>
        <v>36.82</v>
      </c>
      <c r="X48" s="239">
        <f t="shared" si="2"/>
        <v>1</v>
      </c>
      <c r="Y48" s="237">
        <f t="shared" si="3"/>
        <v>1</v>
      </c>
      <c r="Z48" s="238">
        <f t="shared" si="4"/>
        <v>23.933</v>
      </c>
      <c r="AA48" s="238">
        <f t="shared" si="5"/>
        <v>23.933</v>
      </c>
      <c r="AB48" s="238">
        <f t="shared" si="8"/>
        <v>13.052</v>
      </c>
      <c r="AC48" s="238">
        <f t="shared" si="6"/>
        <v>15.262500000000001</v>
      </c>
      <c r="AD48" s="240">
        <f t="shared" si="9"/>
        <v>0</v>
      </c>
      <c r="AE48" s="240">
        <f t="shared" si="10"/>
        <v>79</v>
      </c>
      <c r="AF48" s="240"/>
      <c r="AG48" s="240"/>
    </row>
    <row r="49" spans="1:33" x14ac:dyDescent="0.2">
      <c r="A49" s="197"/>
      <c r="B49" s="9">
        <v>20</v>
      </c>
      <c r="C49" s="204"/>
      <c r="D49" s="204"/>
      <c r="E49" s="201"/>
      <c r="F49" s="202" t="str">
        <f>IF(ISBLANK(E49), "", VLOOKUP(E49, Z!$A$2:$C$4127, 3, FALSE))</f>
        <v/>
      </c>
      <c r="G49" s="227"/>
      <c r="H49" s="227"/>
      <c r="I49" s="203" cm="1">
        <f t="array" ref="I49">IFERROR(W49/100*L49*INDEX(Application,X49,4), 0)</f>
        <v>0</v>
      </c>
      <c r="J49" s="204"/>
      <c r="K49" s="204"/>
      <c r="L49" s="229"/>
      <c r="M49" s="228"/>
      <c r="N49" s="203" cm="1">
        <f t="array" ref="N49">IFERROR(M49/100*L49*INDEX(Application,X49,4), 0)</f>
        <v>0</v>
      </c>
      <c r="O49" s="205"/>
      <c r="P49" s="204"/>
      <c r="Q49" s="201"/>
      <c r="R49" s="202" t="str">
        <f>IF(ISBLANK(Q49), "", VLOOKUP(Q49, Z!$A$2:$C$4127, 3, FALSE))</f>
        <v/>
      </c>
      <c r="S49" s="206"/>
      <c r="T49" s="207">
        <f t="shared" si="0"/>
        <v>0</v>
      </c>
      <c r="U49" s="211"/>
      <c r="V49" s="237">
        <f t="shared" si="1"/>
        <v>1</v>
      </c>
      <c r="W49" s="238">
        <f t="shared" si="7"/>
        <v>36.82</v>
      </c>
      <c r="X49" s="239">
        <f t="shared" si="2"/>
        <v>1</v>
      </c>
      <c r="Y49" s="237">
        <f t="shared" si="3"/>
        <v>1</v>
      </c>
      <c r="Z49" s="238">
        <f t="shared" si="4"/>
        <v>23.933</v>
      </c>
      <c r="AA49" s="238">
        <f t="shared" si="5"/>
        <v>23.933</v>
      </c>
      <c r="AB49" s="238">
        <f t="shared" si="8"/>
        <v>13.052</v>
      </c>
      <c r="AC49" s="238">
        <f t="shared" si="6"/>
        <v>15.262500000000001</v>
      </c>
      <c r="AD49" s="240">
        <f t="shared" si="9"/>
        <v>0</v>
      </c>
      <c r="AE49" s="240">
        <f t="shared" si="10"/>
        <v>79</v>
      </c>
      <c r="AF49" s="240"/>
      <c r="AG49" s="240"/>
    </row>
    <row r="50" spans="1:33" x14ac:dyDescent="0.2">
      <c r="A50" s="197"/>
      <c r="B50" s="226">
        <v>21</v>
      </c>
      <c r="C50" s="204"/>
      <c r="D50" s="204"/>
      <c r="E50" s="201"/>
      <c r="F50" s="202" t="str">
        <f>IF(ISBLANK(E50), "", VLOOKUP(E50, Z!$A$2:$C$4127, 3, FALSE))</f>
        <v/>
      </c>
      <c r="G50" s="227"/>
      <c r="H50" s="227"/>
      <c r="I50" s="203" cm="1">
        <f t="array" ref="I50">IFERROR(W50/100*L50*INDEX(Application,X50,4), 0)</f>
        <v>0</v>
      </c>
      <c r="J50" s="204"/>
      <c r="K50" s="204"/>
      <c r="L50" s="229"/>
      <c r="M50" s="228"/>
      <c r="N50" s="203" cm="1">
        <f t="array" ref="N50">IFERROR(M50/100*L50*INDEX(Application,X50,4), 0)</f>
        <v>0</v>
      </c>
      <c r="O50" s="205"/>
      <c r="P50" s="204"/>
      <c r="Q50" s="201"/>
      <c r="R50" s="202" t="str">
        <f>IF(ISBLANK(Q50), "", VLOOKUP(Q50, Z!$A$2:$C$4127, 3, FALSE))</f>
        <v/>
      </c>
      <c r="S50" s="206"/>
      <c r="T50" s="207">
        <f t="shared" si="0"/>
        <v>0</v>
      </c>
      <c r="U50" s="211"/>
      <c r="V50" s="237">
        <f t="shared" si="1"/>
        <v>1</v>
      </c>
      <c r="W50" s="238">
        <f t="shared" si="7"/>
        <v>36.82</v>
      </c>
      <c r="X50" s="239">
        <f t="shared" si="2"/>
        <v>1</v>
      </c>
      <c r="Y50" s="237">
        <f t="shared" si="3"/>
        <v>1</v>
      </c>
      <c r="Z50" s="238">
        <f t="shared" si="4"/>
        <v>23.933</v>
      </c>
      <c r="AA50" s="238">
        <f t="shared" si="5"/>
        <v>23.933</v>
      </c>
      <c r="AB50" s="238">
        <f t="shared" si="8"/>
        <v>13.052</v>
      </c>
      <c r="AC50" s="238">
        <f t="shared" si="6"/>
        <v>15.262500000000001</v>
      </c>
      <c r="AD50" s="240">
        <f t="shared" si="9"/>
        <v>0</v>
      </c>
      <c r="AE50" s="240">
        <f t="shared" si="10"/>
        <v>79</v>
      </c>
      <c r="AF50" s="240"/>
      <c r="AG50" s="240"/>
    </row>
    <row r="51" spans="1:33" x14ac:dyDescent="0.2">
      <c r="A51" s="197"/>
      <c r="B51" s="9">
        <v>22</v>
      </c>
      <c r="C51" s="204"/>
      <c r="D51" s="204"/>
      <c r="E51" s="201"/>
      <c r="F51" s="202" t="str">
        <f>IF(ISBLANK(E51), "", VLOOKUP(E51, Z!$A$2:$C$4127, 3, FALSE))</f>
        <v/>
      </c>
      <c r="G51" s="227"/>
      <c r="H51" s="227"/>
      <c r="I51" s="203" cm="1">
        <f t="array" ref="I51">IFERROR(W51/100*L51*INDEX(Application,X51,4), 0)</f>
        <v>0</v>
      </c>
      <c r="J51" s="204"/>
      <c r="K51" s="204"/>
      <c r="L51" s="229"/>
      <c r="M51" s="228"/>
      <c r="N51" s="203" cm="1">
        <f t="array" ref="N51">IFERROR(M51/100*L51*INDEX(Application,X51,4), 0)</f>
        <v>0</v>
      </c>
      <c r="O51" s="205"/>
      <c r="P51" s="204"/>
      <c r="Q51" s="201"/>
      <c r="R51" s="202" t="str">
        <f>IF(ISBLANK(Q51), "", VLOOKUP(Q51, Z!$A$2:$C$4127, 3, FALSE))</f>
        <v/>
      </c>
      <c r="S51" s="206"/>
      <c r="T51" s="207">
        <f t="shared" si="0"/>
        <v>0</v>
      </c>
      <c r="U51" s="211"/>
      <c r="V51" s="237">
        <f t="shared" si="1"/>
        <v>1</v>
      </c>
      <c r="W51" s="238">
        <f t="shared" si="7"/>
        <v>36.82</v>
      </c>
      <c r="X51" s="239">
        <f t="shared" si="2"/>
        <v>1</v>
      </c>
      <c r="Y51" s="237">
        <f t="shared" si="3"/>
        <v>1</v>
      </c>
      <c r="Z51" s="238">
        <f t="shared" si="4"/>
        <v>23.933</v>
      </c>
      <c r="AA51" s="238">
        <f t="shared" si="5"/>
        <v>23.933</v>
      </c>
      <c r="AB51" s="238">
        <f t="shared" si="8"/>
        <v>13.052</v>
      </c>
      <c r="AC51" s="238">
        <f t="shared" si="6"/>
        <v>15.262500000000001</v>
      </c>
      <c r="AD51" s="240">
        <f t="shared" si="9"/>
        <v>0</v>
      </c>
      <c r="AE51" s="240">
        <f t="shared" si="10"/>
        <v>79</v>
      </c>
      <c r="AF51" s="240"/>
      <c r="AG51" s="240"/>
    </row>
    <row r="52" spans="1:33" x14ac:dyDescent="0.2">
      <c r="A52" s="197"/>
      <c r="B52" s="9">
        <v>23</v>
      </c>
      <c r="C52" s="204"/>
      <c r="D52" s="204"/>
      <c r="E52" s="201"/>
      <c r="F52" s="202" t="str">
        <f>IF(ISBLANK(E52), "", VLOOKUP(E52, Z!$A$2:$C$4127, 3, FALSE))</f>
        <v/>
      </c>
      <c r="G52" s="227"/>
      <c r="H52" s="227"/>
      <c r="I52" s="203" cm="1">
        <f t="array" ref="I52">IFERROR(W52/100*L52*INDEX(Application,X52,4), 0)</f>
        <v>0</v>
      </c>
      <c r="J52" s="204"/>
      <c r="K52" s="204"/>
      <c r="L52" s="229"/>
      <c r="M52" s="228"/>
      <c r="N52" s="203" cm="1">
        <f t="array" ref="N52">IFERROR(M52/100*L52*INDEX(Application,X52,4), 0)</f>
        <v>0</v>
      </c>
      <c r="O52" s="205"/>
      <c r="P52" s="204"/>
      <c r="Q52" s="201"/>
      <c r="R52" s="202" t="str">
        <f>IF(ISBLANK(Q52), "", VLOOKUP(Q52, Z!$A$2:$C$4127, 3, FALSE))</f>
        <v/>
      </c>
      <c r="S52" s="206"/>
      <c r="T52" s="207">
        <f t="shared" si="0"/>
        <v>0</v>
      </c>
      <c r="U52" s="211"/>
      <c r="V52" s="237">
        <f t="shared" si="1"/>
        <v>1</v>
      </c>
      <c r="W52" s="238">
        <f t="shared" si="7"/>
        <v>36.82</v>
      </c>
      <c r="X52" s="239">
        <f t="shared" si="2"/>
        <v>1</v>
      </c>
      <c r="Y52" s="237">
        <f t="shared" si="3"/>
        <v>1</v>
      </c>
      <c r="Z52" s="238">
        <f t="shared" si="4"/>
        <v>23.933</v>
      </c>
      <c r="AA52" s="238">
        <f t="shared" si="5"/>
        <v>23.933</v>
      </c>
      <c r="AB52" s="238">
        <f t="shared" si="8"/>
        <v>13.052</v>
      </c>
      <c r="AC52" s="238">
        <f t="shared" si="6"/>
        <v>15.262500000000001</v>
      </c>
      <c r="AD52" s="240">
        <f t="shared" si="9"/>
        <v>0</v>
      </c>
      <c r="AE52" s="240">
        <f t="shared" si="10"/>
        <v>79</v>
      </c>
      <c r="AF52" s="240"/>
      <c r="AG52" s="240"/>
    </row>
    <row r="53" spans="1:33" x14ac:dyDescent="0.2">
      <c r="A53" s="197"/>
      <c r="B53" s="9">
        <v>24</v>
      </c>
      <c r="C53" s="204"/>
      <c r="D53" s="204"/>
      <c r="E53" s="201"/>
      <c r="F53" s="202" t="str">
        <f>IF(ISBLANK(E53), "", VLOOKUP(E53, Z!$A$2:$C$4127, 3, FALSE))</f>
        <v/>
      </c>
      <c r="G53" s="227"/>
      <c r="H53" s="227"/>
      <c r="I53" s="203" cm="1">
        <f t="array" ref="I53">IFERROR(W53/100*L53*INDEX(Application,X53,4), 0)</f>
        <v>0</v>
      </c>
      <c r="J53" s="204"/>
      <c r="K53" s="204"/>
      <c r="L53" s="229"/>
      <c r="M53" s="228"/>
      <c r="N53" s="203" cm="1">
        <f t="array" ref="N53">IFERROR(M53/100*L53*INDEX(Application,X53,4), 0)</f>
        <v>0</v>
      </c>
      <c r="O53" s="205"/>
      <c r="P53" s="204"/>
      <c r="Q53" s="201"/>
      <c r="R53" s="202" t="str">
        <f>IF(ISBLANK(Q53), "", VLOOKUP(Q53, Z!$A$2:$C$4127, 3, FALSE))</f>
        <v/>
      </c>
      <c r="S53" s="206"/>
      <c r="T53" s="207">
        <f t="shared" si="0"/>
        <v>0</v>
      </c>
      <c r="U53" s="211"/>
      <c r="V53" s="237">
        <f t="shared" si="1"/>
        <v>1</v>
      </c>
      <c r="W53" s="238">
        <f t="shared" si="7"/>
        <v>36.82</v>
      </c>
      <c r="X53" s="239">
        <f t="shared" si="2"/>
        <v>1</v>
      </c>
      <c r="Y53" s="237">
        <f t="shared" si="3"/>
        <v>1</v>
      </c>
      <c r="Z53" s="238">
        <f t="shared" si="4"/>
        <v>23.933</v>
      </c>
      <c r="AA53" s="238">
        <f t="shared" si="5"/>
        <v>23.933</v>
      </c>
      <c r="AB53" s="238">
        <f t="shared" si="8"/>
        <v>13.052</v>
      </c>
      <c r="AC53" s="238">
        <f t="shared" si="6"/>
        <v>15.262500000000001</v>
      </c>
      <c r="AD53" s="240">
        <f t="shared" si="9"/>
        <v>0</v>
      </c>
      <c r="AE53" s="240">
        <f t="shared" si="10"/>
        <v>79</v>
      </c>
      <c r="AF53" s="240"/>
      <c r="AG53" s="240"/>
    </row>
    <row r="54" spans="1:33" x14ac:dyDescent="0.2">
      <c r="A54" s="197"/>
      <c r="B54" s="226">
        <v>25</v>
      </c>
      <c r="C54" s="204"/>
      <c r="D54" s="204"/>
      <c r="E54" s="201"/>
      <c r="F54" s="202" t="str">
        <f>IF(ISBLANK(E54), "", VLOOKUP(E54, Z!$A$2:$C$4127, 3, FALSE))</f>
        <v/>
      </c>
      <c r="G54" s="227"/>
      <c r="H54" s="227"/>
      <c r="I54" s="203" cm="1">
        <f t="array" ref="I54">IFERROR(W54/100*L54*INDEX(Application,X54,4), 0)</f>
        <v>0</v>
      </c>
      <c r="J54" s="204"/>
      <c r="K54" s="204"/>
      <c r="L54" s="229"/>
      <c r="M54" s="228"/>
      <c r="N54" s="203" cm="1">
        <f t="array" ref="N54">IFERROR(M54/100*L54*INDEX(Application,X54,4), 0)</f>
        <v>0</v>
      </c>
      <c r="O54" s="205"/>
      <c r="P54" s="204"/>
      <c r="Q54" s="201"/>
      <c r="R54" s="202" t="str">
        <f>IF(ISBLANK(Q54), "", VLOOKUP(Q54, Z!$A$2:$C$4127, 3, FALSE))</f>
        <v/>
      </c>
      <c r="S54" s="206"/>
      <c r="T54" s="207">
        <f t="shared" si="0"/>
        <v>0</v>
      </c>
      <c r="U54" s="211"/>
      <c r="V54" s="237">
        <f t="shared" si="1"/>
        <v>1</v>
      </c>
      <c r="W54" s="238">
        <f t="shared" si="7"/>
        <v>36.82</v>
      </c>
      <c r="X54" s="239">
        <f t="shared" si="2"/>
        <v>1</v>
      </c>
      <c r="Y54" s="237">
        <f t="shared" si="3"/>
        <v>1</v>
      </c>
      <c r="Z54" s="238">
        <f t="shared" si="4"/>
        <v>23.933</v>
      </c>
      <c r="AA54" s="238">
        <f t="shared" si="5"/>
        <v>23.933</v>
      </c>
      <c r="AB54" s="238">
        <f t="shared" si="8"/>
        <v>13.052</v>
      </c>
      <c r="AC54" s="238">
        <f t="shared" si="6"/>
        <v>15.262500000000001</v>
      </c>
      <c r="AD54" s="240">
        <f t="shared" si="9"/>
        <v>0</v>
      </c>
      <c r="AE54" s="240">
        <f t="shared" si="10"/>
        <v>79</v>
      </c>
      <c r="AF54" s="240"/>
      <c r="AG54" s="240"/>
    </row>
    <row r="55" spans="1:33" x14ac:dyDescent="0.2">
      <c r="A55" s="197"/>
      <c r="B55" s="9">
        <v>26</v>
      </c>
      <c r="C55" s="204"/>
      <c r="D55" s="204"/>
      <c r="E55" s="201"/>
      <c r="F55" s="202" t="str">
        <f>IF(ISBLANK(E55), "", VLOOKUP(E55, Z!$A$2:$C$4127, 3, FALSE))</f>
        <v/>
      </c>
      <c r="G55" s="227"/>
      <c r="H55" s="227"/>
      <c r="I55" s="203" cm="1">
        <f t="array" ref="I55">IFERROR(W55/100*L55*INDEX(Application,X55,4), 0)</f>
        <v>0</v>
      </c>
      <c r="J55" s="204"/>
      <c r="K55" s="204"/>
      <c r="L55" s="229"/>
      <c r="M55" s="228"/>
      <c r="N55" s="203" cm="1">
        <f t="array" ref="N55">IFERROR(M55/100*L55*INDEX(Application,X55,4), 0)</f>
        <v>0</v>
      </c>
      <c r="O55" s="205"/>
      <c r="P55" s="204"/>
      <c r="Q55" s="201"/>
      <c r="R55" s="202" t="str">
        <f>IF(ISBLANK(Q55), "", VLOOKUP(Q55, Z!$A$2:$C$4127, 3, FALSE))</f>
        <v/>
      </c>
      <c r="S55" s="206"/>
      <c r="T55" s="207">
        <f t="shared" si="0"/>
        <v>0</v>
      </c>
      <c r="U55" s="211"/>
      <c r="V55" s="237">
        <f t="shared" si="1"/>
        <v>1</v>
      </c>
      <c r="W55" s="238">
        <f t="shared" si="7"/>
        <v>36.82</v>
      </c>
      <c r="X55" s="239">
        <f t="shared" si="2"/>
        <v>1</v>
      </c>
      <c r="Y55" s="237">
        <f t="shared" si="3"/>
        <v>1</v>
      </c>
      <c r="Z55" s="238">
        <f t="shared" si="4"/>
        <v>23.933</v>
      </c>
      <c r="AA55" s="238">
        <f t="shared" si="5"/>
        <v>23.933</v>
      </c>
      <c r="AB55" s="238">
        <f t="shared" si="8"/>
        <v>13.052</v>
      </c>
      <c r="AC55" s="238">
        <f t="shared" si="6"/>
        <v>15.262500000000001</v>
      </c>
      <c r="AD55" s="240">
        <f t="shared" si="9"/>
        <v>0</v>
      </c>
      <c r="AE55" s="240">
        <f t="shared" si="10"/>
        <v>79</v>
      </c>
      <c r="AF55" s="240"/>
      <c r="AG55" s="240"/>
    </row>
    <row r="56" spans="1:33" x14ac:dyDescent="0.2">
      <c r="A56" s="197"/>
      <c r="B56" s="9">
        <v>27</v>
      </c>
      <c r="C56" s="204"/>
      <c r="D56" s="204"/>
      <c r="E56" s="201"/>
      <c r="F56" s="202" t="str">
        <f>IF(ISBLANK(E56), "", VLOOKUP(E56, Z!$A$2:$C$4127, 3, FALSE))</f>
        <v/>
      </c>
      <c r="G56" s="227"/>
      <c r="H56" s="227"/>
      <c r="I56" s="203" cm="1">
        <f t="array" ref="I56">IFERROR(W56/100*L56*INDEX(Application,X56,4), 0)</f>
        <v>0</v>
      </c>
      <c r="J56" s="204"/>
      <c r="K56" s="204"/>
      <c r="L56" s="229"/>
      <c r="M56" s="228"/>
      <c r="N56" s="203" cm="1">
        <f t="array" ref="N56">IFERROR(M56/100*L56*INDEX(Application,X56,4), 0)</f>
        <v>0</v>
      </c>
      <c r="O56" s="205"/>
      <c r="P56" s="204"/>
      <c r="Q56" s="201"/>
      <c r="R56" s="202" t="str">
        <f>IF(ISBLANK(Q56), "", VLOOKUP(Q56, Z!$A$2:$C$4127, 3, FALSE))</f>
        <v/>
      </c>
      <c r="S56" s="206"/>
      <c r="T56" s="207">
        <f t="shared" si="0"/>
        <v>0</v>
      </c>
      <c r="U56" s="211"/>
      <c r="V56" s="237">
        <f t="shared" si="1"/>
        <v>1</v>
      </c>
      <c r="W56" s="238">
        <f t="shared" si="7"/>
        <v>36.82</v>
      </c>
      <c r="X56" s="239">
        <f t="shared" si="2"/>
        <v>1</v>
      </c>
      <c r="Y56" s="237">
        <f t="shared" si="3"/>
        <v>1</v>
      </c>
      <c r="Z56" s="238">
        <f t="shared" si="4"/>
        <v>23.933</v>
      </c>
      <c r="AA56" s="238">
        <f t="shared" si="5"/>
        <v>23.933</v>
      </c>
      <c r="AB56" s="238">
        <f t="shared" si="8"/>
        <v>13.052</v>
      </c>
      <c r="AC56" s="238">
        <f t="shared" si="6"/>
        <v>15.262500000000001</v>
      </c>
      <c r="AD56" s="240">
        <f t="shared" si="9"/>
        <v>0</v>
      </c>
      <c r="AE56" s="240">
        <f t="shared" si="10"/>
        <v>79</v>
      </c>
      <c r="AF56" s="240"/>
      <c r="AG56" s="240"/>
    </row>
    <row r="57" spans="1:33" x14ac:dyDescent="0.2">
      <c r="A57" s="197"/>
      <c r="B57" s="9">
        <v>28</v>
      </c>
      <c r="C57" s="204"/>
      <c r="D57" s="204"/>
      <c r="E57" s="201"/>
      <c r="F57" s="202" t="str">
        <f>IF(ISBLANK(E57), "", VLOOKUP(E57, Z!$A$2:$C$4127, 3, FALSE))</f>
        <v/>
      </c>
      <c r="G57" s="227"/>
      <c r="H57" s="227"/>
      <c r="I57" s="203" cm="1">
        <f t="array" ref="I57">IFERROR(W57/100*L57*INDEX(Application,X57,4), 0)</f>
        <v>0</v>
      </c>
      <c r="J57" s="204"/>
      <c r="K57" s="204"/>
      <c r="L57" s="229"/>
      <c r="M57" s="228"/>
      <c r="N57" s="203" cm="1">
        <f t="array" ref="N57">IFERROR(M57/100*L57*INDEX(Application,X57,4), 0)</f>
        <v>0</v>
      </c>
      <c r="O57" s="205"/>
      <c r="P57" s="204"/>
      <c r="Q57" s="201"/>
      <c r="R57" s="202" t="str">
        <f>IF(ISBLANK(Q57), "", VLOOKUP(Q57, Z!$A$2:$C$4127, 3, FALSE))</f>
        <v/>
      </c>
      <c r="S57" s="206"/>
      <c r="T57" s="207">
        <f t="shared" si="0"/>
        <v>0</v>
      </c>
      <c r="U57" s="211"/>
      <c r="V57" s="237">
        <f t="shared" si="1"/>
        <v>1</v>
      </c>
      <c r="W57" s="238">
        <f t="shared" si="7"/>
        <v>36.82</v>
      </c>
      <c r="X57" s="239">
        <f t="shared" si="2"/>
        <v>1</v>
      </c>
      <c r="Y57" s="237">
        <f t="shared" si="3"/>
        <v>1</v>
      </c>
      <c r="Z57" s="238">
        <f t="shared" si="4"/>
        <v>23.933</v>
      </c>
      <c r="AA57" s="238">
        <f t="shared" si="5"/>
        <v>23.933</v>
      </c>
      <c r="AB57" s="238">
        <f t="shared" si="8"/>
        <v>13.052</v>
      </c>
      <c r="AC57" s="238">
        <f t="shared" si="6"/>
        <v>15.262500000000001</v>
      </c>
      <c r="AD57" s="240">
        <f t="shared" si="9"/>
        <v>0</v>
      </c>
      <c r="AE57" s="240">
        <f t="shared" si="10"/>
        <v>79</v>
      </c>
      <c r="AF57" s="240"/>
      <c r="AG57" s="240"/>
    </row>
    <row r="58" spans="1:33" x14ac:dyDescent="0.2">
      <c r="A58" s="197"/>
      <c r="B58" s="226">
        <v>29</v>
      </c>
      <c r="C58" s="204"/>
      <c r="D58" s="204"/>
      <c r="E58" s="201"/>
      <c r="F58" s="202" t="str">
        <f>IF(ISBLANK(E58), "", VLOOKUP(E58, Z!$A$2:$C$4127, 3, FALSE))</f>
        <v/>
      </c>
      <c r="G58" s="227"/>
      <c r="H58" s="227"/>
      <c r="I58" s="203" cm="1">
        <f t="array" ref="I58">IFERROR(W58/100*L58*INDEX(Application,X58,4), 0)</f>
        <v>0</v>
      </c>
      <c r="J58" s="204"/>
      <c r="K58" s="204"/>
      <c r="L58" s="229"/>
      <c r="M58" s="228"/>
      <c r="N58" s="203" cm="1">
        <f t="array" ref="N58">IFERROR(M58/100*L58*INDEX(Application,X58,4), 0)</f>
        <v>0</v>
      </c>
      <c r="O58" s="205"/>
      <c r="P58" s="204"/>
      <c r="Q58" s="201"/>
      <c r="R58" s="202" t="str">
        <f>IF(ISBLANK(Q58), "", VLOOKUP(Q58, Z!$A$2:$C$4127, 3, FALSE))</f>
        <v/>
      </c>
      <c r="S58" s="206"/>
      <c r="T58" s="207">
        <f t="shared" si="0"/>
        <v>0</v>
      </c>
      <c r="U58" s="211"/>
      <c r="V58" s="237">
        <f t="shared" si="1"/>
        <v>1</v>
      </c>
      <c r="W58" s="238">
        <f t="shared" si="7"/>
        <v>36.82</v>
      </c>
      <c r="X58" s="239">
        <f t="shared" si="2"/>
        <v>1</v>
      </c>
      <c r="Y58" s="237">
        <f t="shared" si="3"/>
        <v>1</v>
      </c>
      <c r="Z58" s="238">
        <f t="shared" si="4"/>
        <v>23.933</v>
      </c>
      <c r="AA58" s="238">
        <f t="shared" si="5"/>
        <v>23.933</v>
      </c>
      <c r="AB58" s="238">
        <f t="shared" si="8"/>
        <v>13.052</v>
      </c>
      <c r="AC58" s="238">
        <f t="shared" si="6"/>
        <v>15.262500000000001</v>
      </c>
      <c r="AD58" s="240">
        <f t="shared" si="9"/>
        <v>0</v>
      </c>
      <c r="AE58" s="240">
        <f t="shared" si="10"/>
        <v>79</v>
      </c>
      <c r="AF58" s="240"/>
      <c r="AG58" s="240"/>
    </row>
    <row r="59" spans="1:33" x14ac:dyDescent="0.2">
      <c r="A59" s="197"/>
      <c r="B59" s="9">
        <v>30</v>
      </c>
      <c r="C59" s="204"/>
      <c r="D59" s="204"/>
      <c r="E59" s="201"/>
      <c r="F59" s="202" t="str">
        <f>IF(ISBLANK(E59), "", VLOOKUP(E59, Z!$A$2:$C$4127, 3, FALSE))</f>
        <v/>
      </c>
      <c r="G59" s="227"/>
      <c r="H59" s="227"/>
      <c r="I59" s="203" cm="1">
        <f t="array" ref="I59">IFERROR(W59/100*L59*INDEX(Application,X59,4), 0)</f>
        <v>0</v>
      </c>
      <c r="J59" s="204"/>
      <c r="K59" s="204"/>
      <c r="L59" s="229"/>
      <c r="M59" s="228"/>
      <c r="N59" s="203" cm="1">
        <f t="array" ref="N59">IFERROR(M59/100*L59*INDEX(Application,X59,4), 0)</f>
        <v>0</v>
      </c>
      <c r="O59" s="205"/>
      <c r="P59" s="204"/>
      <c r="Q59" s="201"/>
      <c r="R59" s="202" t="str">
        <f>IF(ISBLANK(Q59), "", VLOOKUP(Q59, Z!$A$2:$C$4127, 3, FALSE))</f>
        <v/>
      </c>
      <c r="S59" s="206"/>
      <c r="T59" s="207">
        <f t="shared" si="0"/>
        <v>0</v>
      </c>
      <c r="U59" s="211"/>
      <c r="V59" s="237">
        <f t="shared" si="1"/>
        <v>1</v>
      </c>
      <c r="W59" s="238">
        <f t="shared" si="7"/>
        <v>36.82</v>
      </c>
      <c r="X59" s="239">
        <f t="shared" si="2"/>
        <v>1</v>
      </c>
      <c r="Y59" s="237">
        <f t="shared" si="3"/>
        <v>1</v>
      </c>
      <c r="Z59" s="238">
        <f t="shared" si="4"/>
        <v>23.933</v>
      </c>
      <c r="AA59" s="238">
        <f t="shared" si="5"/>
        <v>23.933</v>
      </c>
      <c r="AB59" s="238">
        <f t="shared" si="8"/>
        <v>13.052</v>
      </c>
      <c r="AC59" s="238">
        <f t="shared" si="6"/>
        <v>15.262500000000001</v>
      </c>
      <c r="AD59" s="240">
        <f t="shared" si="9"/>
        <v>0</v>
      </c>
      <c r="AE59" s="240">
        <f t="shared" si="10"/>
        <v>79</v>
      </c>
      <c r="AF59" s="240"/>
      <c r="AG59" s="240"/>
    </row>
    <row r="60" spans="1:33" x14ac:dyDescent="0.2">
      <c r="A60" s="197"/>
      <c r="B60" s="9">
        <v>31</v>
      </c>
      <c r="C60" s="204"/>
      <c r="D60" s="204"/>
      <c r="E60" s="201"/>
      <c r="F60" s="202" t="str">
        <f>IF(ISBLANK(E60), "", VLOOKUP(E60, Z!$A$2:$C$4127, 3, FALSE))</f>
        <v/>
      </c>
      <c r="G60" s="227"/>
      <c r="H60" s="227"/>
      <c r="I60" s="203" cm="1">
        <f t="array" ref="I60">IFERROR(W60/100*L60*INDEX(Application,X60,4), 0)</f>
        <v>0</v>
      </c>
      <c r="J60" s="204"/>
      <c r="K60" s="204"/>
      <c r="L60" s="229"/>
      <c r="M60" s="228"/>
      <c r="N60" s="203" cm="1">
        <f t="array" ref="N60">IFERROR(M60/100*L60*INDEX(Application,X60,4), 0)</f>
        <v>0</v>
      </c>
      <c r="O60" s="205"/>
      <c r="P60" s="204"/>
      <c r="Q60" s="201"/>
      <c r="R60" s="202" t="str">
        <f>IF(ISBLANK(Q60), "", VLOOKUP(Q60, Z!$A$2:$C$4127, 3, FALSE))</f>
        <v/>
      </c>
      <c r="S60" s="206"/>
      <c r="T60" s="207">
        <f t="shared" si="0"/>
        <v>0</v>
      </c>
      <c r="U60" s="211"/>
      <c r="V60" s="237">
        <f t="shared" si="1"/>
        <v>1</v>
      </c>
      <c r="W60" s="238">
        <f t="shared" si="7"/>
        <v>36.82</v>
      </c>
      <c r="X60" s="239">
        <f t="shared" si="2"/>
        <v>1</v>
      </c>
      <c r="Y60" s="237">
        <f t="shared" si="3"/>
        <v>1</v>
      </c>
      <c r="Z60" s="238">
        <f t="shared" si="4"/>
        <v>23.933</v>
      </c>
      <c r="AA60" s="238">
        <f t="shared" si="5"/>
        <v>23.933</v>
      </c>
      <c r="AB60" s="238">
        <f t="shared" si="8"/>
        <v>13.052</v>
      </c>
      <c r="AC60" s="238">
        <f t="shared" si="6"/>
        <v>15.262500000000001</v>
      </c>
      <c r="AD60" s="240">
        <f t="shared" si="9"/>
        <v>0</v>
      </c>
      <c r="AE60" s="240">
        <f t="shared" si="10"/>
        <v>79</v>
      </c>
      <c r="AF60" s="240"/>
      <c r="AG60" s="240"/>
    </row>
    <row r="61" spans="1:33" x14ac:dyDescent="0.2">
      <c r="A61" s="197"/>
      <c r="B61" s="9">
        <v>32</v>
      </c>
      <c r="C61" s="204"/>
      <c r="D61" s="204"/>
      <c r="E61" s="201"/>
      <c r="F61" s="202" t="str">
        <f>IF(ISBLANK(E61), "", VLOOKUP(E61, Z!$A$2:$C$4127, 3, FALSE))</f>
        <v/>
      </c>
      <c r="G61" s="227"/>
      <c r="H61" s="227"/>
      <c r="I61" s="203" cm="1">
        <f t="array" ref="I61">IFERROR(W61/100*L61*INDEX(Application,X61,4), 0)</f>
        <v>0</v>
      </c>
      <c r="J61" s="204"/>
      <c r="K61" s="204"/>
      <c r="L61" s="229"/>
      <c r="M61" s="228"/>
      <c r="N61" s="203" cm="1">
        <f t="array" ref="N61">IFERROR(M61/100*L61*INDEX(Application,X61,4), 0)</f>
        <v>0</v>
      </c>
      <c r="O61" s="205"/>
      <c r="P61" s="204"/>
      <c r="Q61" s="201"/>
      <c r="R61" s="202" t="str">
        <f>IF(ISBLANK(Q61), "", VLOOKUP(Q61, Z!$A$2:$C$4127, 3, FALSE))</f>
        <v/>
      </c>
      <c r="S61" s="206"/>
      <c r="T61" s="207">
        <f t="shared" si="0"/>
        <v>0</v>
      </c>
      <c r="U61" s="211"/>
      <c r="V61" s="237">
        <f t="shared" si="1"/>
        <v>1</v>
      </c>
      <c r="W61" s="238">
        <f t="shared" si="7"/>
        <v>36.82</v>
      </c>
      <c r="X61" s="239">
        <f t="shared" si="2"/>
        <v>1</v>
      </c>
      <c r="Y61" s="237">
        <f t="shared" si="3"/>
        <v>1</v>
      </c>
      <c r="Z61" s="238">
        <f t="shared" si="4"/>
        <v>23.933</v>
      </c>
      <c r="AA61" s="238">
        <f t="shared" si="5"/>
        <v>23.933</v>
      </c>
      <c r="AB61" s="238">
        <f t="shared" si="8"/>
        <v>13.052</v>
      </c>
      <c r="AC61" s="238">
        <f t="shared" si="6"/>
        <v>15.262500000000001</v>
      </c>
      <c r="AD61" s="240">
        <f t="shared" si="9"/>
        <v>0</v>
      </c>
      <c r="AE61" s="240">
        <f t="shared" si="10"/>
        <v>79</v>
      </c>
      <c r="AF61" s="240"/>
      <c r="AG61" s="240"/>
    </row>
    <row r="62" spans="1:33" x14ac:dyDescent="0.2">
      <c r="A62" s="197"/>
      <c r="B62" s="226">
        <v>33</v>
      </c>
      <c r="C62" s="204"/>
      <c r="D62" s="204"/>
      <c r="E62" s="201"/>
      <c r="F62" s="202" t="str">
        <f>IF(ISBLANK(E62), "", VLOOKUP(E62, Z!$A$2:$C$4127, 3, FALSE))</f>
        <v/>
      </c>
      <c r="G62" s="227"/>
      <c r="H62" s="227"/>
      <c r="I62" s="203" cm="1">
        <f t="array" ref="I62">IFERROR(W62/100*L62*INDEX(Application,X62,4), 0)</f>
        <v>0</v>
      </c>
      <c r="J62" s="204"/>
      <c r="K62" s="204"/>
      <c r="L62" s="229"/>
      <c r="M62" s="228"/>
      <c r="N62" s="203" cm="1">
        <f t="array" ref="N62">IFERROR(M62/100*L62*INDEX(Application,X62,4), 0)</f>
        <v>0</v>
      </c>
      <c r="O62" s="205"/>
      <c r="P62" s="204"/>
      <c r="Q62" s="201"/>
      <c r="R62" s="202" t="str">
        <f>IF(ISBLANK(Q62), "", VLOOKUP(Q62, Z!$A$2:$C$4127, 3, FALSE))</f>
        <v/>
      </c>
      <c r="S62" s="206"/>
      <c r="T62" s="207">
        <f t="shared" si="0"/>
        <v>0</v>
      </c>
      <c r="U62" s="211"/>
      <c r="V62" s="237">
        <f t="shared" si="1"/>
        <v>1</v>
      </c>
      <c r="W62" s="238">
        <f t="shared" si="7"/>
        <v>36.82</v>
      </c>
      <c r="X62" s="239">
        <f t="shared" si="2"/>
        <v>1</v>
      </c>
      <c r="Y62" s="237">
        <f t="shared" si="3"/>
        <v>1</v>
      </c>
      <c r="Z62" s="238">
        <f t="shared" si="4"/>
        <v>23.933</v>
      </c>
      <c r="AA62" s="238">
        <f t="shared" si="5"/>
        <v>23.933</v>
      </c>
      <c r="AB62" s="238">
        <f t="shared" si="8"/>
        <v>13.052</v>
      </c>
      <c r="AC62" s="238">
        <f t="shared" si="6"/>
        <v>15.262500000000001</v>
      </c>
      <c r="AD62" s="240">
        <f t="shared" si="9"/>
        <v>0</v>
      </c>
      <c r="AE62" s="240">
        <f t="shared" si="10"/>
        <v>79</v>
      </c>
      <c r="AF62" s="240"/>
      <c r="AG62" s="240"/>
    </row>
    <row r="63" spans="1:33" x14ac:dyDescent="0.2">
      <c r="A63" s="197"/>
      <c r="B63" s="9">
        <v>34</v>
      </c>
      <c r="C63" s="204"/>
      <c r="D63" s="204"/>
      <c r="E63" s="201"/>
      <c r="F63" s="202" t="str">
        <f>IF(ISBLANK(E63), "", VLOOKUP(E63, Z!$A$2:$C$4127, 3, FALSE))</f>
        <v/>
      </c>
      <c r="G63" s="227"/>
      <c r="H63" s="227"/>
      <c r="I63" s="203" cm="1">
        <f t="array" ref="I63">IFERROR(W63/100*L63*INDEX(Application,X63,4), 0)</f>
        <v>0</v>
      </c>
      <c r="J63" s="204"/>
      <c r="K63" s="204"/>
      <c r="L63" s="229"/>
      <c r="M63" s="228"/>
      <c r="N63" s="203" cm="1">
        <f t="array" ref="N63">IFERROR(M63/100*L63*INDEX(Application,X63,4), 0)</f>
        <v>0</v>
      </c>
      <c r="O63" s="205"/>
      <c r="P63" s="204"/>
      <c r="Q63" s="201"/>
      <c r="R63" s="202" t="str">
        <f>IF(ISBLANK(Q63), "", VLOOKUP(Q63, Z!$A$2:$C$4127, 3, FALSE))</f>
        <v/>
      </c>
      <c r="S63" s="206"/>
      <c r="T63" s="207">
        <f t="shared" si="0"/>
        <v>0</v>
      </c>
      <c r="U63" s="211"/>
      <c r="V63" s="237">
        <f t="shared" si="1"/>
        <v>1</v>
      </c>
      <c r="W63" s="238">
        <f t="shared" si="7"/>
        <v>36.82</v>
      </c>
      <c r="X63" s="239">
        <f t="shared" si="2"/>
        <v>1</v>
      </c>
      <c r="Y63" s="237">
        <f t="shared" si="3"/>
        <v>1</v>
      </c>
      <c r="Z63" s="238">
        <f t="shared" si="4"/>
        <v>23.933</v>
      </c>
      <c r="AA63" s="238">
        <f t="shared" si="5"/>
        <v>23.933</v>
      </c>
      <c r="AB63" s="238">
        <f t="shared" si="8"/>
        <v>13.052</v>
      </c>
      <c r="AC63" s="238">
        <f t="shared" si="6"/>
        <v>15.262500000000001</v>
      </c>
      <c r="AD63" s="240">
        <f t="shared" si="9"/>
        <v>0</v>
      </c>
      <c r="AE63" s="240">
        <f t="shared" si="10"/>
        <v>79</v>
      </c>
      <c r="AF63" s="240"/>
      <c r="AG63" s="240"/>
    </row>
    <row r="64" spans="1:33" x14ac:dyDescent="0.2">
      <c r="A64" s="197"/>
      <c r="B64" s="9">
        <v>35</v>
      </c>
      <c r="C64" s="204"/>
      <c r="D64" s="204"/>
      <c r="E64" s="201"/>
      <c r="F64" s="202" t="str">
        <f>IF(ISBLANK(E64), "", VLOOKUP(E64, Z!$A$2:$C$4127, 3, FALSE))</f>
        <v/>
      </c>
      <c r="G64" s="227"/>
      <c r="H64" s="227"/>
      <c r="I64" s="203" cm="1">
        <f t="array" ref="I64">IFERROR(W64/100*L64*INDEX(Application,X64,4), 0)</f>
        <v>0</v>
      </c>
      <c r="J64" s="204"/>
      <c r="K64" s="204"/>
      <c r="L64" s="229"/>
      <c r="M64" s="228"/>
      <c r="N64" s="203" cm="1">
        <f t="array" ref="N64">IFERROR(M64/100*L64*INDEX(Application,X64,4), 0)</f>
        <v>0</v>
      </c>
      <c r="O64" s="205"/>
      <c r="P64" s="204"/>
      <c r="Q64" s="201"/>
      <c r="R64" s="202" t="str">
        <f>IF(ISBLANK(Q64), "", VLOOKUP(Q64, Z!$A$2:$C$4127, 3, FALSE))</f>
        <v/>
      </c>
      <c r="S64" s="206"/>
      <c r="T64" s="207">
        <f t="shared" si="0"/>
        <v>0</v>
      </c>
      <c r="U64" s="211"/>
      <c r="V64" s="237">
        <f t="shared" si="1"/>
        <v>1</v>
      </c>
      <c r="W64" s="238">
        <f t="shared" si="7"/>
        <v>36.82</v>
      </c>
      <c r="X64" s="239">
        <f t="shared" si="2"/>
        <v>1</v>
      </c>
      <c r="Y64" s="237">
        <f t="shared" si="3"/>
        <v>1</v>
      </c>
      <c r="Z64" s="238">
        <f t="shared" si="4"/>
        <v>23.933</v>
      </c>
      <c r="AA64" s="238">
        <f t="shared" si="5"/>
        <v>23.933</v>
      </c>
      <c r="AB64" s="238">
        <f t="shared" si="8"/>
        <v>13.052</v>
      </c>
      <c r="AC64" s="238">
        <f t="shared" si="6"/>
        <v>15.262500000000001</v>
      </c>
      <c r="AD64" s="240">
        <f t="shared" si="9"/>
        <v>0</v>
      </c>
      <c r="AE64" s="240">
        <f t="shared" si="10"/>
        <v>79</v>
      </c>
      <c r="AF64" s="240"/>
      <c r="AG64" s="240"/>
    </row>
    <row r="65" spans="1:33" x14ac:dyDescent="0.2">
      <c r="A65" s="197"/>
      <c r="B65" s="9">
        <v>36</v>
      </c>
      <c r="C65" s="204"/>
      <c r="D65" s="204"/>
      <c r="E65" s="201"/>
      <c r="F65" s="202" t="str">
        <f>IF(ISBLANK(E65), "", VLOOKUP(E65, Z!$A$2:$C$4127, 3, FALSE))</f>
        <v/>
      </c>
      <c r="G65" s="227"/>
      <c r="H65" s="227"/>
      <c r="I65" s="203" cm="1">
        <f t="array" ref="I65">IFERROR(W65/100*L65*INDEX(Application,X65,4), 0)</f>
        <v>0</v>
      </c>
      <c r="J65" s="204"/>
      <c r="K65" s="204"/>
      <c r="L65" s="229"/>
      <c r="M65" s="228"/>
      <c r="N65" s="203" cm="1">
        <f t="array" ref="N65">IFERROR(M65/100*L65*INDEX(Application,X65,4), 0)</f>
        <v>0</v>
      </c>
      <c r="O65" s="205"/>
      <c r="P65" s="204"/>
      <c r="Q65" s="201"/>
      <c r="R65" s="202" t="str">
        <f>IF(ISBLANK(Q65), "", VLOOKUP(Q65, Z!$A$2:$C$4127, 3, FALSE))</f>
        <v/>
      </c>
      <c r="S65" s="206"/>
      <c r="T65" s="207">
        <f t="shared" si="0"/>
        <v>0</v>
      </c>
      <c r="U65" s="211"/>
      <c r="V65" s="237">
        <f t="shared" si="1"/>
        <v>1</v>
      </c>
      <c r="W65" s="238">
        <f t="shared" si="7"/>
        <v>36.82</v>
      </c>
      <c r="X65" s="239">
        <f t="shared" si="2"/>
        <v>1</v>
      </c>
      <c r="Y65" s="237">
        <f t="shared" si="3"/>
        <v>1</v>
      </c>
      <c r="Z65" s="238">
        <f t="shared" si="4"/>
        <v>23.933</v>
      </c>
      <c r="AA65" s="238">
        <f t="shared" si="5"/>
        <v>23.933</v>
      </c>
      <c r="AB65" s="238">
        <f t="shared" si="8"/>
        <v>13.052</v>
      </c>
      <c r="AC65" s="238">
        <f t="shared" si="6"/>
        <v>15.262500000000001</v>
      </c>
      <c r="AD65" s="240">
        <f t="shared" si="9"/>
        <v>0</v>
      </c>
      <c r="AE65" s="240">
        <f t="shared" si="10"/>
        <v>79</v>
      </c>
      <c r="AF65" s="240"/>
      <c r="AG65" s="240"/>
    </row>
    <row r="66" spans="1:33" x14ac:dyDescent="0.2">
      <c r="A66" s="197"/>
      <c r="B66" s="226">
        <v>37</v>
      </c>
      <c r="C66" s="204"/>
      <c r="D66" s="204"/>
      <c r="E66" s="201"/>
      <c r="F66" s="202" t="str">
        <f>IF(ISBLANK(E66), "", VLOOKUP(E66, Z!$A$2:$C$4127, 3, FALSE))</f>
        <v/>
      </c>
      <c r="G66" s="227"/>
      <c r="H66" s="227"/>
      <c r="I66" s="203" cm="1">
        <f t="array" ref="I66">IFERROR(W66/100*L66*INDEX(Application,X66,4), 0)</f>
        <v>0</v>
      </c>
      <c r="J66" s="204"/>
      <c r="K66" s="204"/>
      <c r="L66" s="229"/>
      <c r="M66" s="228"/>
      <c r="N66" s="203" cm="1">
        <f t="array" ref="N66">IFERROR(M66/100*L66*INDEX(Application,X66,4), 0)</f>
        <v>0</v>
      </c>
      <c r="O66" s="205"/>
      <c r="P66" s="204"/>
      <c r="Q66" s="201"/>
      <c r="R66" s="202" t="str">
        <f>IF(ISBLANK(Q66), "", VLOOKUP(Q66, Z!$A$2:$C$4127, 3, FALSE))</f>
        <v/>
      </c>
      <c r="S66" s="206"/>
      <c r="T66" s="207">
        <f t="shared" si="0"/>
        <v>0</v>
      </c>
      <c r="U66" s="211"/>
      <c r="V66" s="237">
        <f t="shared" si="1"/>
        <v>1</v>
      </c>
      <c r="W66" s="238">
        <f t="shared" si="7"/>
        <v>36.82</v>
      </c>
      <c r="X66" s="239">
        <f t="shared" si="2"/>
        <v>1</v>
      </c>
      <c r="Y66" s="237">
        <f t="shared" si="3"/>
        <v>1</v>
      </c>
      <c r="Z66" s="238">
        <f t="shared" si="4"/>
        <v>23.933</v>
      </c>
      <c r="AA66" s="238">
        <f t="shared" si="5"/>
        <v>23.933</v>
      </c>
      <c r="AB66" s="238">
        <f t="shared" si="8"/>
        <v>13.052</v>
      </c>
      <c r="AC66" s="238">
        <f t="shared" si="6"/>
        <v>15.262500000000001</v>
      </c>
      <c r="AD66" s="240">
        <f t="shared" si="9"/>
        <v>0</v>
      </c>
      <c r="AE66" s="240">
        <f t="shared" si="10"/>
        <v>79</v>
      </c>
      <c r="AF66" s="240"/>
      <c r="AG66" s="240"/>
    </row>
    <row r="67" spans="1:33" x14ac:dyDescent="0.2">
      <c r="A67" s="197"/>
      <c r="B67" s="9">
        <v>38</v>
      </c>
      <c r="C67" s="204"/>
      <c r="D67" s="204"/>
      <c r="E67" s="201"/>
      <c r="F67" s="202" t="str">
        <f>IF(ISBLANK(E67), "", VLOOKUP(E67, Z!$A$2:$C$4127, 3, FALSE))</f>
        <v/>
      </c>
      <c r="G67" s="227"/>
      <c r="H67" s="227"/>
      <c r="I67" s="203" cm="1">
        <f t="array" ref="I67">IFERROR(W67/100*L67*INDEX(Application,X67,4), 0)</f>
        <v>0</v>
      </c>
      <c r="J67" s="204"/>
      <c r="K67" s="204"/>
      <c r="L67" s="229"/>
      <c r="M67" s="228"/>
      <c r="N67" s="203" cm="1">
        <f t="array" ref="N67">IFERROR(M67/100*L67*INDEX(Application,X67,4), 0)</f>
        <v>0</v>
      </c>
      <c r="O67" s="205"/>
      <c r="P67" s="204"/>
      <c r="Q67" s="201"/>
      <c r="R67" s="202" t="str">
        <f>IF(ISBLANK(Q67), "", VLOOKUP(Q67, Z!$A$2:$C$4127, 3, FALSE))</f>
        <v/>
      </c>
      <c r="S67" s="206"/>
      <c r="T67" s="207">
        <f t="shared" si="0"/>
        <v>0</v>
      </c>
      <c r="U67" s="211"/>
      <c r="V67" s="237">
        <f t="shared" si="1"/>
        <v>1</v>
      </c>
      <c r="W67" s="238">
        <f t="shared" si="7"/>
        <v>36.82</v>
      </c>
      <c r="X67" s="239">
        <f t="shared" si="2"/>
        <v>1</v>
      </c>
      <c r="Y67" s="237">
        <f t="shared" si="3"/>
        <v>1</v>
      </c>
      <c r="Z67" s="238">
        <f t="shared" si="4"/>
        <v>23.933</v>
      </c>
      <c r="AA67" s="238">
        <f t="shared" si="5"/>
        <v>23.933</v>
      </c>
      <c r="AB67" s="238">
        <f t="shared" si="8"/>
        <v>13.052</v>
      </c>
      <c r="AC67" s="238">
        <f t="shared" si="6"/>
        <v>15.262500000000001</v>
      </c>
      <c r="AD67" s="240">
        <f t="shared" si="9"/>
        <v>0</v>
      </c>
      <c r="AE67" s="240">
        <f t="shared" si="10"/>
        <v>79</v>
      </c>
      <c r="AF67" s="240"/>
      <c r="AG67" s="240"/>
    </row>
    <row r="68" spans="1:33" x14ac:dyDescent="0.2">
      <c r="A68" s="197"/>
      <c r="B68" s="9">
        <v>39</v>
      </c>
      <c r="C68" s="204"/>
      <c r="D68" s="204"/>
      <c r="E68" s="201"/>
      <c r="F68" s="202" t="str">
        <f>IF(ISBLANK(E68), "", VLOOKUP(E68, Z!$A$2:$C$4127, 3, FALSE))</f>
        <v/>
      </c>
      <c r="G68" s="227"/>
      <c r="H68" s="227"/>
      <c r="I68" s="203" cm="1">
        <f t="array" ref="I68">IFERROR(W68/100*L68*INDEX(Application,X68,4), 0)</f>
        <v>0</v>
      </c>
      <c r="J68" s="204"/>
      <c r="K68" s="204"/>
      <c r="L68" s="229"/>
      <c r="M68" s="228"/>
      <c r="N68" s="203" cm="1">
        <f t="array" ref="N68">IFERROR(M68/100*L68*INDEX(Application,X68,4), 0)</f>
        <v>0</v>
      </c>
      <c r="O68" s="205"/>
      <c r="P68" s="204"/>
      <c r="Q68" s="201"/>
      <c r="R68" s="202" t="str">
        <f>IF(ISBLANK(Q68), "", VLOOKUP(Q68, Z!$A$2:$C$4127, 3, FALSE))</f>
        <v/>
      </c>
      <c r="S68" s="206"/>
      <c r="T68" s="207">
        <f t="shared" si="0"/>
        <v>0</v>
      </c>
      <c r="U68" s="211"/>
      <c r="V68" s="237">
        <f t="shared" si="1"/>
        <v>1</v>
      </c>
      <c r="W68" s="238">
        <f t="shared" si="7"/>
        <v>36.82</v>
      </c>
      <c r="X68" s="239">
        <f t="shared" si="2"/>
        <v>1</v>
      </c>
      <c r="Y68" s="237">
        <f t="shared" si="3"/>
        <v>1</v>
      </c>
      <c r="Z68" s="238">
        <f t="shared" si="4"/>
        <v>23.933</v>
      </c>
      <c r="AA68" s="238">
        <f t="shared" si="5"/>
        <v>23.933</v>
      </c>
      <c r="AB68" s="238">
        <f t="shared" si="8"/>
        <v>13.052</v>
      </c>
      <c r="AC68" s="238">
        <f t="shared" si="6"/>
        <v>15.262500000000001</v>
      </c>
      <c r="AD68" s="240">
        <f t="shared" si="9"/>
        <v>0</v>
      </c>
      <c r="AE68" s="240">
        <f t="shared" si="10"/>
        <v>79</v>
      </c>
      <c r="AF68" s="240"/>
      <c r="AG68" s="240"/>
    </row>
    <row r="69" spans="1:33" x14ac:dyDescent="0.2">
      <c r="A69" s="197"/>
      <c r="B69" s="9">
        <v>40</v>
      </c>
      <c r="C69" s="204"/>
      <c r="D69" s="204"/>
      <c r="E69" s="201"/>
      <c r="F69" s="202" t="str">
        <f>IF(ISBLANK(E69), "", VLOOKUP(E69, Z!$A$2:$C$4127, 3, FALSE))</f>
        <v/>
      </c>
      <c r="G69" s="227"/>
      <c r="H69" s="227"/>
      <c r="I69" s="203" cm="1">
        <f t="array" ref="I69">IFERROR(W69/100*L69*INDEX(Application,X69,4), 0)</f>
        <v>0</v>
      </c>
      <c r="J69" s="204"/>
      <c r="K69" s="204"/>
      <c r="L69" s="229"/>
      <c r="M69" s="228"/>
      <c r="N69" s="203" cm="1">
        <f t="array" ref="N69">IFERROR(M69/100*L69*INDEX(Application,X69,4), 0)</f>
        <v>0</v>
      </c>
      <c r="O69" s="205"/>
      <c r="P69" s="204"/>
      <c r="Q69" s="201"/>
      <c r="R69" s="202" t="str">
        <f>IF(ISBLANK(Q69), "", VLOOKUP(Q69, Z!$A$2:$C$4127, 3, FALSE))</f>
        <v/>
      </c>
      <c r="S69" s="206"/>
      <c r="T69" s="207">
        <f t="shared" si="0"/>
        <v>0</v>
      </c>
      <c r="U69" s="211"/>
      <c r="V69" s="237">
        <f t="shared" si="1"/>
        <v>1</v>
      </c>
      <c r="W69" s="238">
        <f t="shared" si="7"/>
        <v>36.82</v>
      </c>
      <c r="X69" s="239">
        <f t="shared" si="2"/>
        <v>1</v>
      </c>
      <c r="Y69" s="237">
        <f t="shared" si="3"/>
        <v>1</v>
      </c>
      <c r="Z69" s="238">
        <f t="shared" si="4"/>
        <v>23.933</v>
      </c>
      <c r="AA69" s="238">
        <f t="shared" si="5"/>
        <v>23.933</v>
      </c>
      <c r="AB69" s="238">
        <f t="shared" si="8"/>
        <v>13.052</v>
      </c>
      <c r="AC69" s="238">
        <f t="shared" si="6"/>
        <v>15.262500000000001</v>
      </c>
      <c r="AD69" s="240">
        <f t="shared" si="9"/>
        <v>0</v>
      </c>
      <c r="AE69" s="240">
        <f t="shared" si="10"/>
        <v>79</v>
      </c>
      <c r="AF69" s="240"/>
      <c r="AG69" s="240"/>
    </row>
    <row r="70" spans="1:33" x14ac:dyDescent="0.2">
      <c r="A70" s="197"/>
      <c r="B70" s="226">
        <v>41</v>
      </c>
      <c r="C70" s="204"/>
      <c r="D70" s="204"/>
      <c r="E70" s="201"/>
      <c r="F70" s="202" t="str">
        <f>IF(ISBLANK(E70), "", VLOOKUP(E70, Z!$A$2:$C$4127, 3, FALSE))</f>
        <v/>
      </c>
      <c r="G70" s="227"/>
      <c r="H70" s="227"/>
      <c r="I70" s="203" cm="1">
        <f t="array" ref="I70">IFERROR(W70/100*L70*INDEX(Application,X70,4), 0)</f>
        <v>0</v>
      </c>
      <c r="J70" s="204"/>
      <c r="K70" s="204"/>
      <c r="L70" s="229"/>
      <c r="M70" s="228"/>
      <c r="N70" s="203" cm="1">
        <f t="array" ref="N70">IFERROR(M70/100*L70*INDEX(Application,X70,4), 0)</f>
        <v>0</v>
      </c>
      <c r="O70" s="205"/>
      <c r="P70" s="204"/>
      <c r="Q70" s="201"/>
      <c r="R70" s="202" t="str">
        <f>IF(ISBLANK(Q70), "", VLOOKUP(Q70, Z!$A$2:$C$4127, 3, FALSE))</f>
        <v/>
      </c>
      <c r="S70" s="206"/>
      <c r="T70" s="207">
        <f t="shared" si="0"/>
        <v>0</v>
      </c>
      <c r="U70" s="211"/>
      <c r="V70" s="237">
        <f t="shared" si="1"/>
        <v>1</v>
      </c>
      <c r="W70" s="238">
        <f t="shared" si="7"/>
        <v>36.82</v>
      </c>
      <c r="X70" s="239">
        <f t="shared" si="2"/>
        <v>1</v>
      </c>
      <c r="Y70" s="237">
        <f t="shared" si="3"/>
        <v>1</v>
      </c>
      <c r="Z70" s="238">
        <f t="shared" si="4"/>
        <v>23.933</v>
      </c>
      <c r="AA70" s="238">
        <f t="shared" si="5"/>
        <v>23.933</v>
      </c>
      <c r="AB70" s="238">
        <f t="shared" si="8"/>
        <v>13.052</v>
      </c>
      <c r="AC70" s="238">
        <f t="shared" si="6"/>
        <v>15.262500000000001</v>
      </c>
      <c r="AD70" s="240">
        <f t="shared" si="9"/>
        <v>0</v>
      </c>
      <c r="AE70" s="240">
        <f t="shared" si="10"/>
        <v>79</v>
      </c>
      <c r="AF70" s="240"/>
      <c r="AG70" s="240"/>
    </row>
    <row r="71" spans="1:33" x14ac:dyDescent="0.2">
      <c r="A71" s="197"/>
      <c r="B71" s="9">
        <v>42</v>
      </c>
      <c r="C71" s="204"/>
      <c r="D71" s="204"/>
      <c r="E71" s="201"/>
      <c r="F71" s="202" t="str">
        <f>IF(ISBLANK(E71), "", VLOOKUP(E71, Z!$A$2:$C$4127, 3, FALSE))</f>
        <v/>
      </c>
      <c r="G71" s="227"/>
      <c r="H71" s="227"/>
      <c r="I71" s="203" cm="1">
        <f t="array" ref="I71">IFERROR(W71/100*L71*INDEX(Application,X71,4), 0)</f>
        <v>0</v>
      </c>
      <c r="J71" s="204"/>
      <c r="K71" s="204"/>
      <c r="L71" s="229"/>
      <c r="M71" s="228"/>
      <c r="N71" s="203" cm="1">
        <f t="array" ref="N71">IFERROR(M71/100*L71*INDEX(Application,X71,4), 0)</f>
        <v>0</v>
      </c>
      <c r="O71" s="205"/>
      <c r="P71" s="204"/>
      <c r="Q71" s="201"/>
      <c r="R71" s="202" t="str">
        <f>IF(ISBLANK(Q71), "", VLOOKUP(Q71, Z!$A$2:$C$4127, 3, FALSE))</f>
        <v/>
      </c>
      <c r="S71" s="206"/>
      <c r="T71" s="207">
        <f t="shared" si="0"/>
        <v>0</v>
      </c>
      <c r="U71" s="211"/>
      <c r="V71" s="237">
        <f t="shared" si="1"/>
        <v>1</v>
      </c>
      <c r="W71" s="238">
        <f t="shared" si="7"/>
        <v>36.82</v>
      </c>
      <c r="X71" s="239">
        <f t="shared" si="2"/>
        <v>1</v>
      </c>
      <c r="Y71" s="237">
        <f t="shared" si="3"/>
        <v>1</v>
      </c>
      <c r="Z71" s="238">
        <f t="shared" si="4"/>
        <v>23.933</v>
      </c>
      <c r="AA71" s="238">
        <f t="shared" si="5"/>
        <v>23.933</v>
      </c>
      <c r="AB71" s="238">
        <f t="shared" si="8"/>
        <v>13.052</v>
      </c>
      <c r="AC71" s="238">
        <f t="shared" si="6"/>
        <v>15.262500000000001</v>
      </c>
      <c r="AD71" s="240">
        <f t="shared" si="9"/>
        <v>0</v>
      </c>
      <c r="AE71" s="240">
        <f t="shared" si="10"/>
        <v>79</v>
      </c>
      <c r="AF71" s="240"/>
      <c r="AG71" s="240"/>
    </row>
    <row r="72" spans="1:33" x14ac:dyDescent="0.2">
      <c r="A72" s="197"/>
      <c r="B72" s="9">
        <v>43</v>
      </c>
      <c r="C72" s="204"/>
      <c r="D72" s="204"/>
      <c r="E72" s="201"/>
      <c r="F72" s="202" t="str">
        <f>IF(ISBLANK(E72), "", VLOOKUP(E72, Z!$A$2:$C$4127, 3, FALSE))</f>
        <v/>
      </c>
      <c r="G72" s="227"/>
      <c r="H72" s="227"/>
      <c r="I72" s="203" cm="1">
        <f t="array" ref="I72">IFERROR(W72/100*L72*INDEX(Application,X72,4), 0)</f>
        <v>0</v>
      </c>
      <c r="J72" s="204"/>
      <c r="K72" s="204"/>
      <c r="L72" s="229"/>
      <c r="M72" s="228"/>
      <c r="N72" s="203" cm="1">
        <f t="array" ref="N72">IFERROR(M72/100*L72*INDEX(Application,X72,4), 0)</f>
        <v>0</v>
      </c>
      <c r="O72" s="205"/>
      <c r="P72" s="204"/>
      <c r="Q72" s="201"/>
      <c r="R72" s="202" t="str">
        <f>IF(ISBLANK(Q72), "", VLOOKUP(Q72, Z!$A$2:$C$4127, 3, FALSE))</f>
        <v/>
      </c>
      <c r="S72" s="206"/>
      <c r="T72" s="207">
        <f t="shared" si="0"/>
        <v>0</v>
      </c>
      <c r="U72" s="211"/>
      <c r="V72" s="237">
        <f t="shared" si="1"/>
        <v>1</v>
      </c>
      <c r="W72" s="238">
        <f t="shared" si="7"/>
        <v>36.82</v>
      </c>
      <c r="X72" s="239">
        <f t="shared" si="2"/>
        <v>1</v>
      </c>
      <c r="Y72" s="237">
        <f t="shared" si="3"/>
        <v>1</v>
      </c>
      <c r="Z72" s="238">
        <f t="shared" si="4"/>
        <v>23.933</v>
      </c>
      <c r="AA72" s="238">
        <f t="shared" si="5"/>
        <v>23.933</v>
      </c>
      <c r="AB72" s="238">
        <f t="shared" si="8"/>
        <v>13.052</v>
      </c>
      <c r="AC72" s="238">
        <f t="shared" si="6"/>
        <v>15.262500000000001</v>
      </c>
      <c r="AD72" s="240">
        <f t="shared" si="9"/>
        <v>0</v>
      </c>
      <c r="AE72" s="240">
        <f t="shared" si="10"/>
        <v>79</v>
      </c>
      <c r="AF72" s="240"/>
      <c r="AG72" s="240"/>
    </row>
    <row r="73" spans="1:33" x14ac:dyDescent="0.2">
      <c r="A73" s="197"/>
      <c r="B73" s="9">
        <v>44</v>
      </c>
      <c r="C73" s="204"/>
      <c r="D73" s="204"/>
      <c r="E73" s="201"/>
      <c r="F73" s="202" t="str">
        <f>IF(ISBLANK(E73), "", VLOOKUP(E73, Z!$A$2:$C$4127, 3, FALSE))</f>
        <v/>
      </c>
      <c r="G73" s="227"/>
      <c r="H73" s="227"/>
      <c r="I73" s="203" cm="1">
        <f t="array" ref="I73">IFERROR(W73/100*L73*INDEX(Application,X73,4), 0)</f>
        <v>0</v>
      </c>
      <c r="J73" s="204"/>
      <c r="K73" s="204"/>
      <c r="L73" s="229"/>
      <c r="M73" s="228"/>
      <c r="N73" s="203" cm="1">
        <f t="array" ref="N73">IFERROR(M73/100*L73*INDEX(Application,X73,4), 0)</f>
        <v>0</v>
      </c>
      <c r="O73" s="205"/>
      <c r="P73" s="204"/>
      <c r="Q73" s="201"/>
      <c r="R73" s="202" t="str">
        <f>IF(ISBLANK(Q73), "", VLOOKUP(Q73, Z!$A$2:$C$4127, 3, FALSE))</f>
        <v/>
      </c>
      <c r="S73" s="206"/>
      <c r="T73" s="207">
        <f t="shared" si="0"/>
        <v>0</v>
      </c>
      <c r="U73" s="211"/>
      <c r="V73" s="237">
        <f t="shared" si="1"/>
        <v>1</v>
      </c>
      <c r="W73" s="238">
        <f t="shared" si="7"/>
        <v>36.82</v>
      </c>
      <c r="X73" s="239">
        <f t="shared" si="2"/>
        <v>1</v>
      </c>
      <c r="Y73" s="237">
        <f t="shared" si="3"/>
        <v>1</v>
      </c>
      <c r="Z73" s="238">
        <f t="shared" si="4"/>
        <v>23.933</v>
      </c>
      <c r="AA73" s="238">
        <f t="shared" si="5"/>
        <v>23.933</v>
      </c>
      <c r="AB73" s="238">
        <f t="shared" si="8"/>
        <v>13.052</v>
      </c>
      <c r="AC73" s="238">
        <f t="shared" si="6"/>
        <v>15.262500000000001</v>
      </c>
      <c r="AD73" s="240">
        <f t="shared" si="9"/>
        <v>0</v>
      </c>
      <c r="AE73" s="240">
        <f t="shared" si="10"/>
        <v>79</v>
      </c>
      <c r="AF73" s="240"/>
      <c r="AG73" s="240"/>
    </row>
    <row r="74" spans="1:33" x14ac:dyDescent="0.2">
      <c r="A74" s="197"/>
      <c r="B74" s="226">
        <v>45</v>
      </c>
      <c r="C74" s="204"/>
      <c r="D74" s="204"/>
      <c r="E74" s="201"/>
      <c r="F74" s="202" t="str">
        <f>IF(ISBLANK(E74), "", VLOOKUP(E74, Z!$A$2:$C$4127, 3, FALSE))</f>
        <v/>
      </c>
      <c r="G74" s="227"/>
      <c r="H74" s="227"/>
      <c r="I74" s="203" cm="1">
        <f t="array" ref="I74">IFERROR(W74/100*L74*INDEX(Application,X74,4), 0)</f>
        <v>0</v>
      </c>
      <c r="J74" s="204"/>
      <c r="K74" s="204"/>
      <c r="L74" s="229"/>
      <c r="M74" s="228"/>
      <c r="N74" s="203" cm="1">
        <f t="array" ref="N74">IFERROR(M74/100*L74*INDEX(Application,X74,4), 0)</f>
        <v>0</v>
      </c>
      <c r="O74" s="205"/>
      <c r="P74" s="204"/>
      <c r="Q74" s="201"/>
      <c r="R74" s="202" t="str">
        <f>IF(ISBLANK(Q74), "", VLOOKUP(Q74, Z!$A$2:$C$4127, 3, FALSE))</f>
        <v/>
      </c>
      <c r="S74" s="206"/>
      <c r="T74" s="207">
        <f t="shared" si="0"/>
        <v>0</v>
      </c>
      <c r="U74" s="211"/>
      <c r="V74" s="237">
        <f t="shared" si="1"/>
        <v>1</v>
      </c>
      <c r="W74" s="238">
        <f t="shared" si="7"/>
        <v>36.82</v>
      </c>
      <c r="X74" s="239">
        <f t="shared" si="2"/>
        <v>1</v>
      </c>
      <c r="Y74" s="237">
        <f t="shared" si="3"/>
        <v>1</v>
      </c>
      <c r="Z74" s="238">
        <f t="shared" si="4"/>
        <v>23.933</v>
      </c>
      <c r="AA74" s="238">
        <f t="shared" si="5"/>
        <v>23.933</v>
      </c>
      <c r="AB74" s="238">
        <f t="shared" si="8"/>
        <v>13.052</v>
      </c>
      <c r="AC74" s="238">
        <f t="shared" si="6"/>
        <v>15.262500000000001</v>
      </c>
      <c r="AD74" s="240">
        <f t="shared" si="9"/>
        <v>0</v>
      </c>
      <c r="AE74" s="240">
        <f t="shared" si="10"/>
        <v>79</v>
      </c>
      <c r="AF74" s="240"/>
      <c r="AG74" s="240"/>
    </row>
    <row r="75" spans="1:33" x14ac:dyDescent="0.2">
      <c r="A75" s="197"/>
      <c r="B75" s="9">
        <v>46</v>
      </c>
      <c r="C75" s="204"/>
      <c r="D75" s="204"/>
      <c r="E75" s="201"/>
      <c r="F75" s="202" t="str">
        <f>IF(ISBLANK(E75), "", VLOOKUP(E75, Z!$A$2:$C$4127, 3, FALSE))</f>
        <v/>
      </c>
      <c r="G75" s="227"/>
      <c r="H75" s="227"/>
      <c r="I75" s="203" cm="1">
        <f t="array" ref="I75">IFERROR(W75/100*L75*INDEX(Application,X75,4), 0)</f>
        <v>0</v>
      </c>
      <c r="J75" s="204"/>
      <c r="K75" s="204"/>
      <c r="L75" s="229"/>
      <c r="M75" s="228"/>
      <c r="N75" s="203" cm="1">
        <f t="array" ref="N75">IFERROR(M75/100*L75*INDEX(Application,X75,4), 0)</f>
        <v>0</v>
      </c>
      <c r="O75" s="205"/>
      <c r="P75" s="204"/>
      <c r="Q75" s="201"/>
      <c r="R75" s="202" t="str">
        <f>IF(ISBLANK(Q75), "", VLOOKUP(Q75, Z!$A$2:$C$4127, 3, FALSE))</f>
        <v/>
      </c>
      <c r="S75" s="206"/>
      <c r="T75" s="207">
        <f t="shared" si="0"/>
        <v>0</v>
      </c>
      <c r="U75" s="211"/>
      <c r="V75" s="237">
        <f t="shared" si="1"/>
        <v>1</v>
      </c>
      <c r="W75" s="238">
        <f t="shared" si="7"/>
        <v>36.82</v>
      </c>
      <c r="X75" s="239">
        <f t="shared" si="2"/>
        <v>1</v>
      </c>
      <c r="Y75" s="237">
        <f t="shared" si="3"/>
        <v>1</v>
      </c>
      <c r="Z75" s="238">
        <f t="shared" si="4"/>
        <v>23.933</v>
      </c>
      <c r="AA75" s="238">
        <f t="shared" si="5"/>
        <v>23.933</v>
      </c>
      <c r="AB75" s="238">
        <f t="shared" si="8"/>
        <v>13.052</v>
      </c>
      <c r="AC75" s="238">
        <f t="shared" si="6"/>
        <v>15.262500000000001</v>
      </c>
      <c r="AD75" s="240">
        <f t="shared" si="9"/>
        <v>0</v>
      </c>
      <c r="AE75" s="240">
        <f t="shared" si="10"/>
        <v>79</v>
      </c>
      <c r="AF75" s="240"/>
      <c r="AG75" s="240"/>
    </row>
    <row r="76" spans="1:33" x14ac:dyDescent="0.2">
      <c r="A76" s="197"/>
      <c r="B76" s="9">
        <v>47</v>
      </c>
      <c r="C76" s="204"/>
      <c r="D76" s="204"/>
      <c r="E76" s="201"/>
      <c r="F76" s="202" t="str">
        <f>IF(ISBLANK(E76), "", VLOOKUP(E76, Z!$A$2:$C$4127, 3, FALSE))</f>
        <v/>
      </c>
      <c r="G76" s="227"/>
      <c r="H76" s="227"/>
      <c r="I76" s="203" cm="1">
        <f t="array" ref="I76">IFERROR(W76/100*L76*INDEX(Application,X76,4), 0)</f>
        <v>0</v>
      </c>
      <c r="J76" s="204"/>
      <c r="K76" s="204"/>
      <c r="L76" s="229"/>
      <c r="M76" s="228"/>
      <c r="N76" s="203" cm="1">
        <f t="array" ref="N76">IFERROR(M76/100*L76*INDEX(Application,X76,4), 0)</f>
        <v>0</v>
      </c>
      <c r="O76" s="205"/>
      <c r="P76" s="204"/>
      <c r="Q76" s="201"/>
      <c r="R76" s="202" t="str">
        <f>IF(ISBLANK(Q76), "", VLOOKUP(Q76, Z!$A$2:$C$4127, 3, FALSE))</f>
        <v/>
      </c>
      <c r="S76" s="206"/>
      <c r="T76" s="207">
        <f t="shared" si="0"/>
        <v>0</v>
      </c>
      <c r="U76" s="211"/>
      <c r="V76" s="237">
        <f t="shared" si="1"/>
        <v>1</v>
      </c>
      <c r="W76" s="238">
        <f t="shared" si="7"/>
        <v>36.82</v>
      </c>
      <c r="X76" s="239">
        <f t="shared" si="2"/>
        <v>1</v>
      </c>
      <c r="Y76" s="237">
        <f t="shared" si="3"/>
        <v>1</v>
      </c>
      <c r="Z76" s="238">
        <f t="shared" si="4"/>
        <v>23.933</v>
      </c>
      <c r="AA76" s="238">
        <f t="shared" si="5"/>
        <v>23.933</v>
      </c>
      <c r="AB76" s="238">
        <f t="shared" si="8"/>
        <v>13.052</v>
      </c>
      <c r="AC76" s="238">
        <f t="shared" si="6"/>
        <v>15.262500000000001</v>
      </c>
      <c r="AD76" s="240">
        <f t="shared" si="9"/>
        <v>0</v>
      </c>
      <c r="AE76" s="240">
        <f t="shared" si="10"/>
        <v>79</v>
      </c>
      <c r="AF76" s="240"/>
      <c r="AG76" s="240"/>
    </row>
    <row r="77" spans="1:33" x14ac:dyDescent="0.2">
      <c r="A77" s="197"/>
      <c r="B77" s="9">
        <v>48</v>
      </c>
      <c r="C77" s="204"/>
      <c r="D77" s="204"/>
      <c r="E77" s="201"/>
      <c r="F77" s="202" t="str">
        <f>IF(ISBLANK(E77), "", VLOOKUP(E77, Z!$A$2:$C$4127, 3, FALSE))</f>
        <v/>
      </c>
      <c r="G77" s="227"/>
      <c r="H77" s="227"/>
      <c r="I77" s="203" cm="1">
        <f t="array" ref="I77">IFERROR(W77/100*L77*INDEX(Application,X77,4), 0)</f>
        <v>0</v>
      </c>
      <c r="J77" s="204"/>
      <c r="K77" s="204"/>
      <c r="L77" s="229"/>
      <c r="M77" s="228"/>
      <c r="N77" s="203" cm="1">
        <f t="array" ref="N77">IFERROR(M77/100*L77*INDEX(Application,X77,4), 0)</f>
        <v>0</v>
      </c>
      <c r="O77" s="205"/>
      <c r="P77" s="204"/>
      <c r="Q77" s="201"/>
      <c r="R77" s="202" t="str">
        <f>IF(ISBLANK(Q77), "", VLOOKUP(Q77, Z!$A$2:$C$4127, 3, FALSE))</f>
        <v/>
      </c>
      <c r="S77" s="206"/>
      <c r="T77" s="207">
        <f t="shared" si="0"/>
        <v>0</v>
      </c>
      <c r="U77" s="211"/>
      <c r="V77" s="237">
        <f t="shared" si="1"/>
        <v>1</v>
      </c>
      <c r="W77" s="238">
        <f t="shared" si="7"/>
        <v>36.82</v>
      </c>
      <c r="X77" s="239">
        <f t="shared" si="2"/>
        <v>1</v>
      </c>
      <c r="Y77" s="237">
        <f t="shared" si="3"/>
        <v>1</v>
      </c>
      <c r="Z77" s="238">
        <f t="shared" si="4"/>
        <v>23.933</v>
      </c>
      <c r="AA77" s="238">
        <f t="shared" si="5"/>
        <v>23.933</v>
      </c>
      <c r="AB77" s="238">
        <f t="shared" si="8"/>
        <v>13.052</v>
      </c>
      <c r="AC77" s="238">
        <f t="shared" si="6"/>
        <v>15.262500000000001</v>
      </c>
      <c r="AD77" s="240">
        <f t="shared" si="9"/>
        <v>0</v>
      </c>
      <c r="AE77" s="240">
        <f t="shared" si="10"/>
        <v>79</v>
      </c>
      <c r="AF77" s="240"/>
      <c r="AG77" s="240"/>
    </row>
    <row r="78" spans="1:33" x14ac:dyDescent="0.2">
      <c r="A78" s="197"/>
      <c r="B78" s="226">
        <v>49</v>
      </c>
      <c r="C78" s="204"/>
      <c r="D78" s="204"/>
      <c r="E78" s="201"/>
      <c r="F78" s="202" t="str">
        <f>IF(ISBLANK(E78), "", VLOOKUP(E78, Z!$A$2:$C$4127, 3, FALSE))</f>
        <v/>
      </c>
      <c r="G78" s="227"/>
      <c r="H78" s="227"/>
      <c r="I78" s="203" cm="1">
        <f t="array" ref="I78">IFERROR(W78/100*L78*INDEX(Application,X78,4), 0)</f>
        <v>0</v>
      </c>
      <c r="J78" s="204"/>
      <c r="K78" s="204"/>
      <c r="L78" s="229"/>
      <c r="M78" s="228"/>
      <c r="N78" s="203" cm="1">
        <f t="array" ref="N78">IFERROR(M78/100*L78*INDEX(Application,X78,4), 0)</f>
        <v>0</v>
      </c>
      <c r="O78" s="205"/>
      <c r="P78" s="204"/>
      <c r="Q78" s="201"/>
      <c r="R78" s="202" t="str">
        <f>IF(ISBLANK(Q78), "", VLOOKUP(Q78, Z!$A$2:$C$4127, 3, FALSE))</f>
        <v/>
      </c>
      <c r="S78" s="206"/>
      <c r="T78" s="207">
        <f t="shared" si="0"/>
        <v>0</v>
      </c>
      <c r="U78" s="211"/>
      <c r="V78" s="237">
        <f t="shared" si="1"/>
        <v>1</v>
      </c>
      <c r="W78" s="238">
        <f t="shared" si="7"/>
        <v>36.82</v>
      </c>
      <c r="X78" s="239">
        <f t="shared" si="2"/>
        <v>1</v>
      </c>
      <c r="Y78" s="237">
        <f t="shared" si="3"/>
        <v>1</v>
      </c>
      <c r="Z78" s="238">
        <f t="shared" si="4"/>
        <v>23.933</v>
      </c>
      <c r="AA78" s="238">
        <f t="shared" si="5"/>
        <v>23.933</v>
      </c>
      <c r="AB78" s="238">
        <f t="shared" si="8"/>
        <v>13.052</v>
      </c>
      <c r="AC78" s="238">
        <f t="shared" si="6"/>
        <v>15.262500000000001</v>
      </c>
      <c r="AD78" s="240">
        <f t="shared" si="9"/>
        <v>0</v>
      </c>
      <c r="AE78" s="240">
        <f t="shared" si="10"/>
        <v>79</v>
      </c>
      <c r="AF78" s="240"/>
      <c r="AG78" s="240"/>
    </row>
    <row r="79" spans="1:33" x14ac:dyDescent="0.2">
      <c r="A79" s="197"/>
      <c r="B79" s="9">
        <v>50</v>
      </c>
      <c r="C79" s="204"/>
      <c r="D79" s="204"/>
      <c r="E79" s="201"/>
      <c r="F79" s="202" t="str">
        <f>IF(ISBLANK(E79), "", VLOOKUP(E79, Z!$A$2:$C$4127, 3, FALSE))</f>
        <v/>
      </c>
      <c r="G79" s="227"/>
      <c r="H79" s="227"/>
      <c r="I79" s="203" cm="1">
        <f t="array" ref="I79">IFERROR(W79/100*L79*INDEX(Application,X79,4), 0)</f>
        <v>0</v>
      </c>
      <c r="J79" s="204"/>
      <c r="K79" s="204"/>
      <c r="L79" s="229"/>
      <c r="M79" s="228"/>
      <c r="N79" s="203" cm="1">
        <f t="array" ref="N79">IFERROR(M79/100*L79*INDEX(Application,X79,4), 0)</f>
        <v>0</v>
      </c>
      <c r="O79" s="205"/>
      <c r="P79" s="204"/>
      <c r="Q79" s="201"/>
      <c r="R79" s="202" t="str">
        <f>IF(ISBLANK(Q79), "", VLOOKUP(Q79, Z!$A$2:$C$4127, 3, FALSE))</f>
        <v/>
      </c>
      <c r="S79" s="206"/>
      <c r="T79" s="207">
        <f t="shared" si="0"/>
        <v>0</v>
      </c>
      <c r="U79" s="211"/>
      <c r="V79" s="237">
        <f t="shared" si="1"/>
        <v>1</v>
      </c>
      <c r="W79" s="238">
        <f t="shared" si="7"/>
        <v>36.82</v>
      </c>
      <c r="X79" s="239">
        <f t="shared" si="2"/>
        <v>1</v>
      </c>
      <c r="Y79" s="237">
        <f t="shared" si="3"/>
        <v>1</v>
      </c>
      <c r="Z79" s="238">
        <f t="shared" si="4"/>
        <v>23.933</v>
      </c>
      <c r="AA79" s="238">
        <f t="shared" si="5"/>
        <v>23.933</v>
      </c>
      <c r="AB79" s="238">
        <f t="shared" si="8"/>
        <v>13.052</v>
      </c>
      <c r="AC79" s="238">
        <f t="shared" si="6"/>
        <v>15.262500000000001</v>
      </c>
      <c r="AD79" s="240">
        <f t="shared" si="9"/>
        <v>0</v>
      </c>
      <c r="AE79" s="240">
        <f t="shared" si="10"/>
        <v>79</v>
      </c>
      <c r="AF79" s="240"/>
      <c r="AG79" s="240"/>
    </row>
    <row r="80" spans="1:33" x14ac:dyDescent="0.2">
      <c r="A80" s="197"/>
      <c r="B80" s="9">
        <v>51</v>
      </c>
      <c r="C80" s="204"/>
      <c r="D80" s="204"/>
      <c r="E80" s="201"/>
      <c r="F80" s="202" t="str">
        <f>IF(ISBLANK(E80), "", VLOOKUP(E80, Z!$A$2:$C$4127, 3, FALSE))</f>
        <v/>
      </c>
      <c r="G80" s="227"/>
      <c r="H80" s="227"/>
      <c r="I80" s="203" cm="1">
        <f t="array" ref="I80">IFERROR(W80/100*L80*INDEX(Application,X80,4), 0)</f>
        <v>0</v>
      </c>
      <c r="J80" s="204"/>
      <c r="K80" s="204"/>
      <c r="L80" s="229"/>
      <c r="M80" s="228"/>
      <c r="N80" s="203" cm="1">
        <f t="array" ref="N80">IFERROR(M80/100*L80*INDEX(Application,X80,4), 0)</f>
        <v>0</v>
      </c>
      <c r="O80" s="205"/>
      <c r="P80" s="204"/>
      <c r="Q80" s="201"/>
      <c r="R80" s="202" t="str">
        <f>IF(ISBLANK(Q80), "", VLOOKUP(Q80, Z!$A$2:$C$4127, 3, FALSE))</f>
        <v/>
      </c>
      <c r="S80" s="206"/>
      <c r="T80" s="207">
        <f t="shared" si="0"/>
        <v>0</v>
      </c>
      <c r="U80" s="211"/>
      <c r="V80" s="237">
        <f t="shared" si="1"/>
        <v>1</v>
      </c>
      <c r="W80" s="238">
        <f t="shared" si="7"/>
        <v>36.82</v>
      </c>
      <c r="X80" s="239">
        <f t="shared" si="2"/>
        <v>1</v>
      </c>
      <c r="Y80" s="237">
        <f t="shared" si="3"/>
        <v>1</v>
      </c>
      <c r="Z80" s="238">
        <f t="shared" si="4"/>
        <v>23.933</v>
      </c>
      <c r="AA80" s="238">
        <f t="shared" si="5"/>
        <v>23.933</v>
      </c>
      <c r="AB80" s="238">
        <f t="shared" si="8"/>
        <v>13.052</v>
      </c>
      <c r="AC80" s="238">
        <f t="shared" si="6"/>
        <v>15.262500000000001</v>
      </c>
      <c r="AD80" s="240">
        <f t="shared" si="9"/>
        <v>0</v>
      </c>
      <c r="AE80" s="240">
        <f t="shared" si="10"/>
        <v>79</v>
      </c>
      <c r="AF80" s="240"/>
      <c r="AG80" s="240"/>
    </row>
    <row r="81" spans="1:33" x14ac:dyDescent="0.2">
      <c r="A81" s="197"/>
      <c r="B81" s="9">
        <v>52</v>
      </c>
      <c r="C81" s="204"/>
      <c r="D81" s="204"/>
      <c r="E81" s="201"/>
      <c r="F81" s="202" t="str">
        <f>IF(ISBLANK(E81), "", VLOOKUP(E81, Z!$A$2:$C$4127, 3, FALSE))</f>
        <v/>
      </c>
      <c r="G81" s="227"/>
      <c r="H81" s="227"/>
      <c r="I81" s="203" cm="1">
        <f t="array" ref="I81">IFERROR(W81/100*L81*INDEX(Application,X81,4), 0)</f>
        <v>0</v>
      </c>
      <c r="J81" s="204"/>
      <c r="K81" s="204"/>
      <c r="L81" s="229"/>
      <c r="M81" s="228"/>
      <c r="N81" s="203" cm="1">
        <f t="array" ref="N81">IFERROR(M81/100*L81*INDEX(Application,X81,4), 0)</f>
        <v>0</v>
      </c>
      <c r="O81" s="205"/>
      <c r="P81" s="204"/>
      <c r="Q81" s="201"/>
      <c r="R81" s="202" t="str">
        <f>IF(ISBLANK(Q81), "", VLOOKUP(Q81, Z!$A$2:$C$4127, 3, FALSE))</f>
        <v/>
      </c>
      <c r="S81" s="206"/>
      <c r="T81" s="207">
        <f t="shared" si="0"/>
        <v>0</v>
      </c>
      <c r="U81" s="211"/>
      <c r="V81" s="237">
        <f t="shared" si="1"/>
        <v>1</v>
      </c>
      <c r="W81" s="238">
        <f t="shared" si="7"/>
        <v>36.82</v>
      </c>
      <c r="X81" s="239">
        <f t="shared" si="2"/>
        <v>1</v>
      </c>
      <c r="Y81" s="237">
        <f t="shared" si="3"/>
        <v>1</v>
      </c>
      <c r="Z81" s="238">
        <f t="shared" si="4"/>
        <v>23.933</v>
      </c>
      <c r="AA81" s="238">
        <f t="shared" si="5"/>
        <v>23.933</v>
      </c>
      <c r="AB81" s="238">
        <f t="shared" si="8"/>
        <v>13.052</v>
      </c>
      <c r="AC81" s="238">
        <f t="shared" si="6"/>
        <v>15.262500000000001</v>
      </c>
      <c r="AD81" s="240">
        <f t="shared" si="9"/>
        <v>0</v>
      </c>
      <c r="AE81" s="240">
        <f t="shared" si="10"/>
        <v>79</v>
      </c>
      <c r="AF81" s="240"/>
      <c r="AG81" s="240"/>
    </row>
    <row r="82" spans="1:33" x14ac:dyDescent="0.2">
      <c r="A82" s="197"/>
      <c r="B82" s="226">
        <v>53</v>
      </c>
      <c r="C82" s="204"/>
      <c r="D82" s="204"/>
      <c r="E82" s="201"/>
      <c r="F82" s="202" t="str">
        <f>IF(ISBLANK(E82), "", VLOOKUP(E82, Z!$A$2:$C$4127, 3, FALSE))</f>
        <v/>
      </c>
      <c r="G82" s="227"/>
      <c r="H82" s="227"/>
      <c r="I82" s="203" cm="1">
        <f t="array" ref="I82">IFERROR(W82/100*L82*INDEX(Application,X82,4), 0)</f>
        <v>0</v>
      </c>
      <c r="J82" s="204"/>
      <c r="K82" s="204"/>
      <c r="L82" s="229"/>
      <c r="M82" s="228"/>
      <c r="N82" s="203" cm="1">
        <f t="array" ref="N82">IFERROR(M82/100*L82*INDEX(Application,X82,4), 0)</f>
        <v>0</v>
      </c>
      <c r="O82" s="205"/>
      <c r="P82" s="204"/>
      <c r="Q82" s="201"/>
      <c r="R82" s="202" t="str">
        <f>IF(ISBLANK(Q82), "", VLOOKUP(Q82, Z!$A$2:$C$4127, 3, FALSE))</f>
        <v/>
      </c>
      <c r="S82" s="206"/>
      <c r="T82" s="207">
        <f t="shared" ref="T82:T145" si="11">0.75*(I82-N82)*10</f>
        <v>0</v>
      </c>
      <c r="U82" s="211"/>
      <c r="V82" s="237">
        <f t="shared" ref="V82:V145" si="12">IF(ISBLANK(G82), 1, IFERROR(MATCH(G82, INDEX(Type,,1), 0), IFERROR(MATCH(G82, INDEX(Type,,2), 0), MATCH(G82, INDEX(Type,,3), 0))))</f>
        <v>1</v>
      </c>
      <c r="W82" s="238">
        <f t="shared" si="7"/>
        <v>36.82</v>
      </c>
      <c r="X82" s="239">
        <f t="shared" ref="X82:X145" si="13">IF(ISBLANK(H82), 1, IFERROR(MATCH(H82, INDEX(Application,,1), 0), IFERROR(MATCH(H82, INDEX(Application,,2), 0), MATCH(H82, INDEX(Application,,3), 0))))</f>
        <v>1</v>
      </c>
      <c r="Y82" s="237">
        <f t="shared" ref="Y82:Y145" si="14">IF(ISBLANK(G82), 1, IFERROR(MATCH(G82, INDEX(Type,,1), 0), IFERROR(MATCH(G82, INDEX(Type,,2), 0), MATCH(G82, INDEX(Type,,3), 0))))</f>
        <v>1</v>
      </c>
      <c r="Z82" s="238">
        <f t="shared" ref="Z82:Z145" si="15">IF(Y82=1,0.65*(36.82+L82*(-0.2119)),IF(Y82=2,0.65*20.08,IF(Y82=3,0.75*(20.35+L82*(-0.0374)),0)))</f>
        <v>23.933</v>
      </c>
      <c r="AA82" s="238">
        <f t="shared" ref="AA82:AA145" si="16">0.65*(36.82+L82*(-0.2119))</f>
        <v>23.933</v>
      </c>
      <c r="AB82" s="238">
        <f t="shared" si="8"/>
        <v>13.052</v>
      </c>
      <c r="AC82" s="238">
        <f t="shared" ref="AC82:AC145" si="17">0.75*(20.35+L82*(-0.0374))</f>
        <v>15.262500000000001</v>
      </c>
      <c r="AD82" s="240">
        <f t="shared" si="9"/>
        <v>0</v>
      </c>
      <c r="AE82" s="240">
        <f t="shared" si="10"/>
        <v>79</v>
      </c>
      <c r="AF82" s="240"/>
      <c r="AG82" s="240"/>
    </row>
    <row r="83" spans="1:33" x14ac:dyDescent="0.2">
      <c r="A83" s="197"/>
      <c r="B83" s="9">
        <v>54</v>
      </c>
      <c r="C83" s="204"/>
      <c r="D83" s="204"/>
      <c r="E83" s="201"/>
      <c r="F83" s="202" t="str">
        <f>IF(ISBLANK(E83), "", VLOOKUP(E83, Z!$A$2:$C$4127, 3, FALSE))</f>
        <v/>
      </c>
      <c r="G83" s="227"/>
      <c r="H83" s="227"/>
      <c r="I83" s="203" cm="1">
        <f t="array" ref="I83">IFERROR(W83/100*L83*INDEX(Application,X83,4), 0)</f>
        <v>0</v>
      </c>
      <c r="J83" s="204"/>
      <c r="K83" s="204"/>
      <c r="L83" s="229"/>
      <c r="M83" s="228"/>
      <c r="N83" s="203" cm="1">
        <f t="array" ref="N83">IFERROR(M83/100*L83*INDEX(Application,X83,4), 0)</f>
        <v>0</v>
      </c>
      <c r="O83" s="205"/>
      <c r="P83" s="204"/>
      <c r="Q83" s="201"/>
      <c r="R83" s="202" t="str">
        <f>IF(ISBLANK(Q83), "", VLOOKUP(Q83, Z!$A$2:$C$4127, 3, FALSE))</f>
        <v/>
      </c>
      <c r="S83" s="206"/>
      <c r="T83" s="207">
        <f t="shared" si="11"/>
        <v>0</v>
      </c>
      <c r="U83" s="211"/>
      <c r="V83" s="237">
        <f t="shared" si="12"/>
        <v>1</v>
      </c>
      <c r="W83" s="238">
        <f t="shared" ref="W83:W146" si="18">IF(V83=1,36.82+L83*(-0.2119),IF(V83=2,20.08,IF(V83=3,20.35+L83*(-0.0374),0)))</f>
        <v>36.82</v>
      </c>
      <c r="X83" s="239">
        <f t="shared" si="13"/>
        <v>1</v>
      </c>
      <c r="Y83" s="237">
        <f t="shared" si="14"/>
        <v>1</v>
      </c>
      <c r="Z83" s="238">
        <f t="shared" si="15"/>
        <v>23.933</v>
      </c>
      <c r="AA83" s="238">
        <f t="shared" si="16"/>
        <v>23.933</v>
      </c>
      <c r="AB83" s="238">
        <f t="shared" ref="AB83:AB146" si="19">0.65*20.08</f>
        <v>13.052</v>
      </c>
      <c r="AC83" s="238">
        <f t="shared" si="17"/>
        <v>15.262500000000001</v>
      </c>
      <c r="AD83" s="240">
        <f t="shared" ref="AD83:AD146" si="20">IF(Y83=1,0,IF(Y83=2,80,IF(Y83=3,0,0)))</f>
        <v>0</v>
      </c>
      <c r="AE83" s="240">
        <f t="shared" ref="AE83:AE146" si="21">IF(Y83=1,79,IF(Y83=2,199,IF(Y83=3,199,0)))</f>
        <v>79</v>
      </c>
      <c r="AF83" s="240"/>
      <c r="AG83" s="240"/>
    </row>
    <row r="84" spans="1:33" x14ac:dyDescent="0.2">
      <c r="A84" s="197"/>
      <c r="B84" s="9">
        <v>55</v>
      </c>
      <c r="C84" s="204"/>
      <c r="D84" s="204"/>
      <c r="E84" s="201"/>
      <c r="F84" s="202" t="str">
        <f>IF(ISBLANK(E84), "", VLOOKUP(E84, Z!$A$2:$C$4127, 3, FALSE))</f>
        <v/>
      </c>
      <c r="G84" s="227"/>
      <c r="H84" s="227"/>
      <c r="I84" s="203" cm="1">
        <f t="array" ref="I84">IFERROR(W84/100*L84*INDEX(Application,X84,4), 0)</f>
        <v>0</v>
      </c>
      <c r="J84" s="204"/>
      <c r="K84" s="204"/>
      <c r="L84" s="229"/>
      <c r="M84" s="228"/>
      <c r="N84" s="203" cm="1">
        <f t="array" ref="N84">IFERROR(M84/100*L84*INDEX(Application,X84,4), 0)</f>
        <v>0</v>
      </c>
      <c r="O84" s="205"/>
      <c r="P84" s="204"/>
      <c r="Q84" s="201"/>
      <c r="R84" s="202" t="str">
        <f>IF(ISBLANK(Q84), "", VLOOKUP(Q84, Z!$A$2:$C$4127, 3, FALSE))</f>
        <v/>
      </c>
      <c r="S84" s="206"/>
      <c r="T84" s="207">
        <f t="shared" si="11"/>
        <v>0</v>
      </c>
      <c r="U84" s="211"/>
      <c r="V84" s="237">
        <f t="shared" si="12"/>
        <v>1</v>
      </c>
      <c r="W84" s="238">
        <f t="shared" si="18"/>
        <v>36.82</v>
      </c>
      <c r="X84" s="239">
        <f t="shared" si="13"/>
        <v>1</v>
      </c>
      <c r="Y84" s="237">
        <f t="shared" si="14"/>
        <v>1</v>
      </c>
      <c r="Z84" s="238">
        <f t="shared" si="15"/>
        <v>23.933</v>
      </c>
      <c r="AA84" s="238">
        <f t="shared" si="16"/>
        <v>23.933</v>
      </c>
      <c r="AB84" s="238">
        <f t="shared" si="19"/>
        <v>13.052</v>
      </c>
      <c r="AC84" s="238">
        <f t="shared" si="17"/>
        <v>15.262500000000001</v>
      </c>
      <c r="AD84" s="240">
        <f t="shared" si="20"/>
        <v>0</v>
      </c>
      <c r="AE84" s="240">
        <f t="shared" si="21"/>
        <v>79</v>
      </c>
      <c r="AF84" s="240"/>
      <c r="AG84" s="240"/>
    </row>
    <row r="85" spans="1:33" x14ac:dyDescent="0.2">
      <c r="A85" s="197"/>
      <c r="B85" s="9">
        <v>56</v>
      </c>
      <c r="C85" s="204"/>
      <c r="D85" s="204"/>
      <c r="E85" s="201"/>
      <c r="F85" s="202" t="str">
        <f>IF(ISBLANK(E85), "", VLOOKUP(E85, Z!$A$2:$C$4127, 3, FALSE))</f>
        <v/>
      </c>
      <c r="G85" s="227"/>
      <c r="H85" s="227"/>
      <c r="I85" s="203" cm="1">
        <f t="array" ref="I85">IFERROR(W85/100*L85*INDEX(Application,X85,4), 0)</f>
        <v>0</v>
      </c>
      <c r="J85" s="204"/>
      <c r="K85" s="204"/>
      <c r="L85" s="229"/>
      <c r="M85" s="228"/>
      <c r="N85" s="203" cm="1">
        <f t="array" ref="N85">IFERROR(M85/100*L85*INDEX(Application,X85,4), 0)</f>
        <v>0</v>
      </c>
      <c r="O85" s="205"/>
      <c r="P85" s="204"/>
      <c r="Q85" s="201"/>
      <c r="R85" s="202" t="str">
        <f>IF(ISBLANK(Q85), "", VLOOKUP(Q85, Z!$A$2:$C$4127, 3, FALSE))</f>
        <v/>
      </c>
      <c r="S85" s="206"/>
      <c r="T85" s="207">
        <f t="shared" si="11"/>
        <v>0</v>
      </c>
      <c r="U85" s="211"/>
      <c r="V85" s="237">
        <f t="shared" si="12"/>
        <v>1</v>
      </c>
      <c r="W85" s="238">
        <f t="shared" si="18"/>
        <v>36.82</v>
      </c>
      <c r="X85" s="239">
        <f t="shared" si="13"/>
        <v>1</v>
      </c>
      <c r="Y85" s="237">
        <f t="shared" si="14"/>
        <v>1</v>
      </c>
      <c r="Z85" s="238">
        <f t="shared" si="15"/>
        <v>23.933</v>
      </c>
      <c r="AA85" s="238">
        <f t="shared" si="16"/>
        <v>23.933</v>
      </c>
      <c r="AB85" s="238">
        <f t="shared" si="19"/>
        <v>13.052</v>
      </c>
      <c r="AC85" s="238">
        <f t="shared" si="17"/>
        <v>15.262500000000001</v>
      </c>
      <c r="AD85" s="240">
        <f t="shared" si="20"/>
        <v>0</v>
      </c>
      <c r="AE85" s="240">
        <f t="shared" si="21"/>
        <v>79</v>
      </c>
      <c r="AF85" s="240"/>
      <c r="AG85" s="240"/>
    </row>
    <row r="86" spans="1:33" x14ac:dyDescent="0.2">
      <c r="A86" s="197"/>
      <c r="B86" s="226">
        <v>57</v>
      </c>
      <c r="C86" s="204"/>
      <c r="D86" s="204"/>
      <c r="E86" s="201"/>
      <c r="F86" s="202" t="str">
        <f>IF(ISBLANK(E86), "", VLOOKUP(E86, Z!$A$2:$C$4127, 3, FALSE))</f>
        <v/>
      </c>
      <c r="G86" s="227"/>
      <c r="H86" s="227"/>
      <c r="I86" s="203" cm="1">
        <f t="array" ref="I86">IFERROR(W86/100*L86*INDEX(Application,X86,4), 0)</f>
        <v>0</v>
      </c>
      <c r="J86" s="204"/>
      <c r="K86" s="204"/>
      <c r="L86" s="229"/>
      <c r="M86" s="228"/>
      <c r="N86" s="203" cm="1">
        <f t="array" ref="N86">IFERROR(M86/100*L86*INDEX(Application,X86,4), 0)</f>
        <v>0</v>
      </c>
      <c r="O86" s="205"/>
      <c r="P86" s="204"/>
      <c r="Q86" s="201"/>
      <c r="R86" s="202" t="str">
        <f>IF(ISBLANK(Q86), "", VLOOKUP(Q86, Z!$A$2:$C$4127, 3, FALSE))</f>
        <v/>
      </c>
      <c r="S86" s="206"/>
      <c r="T86" s="207">
        <f t="shared" si="11"/>
        <v>0</v>
      </c>
      <c r="U86" s="211"/>
      <c r="V86" s="237">
        <f t="shared" si="12"/>
        <v>1</v>
      </c>
      <c r="W86" s="238">
        <f t="shared" si="18"/>
        <v>36.82</v>
      </c>
      <c r="X86" s="239">
        <f t="shared" si="13"/>
        <v>1</v>
      </c>
      <c r="Y86" s="237">
        <f t="shared" si="14"/>
        <v>1</v>
      </c>
      <c r="Z86" s="238">
        <f t="shared" si="15"/>
        <v>23.933</v>
      </c>
      <c r="AA86" s="238">
        <f t="shared" si="16"/>
        <v>23.933</v>
      </c>
      <c r="AB86" s="238">
        <f t="shared" si="19"/>
        <v>13.052</v>
      </c>
      <c r="AC86" s="238">
        <f t="shared" si="17"/>
        <v>15.262500000000001</v>
      </c>
      <c r="AD86" s="240">
        <f t="shared" si="20"/>
        <v>0</v>
      </c>
      <c r="AE86" s="240">
        <f t="shared" si="21"/>
        <v>79</v>
      </c>
      <c r="AF86" s="240"/>
      <c r="AG86" s="240"/>
    </row>
    <row r="87" spans="1:33" x14ac:dyDescent="0.2">
      <c r="A87" s="197"/>
      <c r="B87" s="9">
        <v>58</v>
      </c>
      <c r="C87" s="204"/>
      <c r="D87" s="204"/>
      <c r="E87" s="201"/>
      <c r="F87" s="202" t="str">
        <f>IF(ISBLANK(E87), "", VLOOKUP(E87, Z!$A$2:$C$4127, 3, FALSE))</f>
        <v/>
      </c>
      <c r="G87" s="227"/>
      <c r="H87" s="227"/>
      <c r="I87" s="203" cm="1">
        <f t="array" ref="I87">IFERROR(W87/100*L87*INDEX(Application,X87,4), 0)</f>
        <v>0</v>
      </c>
      <c r="J87" s="204"/>
      <c r="K87" s="204"/>
      <c r="L87" s="229"/>
      <c r="M87" s="228"/>
      <c r="N87" s="203" cm="1">
        <f t="array" ref="N87">IFERROR(M87/100*L87*INDEX(Application,X87,4), 0)</f>
        <v>0</v>
      </c>
      <c r="O87" s="205"/>
      <c r="P87" s="204"/>
      <c r="Q87" s="201"/>
      <c r="R87" s="202" t="str">
        <f>IF(ISBLANK(Q87), "", VLOOKUP(Q87, Z!$A$2:$C$4127, 3, FALSE))</f>
        <v/>
      </c>
      <c r="S87" s="206"/>
      <c r="T87" s="207">
        <f t="shared" si="11"/>
        <v>0</v>
      </c>
      <c r="U87" s="211"/>
      <c r="V87" s="237">
        <f t="shared" si="12"/>
        <v>1</v>
      </c>
      <c r="W87" s="238">
        <f t="shared" si="18"/>
        <v>36.82</v>
      </c>
      <c r="X87" s="239">
        <f t="shared" si="13"/>
        <v>1</v>
      </c>
      <c r="Y87" s="237">
        <f t="shared" si="14"/>
        <v>1</v>
      </c>
      <c r="Z87" s="238">
        <f t="shared" si="15"/>
        <v>23.933</v>
      </c>
      <c r="AA87" s="238">
        <f t="shared" si="16"/>
        <v>23.933</v>
      </c>
      <c r="AB87" s="238">
        <f t="shared" si="19"/>
        <v>13.052</v>
      </c>
      <c r="AC87" s="238">
        <f t="shared" si="17"/>
        <v>15.262500000000001</v>
      </c>
      <c r="AD87" s="240">
        <f t="shared" si="20"/>
        <v>0</v>
      </c>
      <c r="AE87" s="240">
        <f t="shared" si="21"/>
        <v>79</v>
      </c>
      <c r="AF87" s="240"/>
      <c r="AG87" s="240"/>
    </row>
    <row r="88" spans="1:33" x14ac:dyDescent="0.2">
      <c r="A88" s="197"/>
      <c r="B88" s="9">
        <v>59</v>
      </c>
      <c r="C88" s="204"/>
      <c r="D88" s="204"/>
      <c r="E88" s="201"/>
      <c r="F88" s="202" t="str">
        <f>IF(ISBLANK(E88), "", VLOOKUP(E88, Z!$A$2:$C$4127, 3, FALSE))</f>
        <v/>
      </c>
      <c r="G88" s="227"/>
      <c r="H88" s="227"/>
      <c r="I88" s="203" cm="1">
        <f t="array" ref="I88">IFERROR(W88/100*L88*INDEX(Application,X88,4), 0)</f>
        <v>0</v>
      </c>
      <c r="J88" s="204"/>
      <c r="K88" s="204"/>
      <c r="L88" s="229"/>
      <c r="M88" s="228"/>
      <c r="N88" s="203" cm="1">
        <f t="array" ref="N88">IFERROR(M88/100*L88*INDEX(Application,X88,4), 0)</f>
        <v>0</v>
      </c>
      <c r="O88" s="205"/>
      <c r="P88" s="204"/>
      <c r="Q88" s="201"/>
      <c r="R88" s="202" t="str">
        <f>IF(ISBLANK(Q88), "", VLOOKUP(Q88, Z!$A$2:$C$4127, 3, FALSE))</f>
        <v/>
      </c>
      <c r="S88" s="206"/>
      <c r="T88" s="207">
        <f t="shared" si="11"/>
        <v>0</v>
      </c>
      <c r="U88" s="211"/>
      <c r="V88" s="237">
        <f t="shared" si="12"/>
        <v>1</v>
      </c>
      <c r="W88" s="238">
        <f t="shared" si="18"/>
        <v>36.82</v>
      </c>
      <c r="X88" s="239">
        <f t="shared" si="13"/>
        <v>1</v>
      </c>
      <c r="Y88" s="237">
        <f t="shared" si="14"/>
        <v>1</v>
      </c>
      <c r="Z88" s="238">
        <f t="shared" si="15"/>
        <v>23.933</v>
      </c>
      <c r="AA88" s="238">
        <f t="shared" si="16"/>
        <v>23.933</v>
      </c>
      <c r="AB88" s="238">
        <f t="shared" si="19"/>
        <v>13.052</v>
      </c>
      <c r="AC88" s="238">
        <f t="shared" si="17"/>
        <v>15.262500000000001</v>
      </c>
      <c r="AD88" s="240">
        <f t="shared" si="20"/>
        <v>0</v>
      </c>
      <c r="AE88" s="240">
        <f t="shared" si="21"/>
        <v>79</v>
      </c>
      <c r="AF88" s="240"/>
      <c r="AG88" s="240"/>
    </row>
    <row r="89" spans="1:33" x14ac:dyDescent="0.2">
      <c r="A89" s="197"/>
      <c r="B89" s="9">
        <v>60</v>
      </c>
      <c r="C89" s="204"/>
      <c r="D89" s="204"/>
      <c r="E89" s="201"/>
      <c r="F89" s="202" t="str">
        <f>IF(ISBLANK(E89), "", VLOOKUP(E89, Z!$A$2:$C$4127, 3, FALSE))</f>
        <v/>
      </c>
      <c r="G89" s="227"/>
      <c r="H89" s="227"/>
      <c r="I89" s="203" cm="1">
        <f t="array" ref="I89">IFERROR(W89/100*L89*INDEX(Application,X89,4), 0)</f>
        <v>0</v>
      </c>
      <c r="J89" s="204"/>
      <c r="K89" s="204"/>
      <c r="L89" s="229"/>
      <c r="M89" s="228"/>
      <c r="N89" s="203" cm="1">
        <f t="array" ref="N89">IFERROR(M89/100*L89*INDEX(Application,X89,4), 0)</f>
        <v>0</v>
      </c>
      <c r="O89" s="205"/>
      <c r="P89" s="204"/>
      <c r="Q89" s="201"/>
      <c r="R89" s="202" t="str">
        <f>IF(ISBLANK(Q89), "", VLOOKUP(Q89, Z!$A$2:$C$4127, 3, FALSE))</f>
        <v/>
      </c>
      <c r="S89" s="206"/>
      <c r="T89" s="207">
        <f t="shared" si="11"/>
        <v>0</v>
      </c>
      <c r="U89" s="211"/>
      <c r="V89" s="237">
        <f t="shared" si="12"/>
        <v>1</v>
      </c>
      <c r="W89" s="238">
        <f t="shared" si="18"/>
        <v>36.82</v>
      </c>
      <c r="X89" s="239">
        <f t="shared" si="13"/>
        <v>1</v>
      </c>
      <c r="Y89" s="237">
        <f t="shared" si="14"/>
        <v>1</v>
      </c>
      <c r="Z89" s="238">
        <f t="shared" si="15"/>
        <v>23.933</v>
      </c>
      <c r="AA89" s="238">
        <f t="shared" si="16"/>
        <v>23.933</v>
      </c>
      <c r="AB89" s="238">
        <f t="shared" si="19"/>
        <v>13.052</v>
      </c>
      <c r="AC89" s="238">
        <f t="shared" si="17"/>
        <v>15.262500000000001</v>
      </c>
      <c r="AD89" s="240">
        <f t="shared" si="20"/>
        <v>0</v>
      </c>
      <c r="AE89" s="240">
        <f t="shared" si="21"/>
        <v>79</v>
      </c>
      <c r="AF89" s="240"/>
      <c r="AG89" s="240"/>
    </row>
    <row r="90" spans="1:33" x14ac:dyDescent="0.2">
      <c r="A90" s="197"/>
      <c r="B90" s="226">
        <v>61</v>
      </c>
      <c r="C90" s="204"/>
      <c r="D90" s="204"/>
      <c r="E90" s="201"/>
      <c r="F90" s="202" t="str">
        <f>IF(ISBLANK(E90), "", VLOOKUP(E90, Z!$A$2:$C$4127, 3, FALSE))</f>
        <v/>
      </c>
      <c r="G90" s="227"/>
      <c r="H90" s="227"/>
      <c r="I90" s="203" cm="1">
        <f t="array" ref="I90">IFERROR(W90/100*L90*INDEX(Application,X90,4), 0)</f>
        <v>0</v>
      </c>
      <c r="J90" s="204"/>
      <c r="K90" s="204"/>
      <c r="L90" s="229"/>
      <c r="M90" s="228"/>
      <c r="N90" s="203" cm="1">
        <f t="array" ref="N90">IFERROR(M90/100*L90*INDEX(Application,X90,4), 0)</f>
        <v>0</v>
      </c>
      <c r="O90" s="205"/>
      <c r="P90" s="204"/>
      <c r="Q90" s="201"/>
      <c r="R90" s="202" t="str">
        <f>IF(ISBLANK(Q90), "", VLOOKUP(Q90, Z!$A$2:$C$4127, 3, FALSE))</f>
        <v/>
      </c>
      <c r="S90" s="206"/>
      <c r="T90" s="207">
        <f t="shared" si="11"/>
        <v>0</v>
      </c>
      <c r="U90" s="211"/>
      <c r="V90" s="237">
        <f t="shared" si="12"/>
        <v>1</v>
      </c>
      <c r="W90" s="238">
        <f t="shared" si="18"/>
        <v>36.82</v>
      </c>
      <c r="X90" s="239">
        <f t="shared" si="13"/>
        <v>1</v>
      </c>
      <c r="Y90" s="237">
        <f t="shared" si="14"/>
        <v>1</v>
      </c>
      <c r="Z90" s="238">
        <f t="shared" si="15"/>
        <v>23.933</v>
      </c>
      <c r="AA90" s="238">
        <f t="shared" si="16"/>
        <v>23.933</v>
      </c>
      <c r="AB90" s="238">
        <f t="shared" si="19"/>
        <v>13.052</v>
      </c>
      <c r="AC90" s="238">
        <f t="shared" si="17"/>
        <v>15.262500000000001</v>
      </c>
      <c r="AD90" s="240">
        <f t="shared" si="20"/>
        <v>0</v>
      </c>
      <c r="AE90" s="240">
        <f t="shared" si="21"/>
        <v>79</v>
      </c>
      <c r="AF90" s="240"/>
      <c r="AG90" s="240"/>
    </row>
    <row r="91" spans="1:33" x14ac:dyDescent="0.2">
      <c r="A91" s="197"/>
      <c r="B91" s="9">
        <v>62</v>
      </c>
      <c r="C91" s="204"/>
      <c r="D91" s="204"/>
      <c r="E91" s="201"/>
      <c r="F91" s="202" t="str">
        <f>IF(ISBLANK(E91), "", VLOOKUP(E91, Z!$A$2:$C$4127, 3, FALSE))</f>
        <v/>
      </c>
      <c r="G91" s="227"/>
      <c r="H91" s="227"/>
      <c r="I91" s="203" cm="1">
        <f t="array" ref="I91">IFERROR(W91/100*L91*INDEX(Application,X91,4), 0)</f>
        <v>0</v>
      </c>
      <c r="J91" s="204"/>
      <c r="K91" s="204"/>
      <c r="L91" s="229"/>
      <c r="M91" s="228"/>
      <c r="N91" s="203" cm="1">
        <f t="array" ref="N91">IFERROR(M91/100*L91*INDEX(Application,X91,4), 0)</f>
        <v>0</v>
      </c>
      <c r="O91" s="205"/>
      <c r="P91" s="204"/>
      <c r="Q91" s="201"/>
      <c r="R91" s="202" t="str">
        <f>IF(ISBLANK(Q91), "", VLOOKUP(Q91, Z!$A$2:$C$4127, 3, FALSE))</f>
        <v/>
      </c>
      <c r="S91" s="206"/>
      <c r="T91" s="207">
        <f t="shared" si="11"/>
        <v>0</v>
      </c>
      <c r="U91" s="211"/>
      <c r="V91" s="237">
        <f t="shared" si="12"/>
        <v>1</v>
      </c>
      <c r="W91" s="238">
        <f t="shared" si="18"/>
        <v>36.82</v>
      </c>
      <c r="X91" s="239">
        <f t="shared" si="13"/>
        <v>1</v>
      </c>
      <c r="Y91" s="237">
        <f t="shared" si="14"/>
        <v>1</v>
      </c>
      <c r="Z91" s="238">
        <f t="shared" si="15"/>
        <v>23.933</v>
      </c>
      <c r="AA91" s="238">
        <f t="shared" si="16"/>
        <v>23.933</v>
      </c>
      <c r="AB91" s="238">
        <f t="shared" si="19"/>
        <v>13.052</v>
      </c>
      <c r="AC91" s="238">
        <f t="shared" si="17"/>
        <v>15.262500000000001</v>
      </c>
      <c r="AD91" s="240">
        <f t="shared" si="20"/>
        <v>0</v>
      </c>
      <c r="AE91" s="240">
        <f t="shared" si="21"/>
        <v>79</v>
      </c>
      <c r="AF91" s="240"/>
      <c r="AG91" s="240"/>
    </row>
    <row r="92" spans="1:33" x14ac:dyDescent="0.2">
      <c r="A92" s="197"/>
      <c r="B92" s="9">
        <v>63</v>
      </c>
      <c r="C92" s="204"/>
      <c r="D92" s="204"/>
      <c r="E92" s="201"/>
      <c r="F92" s="202" t="str">
        <f>IF(ISBLANK(E92), "", VLOOKUP(E92, Z!$A$2:$C$4127, 3, FALSE))</f>
        <v/>
      </c>
      <c r="G92" s="227"/>
      <c r="H92" s="227"/>
      <c r="I92" s="203" cm="1">
        <f t="array" ref="I92">IFERROR(W92/100*L92*INDEX(Application,X92,4), 0)</f>
        <v>0</v>
      </c>
      <c r="J92" s="204"/>
      <c r="K92" s="204"/>
      <c r="L92" s="229"/>
      <c r="M92" s="228"/>
      <c r="N92" s="203" cm="1">
        <f t="array" ref="N92">IFERROR(M92/100*L92*INDEX(Application,X92,4), 0)</f>
        <v>0</v>
      </c>
      <c r="O92" s="205"/>
      <c r="P92" s="204"/>
      <c r="Q92" s="201"/>
      <c r="R92" s="202" t="str">
        <f>IF(ISBLANK(Q92), "", VLOOKUP(Q92, Z!$A$2:$C$4127, 3, FALSE))</f>
        <v/>
      </c>
      <c r="S92" s="206"/>
      <c r="T92" s="207">
        <f t="shared" si="11"/>
        <v>0</v>
      </c>
      <c r="U92" s="211"/>
      <c r="V92" s="237">
        <f t="shared" si="12"/>
        <v>1</v>
      </c>
      <c r="W92" s="238">
        <f t="shared" si="18"/>
        <v>36.82</v>
      </c>
      <c r="X92" s="239">
        <f t="shared" si="13"/>
        <v>1</v>
      </c>
      <c r="Y92" s="237">
        <f t="shared" si="14"/>
        <v>1</v>
      </c>
      <c r="Z92" s="238">
        <f t="shared" si="15"/>
        <v>23.933</v>
      </c>
      <c r="AA92" s="238">
        <f t="shared" si="16"/>
        <v>23.933</v>
      </c>
      <c r="AB92" s="238">
        <f t="shared" si="19"/>
        <v>13.052</v>
      </c>
      <c r="AC92" s="238">
        <f t="shared" si="17"/>
        <v>15.262500000000001</v>
      </c>
      <c r="AD92" s="240">
        <f t="shared" si="20"/>
        <v>0</v>
      </c>
      <c r="AE92" s="240">
        <f t="shared" si="21"/>
        <v>79</v>
      </c>
      <c r="AF92" s="240"/>
      <c r="AG92" s="240"/>
    </row>
    <row r="93" spans="1:33" x14ac:dyDescent="0.2">
      <c r="A93" s="197"/>
      <c r="B93" s="9">
        <v>64</v>
      </c>
      <c r="C93" s="204"/>
      <c r="D93" s="204"/>
      <c r="E93" s="201"/>
      <c r="F93" s="202" t="str">
        <f>IF(ISBLANK(E93), "", VLOOKUP(E93, Z!$A$2:$C$4127, 3, FALSE))</f>
        <v/>
      </c>
      <c r="G93" s="227"/>
      <c r="H93" s="227"/>
      <c r="I93" s="203" cm="1">
        <f t="array" ref="I93">IFERROR(W93/100*L93*INDEX(Application,X93,4), 0)</f>
        <v>0</v>
      </c>
      <c r="J93" s="204"/>
      <c r="K93" s="204"/>
      <c r="L93" s="229"/>
      <c r="M93" s="228"/>
      <c r="N93" s="203" cm="1">
        <f t="array" ref="N93">IFERROR(M93/100*L93*INDEX(Application,X93,4), 0)</f>
        <v>0</v>
      </c>
      <c r="O93" s="205"/>
      <c r="P93" s="204"/>
      <c r="Q93" s="201"/>
      <c r="R93" s="202" t="str">
        <f>IF(ISBLANK(Q93), "", VLOOKUP(Q93, Z!$A$2:$C$4127, 3, FALSE))</f>
        <v/>
      </c>
      <c r="S93" s="206"/>
      <c r="T93" s="207">
        <f t="shared" si="11"/>
        <v>0</v>
      </c>
      <c r="U93" s="211"/>
      <c r="V93" s="237">
        <f t="shared" si="12"/>
        <v>1</v>
      </c>
      <c r="W93" s="238">
        <f t="shared" si="18"/>
        <v>36.82</v>
      </c>
      <c r="X93" s="239">
        <f t="shared" si="13"/>
        <v>1</v>
      </c>
      <c r="Y93" s="237">
        <f t="shared" si="14"/>
        <v>1</v>
      </c>
      <c r="Z93" s="238">
        <f t="shared" si="15"/>
        <v>23.933</v>
      </c>
      <c r="AA93" s="238">
        <f t="shared" si="16"/>
        <v>23.933</v>
      </c>
      <c r="AB93" s="238">
        <f t="shared" si="19"/>
        <v>13.052</v>
      </c>
      <c r="AC93" s="238">
        <f t="shared" si="17"/>
        <v>15.262500000000001</v>
      </c>
      <c r="AD93" s="240">
        <f t="shared" si="20"/>
        <v>0</v>
      </c>
      <c r="AE93" s="240">
        <f t="shared" si="21"/>
        <v>79</v>
      </c>
      <c r="AF93" s="240"/>
      <c r="AG93" s="240"/>
    </row>
    <row r="94" spans="1:33" x14ac:dyDescent="0.2">
      <c r="A94" s="197"/>
      <c r="B94" s="226">
        <v>65</v>
      </c>
      <c r="C94" s="204"/>
      <c r="D94" s="204"/>
      <c r="E94" s="201"/>
      <c r="F94" s="202" t="str">
        <f>IF(ISBLANK(E94), "", VLOOKUP(E94, Z!$A$2:$C$4127, 3, FALSE))</f>
        <v/>
      </c>
      <c r="G94" s="227"/>
      <c r="H94" s="227"/>
      <c r="I94" s="203" cm="1">
        <f t="array" ref="I94">IFERROR(W94/100*L94*INDEX(Application,X94,4), 0)</f>
        <v>0</v>
      </c>
      <c r="J94" s="204"/>
      <c r="K94" s="204"/>
      <c r="L94" s="229"/>
      <c r="M94" s="228"/>
      <c r="N94" s="203" cm="1">
        <f t="array" ref="N94">IFERROR(M94/100*L94*INDEX(Application,X94,4), 0)</f>
        <v>0</v>
      </c>
      <c r="O94" s="205"/>
      <c r="P94" s="204"/>
      <c r="Q94" s="201"/>
      <c r="R94" s="202" t="str">
        <f>IF(ISBLANK(Q94), "", VLOOKUP(Q94, Z!$A$2:$C$4127, 3, FALSE))</f>
        <v/>
      </c>
      <c r="S94" s="206"/>
      <c r="T94" s="207">
        <f t="shared" si="11"/>
        <v>0</v>
      </c>
      <c r="U94" s="211"/>
      <c r="V94" s="237">
        <f t="shared" si="12"/>
        <v>1</v>
      </c>
      <c r="W94" s="238">
        <f t="shared" si="18"/>
        <v>36.82</v>
      </c>
      <c r="X94" s="239">
        <f t="shared" si="13"/>
        <v>1</v>
      </c>
      <c r="Y94" s="237">
        <f t="shared" si="14"/>
        <v>1</v>
      </c>
      <c r="Z94" s="238">
        <f t="shared" si="15"/>
        <v>23.933</v>
      </c>
      <c r="AA94" s="238">
        <f t="shared" si="16"/>
        <v>23.933</v>
      </c>
      <c r="AB94" s="238">
        <f t="shared" si="19"/>
        <v>13.052</v>
      </c>
      <c r="AC94" s="238">
        <f t="shared" si="17"/>
        <v>15.262500000000001</v>
      </c>
      <c r="AD94" s="240">
        <f t="shared" si="20"/>
        <v>0</v>
      </c>
      <c r="AE94" s="240">
        <f t="shared" si="21"/>
        <v>79</v>
      </c>
      <c r="AF94" s="240"/>
      <c r="AG94" s="240"/>
    </row>
    <row r="95" spans="1:33" x14ac:dyDescent="0.2">
      <c r="A95" s="197"/>
      <c r="B95" s="9">
        <v>66</v>
      </c>
      <c r="C95" s="204"/>
      <c r="D95" s="204"/>
      <c r="E95" s="201"/>
      <c r="F95" s="202" t="str">
        <f>IF(ISBLANK(E95), "", VLOOKUP(E95, Z!$A$2:$C$4127, 3, FALSE))</f>
        <v/>
      </c>
      <c r="G95" s="227"/>
      <c r="H95" s="227"/>
      <c r="I95" s="203" cm="1">
        <f t="array" ref="I95">IFERROR(W95/100*L95*INDEX(Application,X95,4), 0)</f>
        <v>0</v>
      </c>
      <c r="J95" s="204"/>
      <c r="K95" s="204"/>
      <c r="L95" s="229"/>
      <c r="M95" s="228"/>
      <c r="N95" s="203" cm="1">
        <f t="array" ref="N95">IFERROR(M95/100*L95*INDEX(Application,X95,4), 0)</f>
        <v>0</v>
      </c>
      <c r="O95" s="205"/>
      <c r="P95" s="204"/>
      <c r="Q95" s="201"/>
      <c r="R95" s="202" t="str">
        <f>IF(ISBLANK(Q95), "", VLOOKUP(Q95, Z!$A$2:$C$4127, 3, FALSE))</f>
        <v/>
      </c>
      <c r="S95" s="206"/>
      <c r="T95" s="207">
        <f t="shared" si="11"/>
        <v>0</v>
      </c>
      <c r="U95" s="211"/>
      <c r="V95" s="237">
        <f t="shared" si="12"/>
        <v>1</v>
      </c>
      <c r="W95" s="238">
        <f t="shared" si="18"/>
        <v>36.82</v>
      </c>
      <c r="X95" s="239">
        <f t="shared" si="13"/>
        <v>1</v>
      </c>
      <c r="Y95" s="237">
        <f t="shared" si="14"/>
        <v>1</v>
      </c>
      <c r="Z95" s="238">
        <f t="shared" si="15"/>
        <v>23.933</v>
      </c>
      <c r="AA95" s="238">
        <f t="shared" si="16"/>
        <v>23.933</v>
      </c>
      <c r="AB95" s="238">
        <f t="shared" si="19"/>
        <v>13.052</v>
      </c>
      <c r="AC95" s="238">
        <f t="shared" si="17"/>
        <v>15.262500000000001</v>
      </c>
      <c r="AD95" s="240">
        <f t="shared" si="20"/>
        <v>0</v>
      </c>
      <c r="AE95" s="240">
        <f t="shared" si="21"/>
        <v>79</v>
      </c>
      <c r="AF95" s="240"/>
      <c r="AG95" s="240"/>
    </row>
    <row r="96" spans="1:33" x14ac:dyDescent="0.2">
      <c r="A96" s="197"/>
      <c r="B96" s="9">
        <v>67</v>
      </c>
      <c r="C96" s="204"/>
      <c r="D96" s="204"/>
      <c r="E96" s="201"/>
      <c r="F96" s="202" t="str">
        <f>IF(ISBLANK(E96), "", VLOOKUP(E96, Z!$A$2:$C$4127, 3, FALSE))</f>
        <v/>
      </c>
      <c r="G96" s="227"/>
      <c r="H96" s="227"/>
      <c r="I96" s="203" cm="1">
        <f t="array" ref="I96">IFERROR(W96/100*L96*INDEX(Application,X96,4), 0)</f>
        <v>0</v>
      </c>
      <c r="J96" s="204"/>
      <c r="K96" s="204"/>
      <c r="L96" s="229"/>
      <c r="M96" s="228"/>
      <c r="N96" s="203" cm="1">
        <f t="array" ref="N96">IFERROR(M96/100*L96*INDEX(Application,X96,4), 0)</f>
        <v>0</v>
      </c>
      <c r="O96" s="205"/>
      <c r="P96" s="204"/>
      <c r="Q96" s="201"/>
      <c r="R96" s="202" t="str">
        <f>IF(ISBLANK(Q96), "", VLOOKUP(Q96, Z!$A$2:$C$4127, 3, FALSE))</f>
        <v/>
      </c>
      <c r="S96" s="206"/>
      <c r="T96" s="207">
        <f t="shared" si="11"/>
        <v>0</v>
      </c>
      <c r="U96" s="211"/>
      <c r="V96" s="237">
        <f t="shared" si="12"/>
        <v>1</v>
      </c>
      <c r="W96" s="238">
        <f t="shared" si="18"/>
        <v>36.82</v>
      </c>
      <c r="X96" s="239">
        <f t="shared" si="13"/>
        <v>1</v>
      </c>
      <c r="Y96" s="237">
        <f t="shared" si="14"/>
        <v>1</v>
      </c>
      <c r="Z96" s="238">
        <f t="shared" si="15"/>
        <v>23.933</v>
      </c>
      <c r="AA96" s="238">
        <f t="shared" si="16"/>
        <v>23.933</v>
      </c>
      <c r="AB96" s="238">
        <f t="shared" si="19"/>
        <v>13.052</v>
      </c>
      <c r="AC96" s="238">
        <f t="shared" si="17"/>
        <v>15.262500000000001</v>
      </c>
      <c r="AD96" s="240">
        <f t="shared" si="20"/>
        <v>0</v>
      </c>
      <c r="AE96" s="240">
        <f t="shared" si="21"/>
        <v>79</v>
      </c>
      <c r="AF96" s="240"/>
      <c r="AG96" s="240"/>
    </row>
    <row r="97" spans="1:33" x14ac:dyDescent="0.2">
      <c r="A97" s="197"/>
      <c r="B97" s="9">
        <v>68</v>
      </c>
      <c r="C97" s="204"/>
      <c r="D97" s="204"/>
      <c r="E97" s="201"/>
      <c r="F97" s="202" t="str">
        <f>IF(ISBLANK(E97), "", VLOOKUP(E97, Z!$A$2:$C$4127, 3, FALSE))</f>
        <v/>
      </c>
      <c r="G97" s="227"/>
      <c r="H97" s="227"/>
      <c r="I97" s="203" cm="1">
        <f t="array" ref="I97">IFERROR(W97/100*L97*INDEX(Application,X97,4), 0)</f>
        <v>0</v>
      </c>
      <c r="J97" s="204"/>
      <c r="K97" s="204"/>
      <c r="L97" s="229"/>
      <c r="M97" s="228"/>
      <c r="N97" s="203" cm="1">
        <f t="array" ref="N97">IFERROR(M97/100*L97*INDEX(Application,X97,4), 0)</f>
        <v>0</v>
      </c>
      <c r="O97" s="205"/>
      <c r="P97" s="204"/>
      <c r="Q97" s="201"/>
      <c r="R97" s="202" t="str">
        <f>IF(ISBLANK(Q97), "", VLOOKUP(Q97, Z!$A$2:$C$4127, 3, FALSE))</f>
        <v/>
      </c>
      <c r="S97" s="206"/>
      <c r="T97" s="207">
        <f t="shared" si="11"/>
        <v>0</v>
      </c>
      <c r="U97" s="211"/>
      <c r="V97" s="237">
        <f t="shared" si="12"/>
        <v>1</v>
      </c>
      <c r="W97" s="238">
        <f t="shared" si="18"/>
        <v>36.82</v>
      </c>
      <c r="X97" s="239">
        <f t="shared" si="13"/>
        <v>1</v>
      </c>
      <c r="Y97" s="237">
        <f t="shared" si="14"/>
        <v>1</v>
      </c>
      <c r="Z97" s="238">
        <f t="shared" si="15"/>
        <v>23.933</v>
      </c>
      <c r="AA97" s="238">
        <f t="shared" si="16"/>
        <v>23.933</v>
      </c>
      <c r="AB97" s="238">
        <f t="shared" si="19"/>
        <v>13.052</v>
      </c>
      <c r="AC97" s="238">
        <f t="shared" si="17"/>
        <v>15.262500000000001</v>
      </c>
      <c r="AD97" s="240">
        <f t="shared" si="20"/>
        <v>0</v>
      </c>
      <c r="AE97" s="240">
        <f t="shared" si="21"/>
        <v>79</v>
      </c>
      <c r="AF97" s="240"/>
      <c r="AG97" s="240"/>
    </row>
    <row r="98" spans="1:33" x14ac:dyDescent="0.2">
      <c r="A98" s="197"/>
      <c r="B98" s="226">
        <v>69</v>
      </c>
      <c r="C98" s="204"/>
      <c r="D98" s="204"/>
      <c r="E98" s="201"/>
      <c r="F98" s="202" t="str">
        <f>IF(ISBLANK(E98), "", VLOOKUP(E98, Z!$A$2:$C$4127, 3, FALSE))</f>
        <v/>
      </c>
      <c r="G98" s="227"/>
      <c r="H98" s="227"/>
      <c r="I98" s="203" cm="1">
        <f t="array" ref="I98">IFERROR(W98/100*L98*INDEX(Application,X98,4), 0)</f>
        <v>0</v>
      </c>
      <c r="J98" s="204"/>
      <c r="K98" s="204"/>
      <c r="L98" s="229"/>
      <c r="M98" s="228"/>
      <c r="N98" s="203" cm="1">
        <f t="array" ref="N98">IFERROR(M98/100*L98*INDEX(Application,X98,4), 0)</f>
        <v>0</v>
      </c>
      <c r="O98" s="205"/>
      <c r="P98" s="204"/>
      <c r="Q98" s="201"/>
      <c r="R98" s="202" t="str">
        <f>IF(ISBLANK(Q98), "", VLOOKUP(Q98, Z!$A$2:$C$4127, 3, FALSE))</f>
        <v/>
      </c>
      <c r="S98" s="206"/>
      <c r="T98" s="207">
        <f t="shared" si="11"/>
        <v>0</v>
      </c>
      <c r="U98" s="211"/>
      <c r="V98" s="237">
        <f t="shared" si="12"/>
        <v>1</v>
      </c>
      <c r="W98" s="238">
        <f t="shared" si="18"/>
        <v>36.82</v>
      </c>
      <c r="X98" s="239">
        <f t="shared" si="13"/>
        <v>1</v>
      </c>
      <c r="Y98" s="237">
        <f t="shared" si="14"/>
        <v>1</v>
      </c>
      <c r="Z98" s="238">
        <f t="shared" si="15"/>
        <v>23.933</v>
      </c>
      <c r="AA98" s="238">
        <f t="shared" si="16"/>
        <v>23.933</v>
      </c>
      <c r="AB98" s="238">
        <f t="shared" si="19"/>
        <v>13.052</v>
      </c>
      <c r="AC98" s="238">
        <f t="shared" si="17"/>
        <v>15.262500000000001</v>
      </c>
      <c r="AD98" s="240">
        <f t="shared" si="20"/>
        <v>0</v>
      </c>
      <c r="AE98" s="240">
        <f t="shared" si="21"/>
        <v>79</v>
      </c>
      <c r="AF98" s="240"/>
      <c r="AG98" s="240"/>
    </row>
    <row r="99" spans="1:33" x14ac:dyDescent="0.2">
      <c r="A99" s="197"/>
      <c r="B99" s="9">
        <v>70</v>
      </c>
      <c r="C99" s="204"/>
      <c r="D99" s="204"/>
      <c r="E99" s="201"/>
      <c r="F99" s="202" t="str">
        <f>IF(ISBLANK(E99), "", VLOOKUP(E99, Z!$A$2:$C$4127, 3, FALSE))</f>
        <v/>
      </c>
      <c r="G99" s="227"/>
      <c r="H99" s="227"/>
      <c r="I99" s="203" cm="1">
        <f t="array" ref="I99">IFERROR(W99/100*L99*INDEX(Application,X99,4), 0)</f>
        <v>0</v>
      </c>
      <c r="J99" s="204"/>
      <c r="K99" s="204"/>
      <c r="L99" s="229"/>
      <c r="M99" s="228"/>
      <c r="N99" s="203" cm="1">
        <f t="array" ref="N99">IFERROR(M99/100*L99*INDEX(Application,X99,4), 0)</f>
        <v>0</v>
      </c>
      <c r="O99" s="205"/>
      <c r="P99" s="204"/>
      <c r="Q99" s="201"/>
      <c r="R99" s="202" t="str">
        <f>IF(ISBLANK(Q99), "", VLOOKUP(Q99, Z!$A$2:$C$4127, 3, FALSE))</f>
        <v/>
      </c>
      <c r="S99" s="206"/>
      <c r="T99" s="207">
        <f t="shared" si="11"/>
        <v>0</v>
      </c>
      <c r="U99" s="211"/>
      <c r="V99" s="237">
        <f t="shared" si="12"/>
        <v>1</v>
      </c>
      <c r="W99" s="238">
        <f t="shared" si="18"/>
        <v>36.82</v>
      </c>
      <c r="X99" s="239">
        <f t="shared" si="13"/>
        <v>1</v>
      </c>
      <c r="Y99" s="237">
        <f t="shared" si="14"/>
        <v>1</v>
      </c>
      <c r="Z99" s="238">
        <f t="shared" si="15"/>
        <v>23.933</v>
      </c>
      <c r="AA99" s="238">
        <f t="shared" si="16"/>
        <v>23.933</v>
      </c>
      <c r="AB99" s="238">
        <f t="shared" si="19"/>
        <v>13.052</v>
      </c>
      <c r="AC99" s="238">
        <f t="shared" si="17"/>
        <v>15.262500000000001</v>
      </c>
      <c r="AD99" s="240">
        <f t="shared" si="20"/>
        <v>0</v>
      </c>
      <c r="AE99" s="240">
        <f t="shared" si="21"/>
        <v>79</v>
      </c>
      <c r="AF99" s="240"/>
      <c r="AG99" s="240"/>
    </row>
    <row r="100" spans="1:33" x14ac:dyDescent="0.2">
      <c r="A100" s="197"/>
      <c r="B100" s="9">
        <v>71</v>
      </c>
      <c r="C100" s="204"/>
      <c r="D100" s="204"/>
      <c r="E100" s="201"/>
      <c r="F100" s="202" t="str">
        <f>IF(ISBLANK(E100), "", VLOOKUP(E100, Z!$A$2:$C$4127, 3, FALSE))</f>
        <v/>
      </c>
      <c r="G100" s="227"/>
      <c r="H100" s="227"/>
      <c r="I100" s="203" cm="1">
        <f t="array" ref="I100">IFERROR(W100/100*L100*INDEX(Application,X100,4), 0)</f>
        <v>0</v>
      </c>
      <c r="J100" s="204"/>
      <c r="K100" s="204"/>
      <c r="L100" s="229"/>
      <c r="M100" s="228"/>
      <c r="N100" s="203" cm="1">
        <f t="array" ref="N100">IFERROR(M100/100*L100*INDEX(Application,X100,4), 0)</f>
        <v>0</v>
      </c>
      <c r="O100" s="205"/>
      <c r="P100" s="204"/>
      <c r="Q100" s="201"/>
      <c r="R100" s="202" t="str">
        <f>IF(ISBLANK(Q100), "", VLOOKUP(Q100, Z!$A$2:$C$4127, 3, FALSE))</f>
        <v/>
      </c>
      <c r="S100" s="206"/>
      <c r="T100" s="207">
        <f t="shared" si="11"/>
        <v>0</v>
      </c>
      <c r="U100" s="211"/>
      <c r="V100" s="237">
        <f t="shared" si="12"/>
        <v>1</v>
      </c>
      <c r="W100" s="238">
        <f t="shared" si="18"/>
        <v>36.82</v>
      </c>
      <c r="X100" s="239">
        <f t="shared" si="13"/>
        <v>1</v>
      </c>
      <c r="Y100" s="237">
        <f t="shared" si="14"/>
        <v>1</v>
      </c>
      <c r="Z100" s="238">
        <f t="shared" si="15"/>
        <v>23.933</v>
      </c>
      <c r="AA100" s="238">
        <f t="shared" si="16"/>
        <v>23.933</v>
      </c>
      <c r="AB100" s="238">
        <f t="shared" si="19"/>
        <v>13.052</v>
      </c>
      <c r="AC100" s="238">
        <f t="shared" si="17"/>
        <v>15.262500000000001</v>
      </c>
      <c r="AD100" s="240">
        <f t="shared" si="20"/>
        <v>0</v>
      </c>
      <c r="AE100" s="240">
        <f t="shared" si="21"/>
        <v>79</v>
      </c>
      <c r="AF100" s="240"/>
      <c r="AG100" s="240"/>
    </row>
    <row r="101" spans="1:33" x14ac:dyDescent="0.2">
      <c r="A101" s="197"/>
      <c r="B101" s="9">
        <v>72</v>
      </c>
      <c r="C101" s="204"/>
      <c r="D101" s="204"/>
      <c r="E101" s="201"/>
      <c r="F101" s="202" t="str">
        <f>IF(ISBLANK(E101), "", VLOOKUP(E101, Z!$A$2:$C$4127, 3, FALSE))</f>
        <v/>
      </c>
      <c r="G101" s="227"/>
      <c r="H101" s="227"/>
      <c r="I101" s="203" cm="1">
        <f t="array" ref="I101">IFERROR(W101/100*L101*INDEX(Application,X101,4), 0)</f>
        <v>0</v>
      </c>
      <c r="J101" s="204"/>
      <c r="K101" s="204"/>
      <c r="L101" s="229"/>
      <c r="M101" s="228"/>
      <c r="N101" s="203" cm="1">
        <f t="array" ref="N101">IFERROR(M101/100*L101*INDEX(Application,X101,4), 0)</f>
        <v>0</v>
      </c>
      <c r="O101" s="205"/>
      <c r="P101" s="204"/>
      <c r="Q101" s="201"/>
      <c r="R101" s="202" t="str">
        <f>IF(ISBLANK(Q101), "", VLOOKUP(Q101, Z!$A$2:$C$4127, 3, FALSE))</f>
        <v/>
      </c>
      <c r="S101" s="206"/>
      <c r="T101" s="207">
        <f t="shared" si="11"/>
        <v>0</v>
      </c>
      <c r="U101" s="211"/>
      <c r="V101" s="237">
        <f t="shared" si="12"/>
        <v>1</v>
      </c>
      <c r="W101" s="238">
        <f t="shared" si="18"/>
        <v>36.82</v>
      </c>
      <c r="X101" s="239">
        <f t="shared" si="13"/>
        <v>1</v>
      </c>
      <c r="Y101" s="237">
        <f t="shared" si="14"/>
        <v>1</v>
      </c>
      <c r="Z101" s="238">
        <f t="shared" si="15"/>
        <v>23.933</v>
      </c>
      <c r="AA101" s="238">
        <f t="shared" si="16"/>
        <v>23.933</v>
      </c>
      <c r="AB101" s="238">
        <f t="shared" si="19"/>
        <v>13.052</v>
      </c>
      <c r="AC101" s="238">
        <f t="shared" si="17"/>
        <v>15.262500000000001</v>
      </c>
      <c r="AD101" s="240">
        <f t="shared" si="20"/>
        <v>0</v>
      </c>
      <c r="AE101" s="240">
        <f t="shared" si="21"/>
        <v>79</v>
      </c>
      <c r="AF101" s="240"/>
      <c r="AG101" s="240"/>
    </row>
    <row r="102" spans="1:33" x14ac:dyDescent="0.2">
      <c r="A102" s="197"/>
      <c r="B102" s="226">
        <v>73</v>
      </c>
      <c r="C102" s="204"/>
      <c r="D102" s="204"/>
      <c r="E102" s="201"/>
      <c r="F102" s="202" t="str">
        <f>IF(ISBLANK(E102), "", VLOOKUP(E102, Z!$A$2:$C$4127, 3, FALSE))</f>
        <v/>
      </c>
      <c r="G102" s="227"/>
      <c r="H102" s="227"/>
      <c r="I102" s="203" cm="1">
        <f t="array" ref="I102">IFERROR(W102/100*L102*INDEX(Application,X102,4), 0)</f>
        <v>0</v>
      </c>
      <c r="J102" s="204"/>
      <c r="K102" s="204"/>
      <c r="L102" s="229"/>
      <c r="M102" s="228"/>
      <c r="N102" s="203" cm="1">
        <f t="array" ref="N102">IFERROR(M102/100*L102*INDEX(Application,X102,4), 0)</f>
        <v>0</v>
      </c>
      <c r="O102" s="205"/>
      <c r="P102" s="204"/>
      <c r="Q102" s="201"/>
      <c r="R102" s="202" t="str">
        <f>IF(ISBLANK(Q102), "", VLOOKUP(Q102, Z!$A$2:$C$4127, 3, FALSE))</f>
        <v/>
      </c>
      <c r="S102" s="206"/>
      <c r="T102" s="207">
        <f t="shared" si="11"/>
        <v>0</v>
      </c>
      <c r="U102" s="211"/>
      <c r="V102" s="237">
        <f t="shared" si="12"/>
        <v>1</v>
      </c>
      <c r="W102" s="238">
        <f t="shared" si="18"/>
        <v>36.82</v>
      </c>
      <c r="X102" s="239">
        <f t="shared" si="13"/>
        <v>1</v>
      </c>
      <c r="Y102" s="237">
        <f t="shared" si="14"/>
        <v>1</v>
      </c>
      <c r="Z102" s="238">
        <f t="shared" si="15"/>
        <v>23.933</v>
      </c>
      <c r="AA102" s="238">
        <f t="shared" si="16"/>
        <v>23.933</v>
      </c>
      <c r="AB102" s="238">
        <f t="shared" si="19"/>
        <v>13.052</v>
      </c>
      <c r="AC102" s="238">
        <f t="shared" si="17"/>
        <v>15.262500000000001</v>
      </c>
      <c r="AD102" s="240">
        <f t="shared" si="20"/>
        <v>0</v>
      </c>
      <c r="AE102" s="240">
        <f t="shared" si="21"/>
        <v>79</v>
      </c>
      <c r="AF102" s="240"/>
      <c r="AG102" s="240"/>
    </row>
    <row r="103" spans="1:33" x14ac:dyDescent="0.2">
      <c r="A103" s="197"/>
      <c r="B103" s="9">
        <v>74</v>
      </c>
      <c r="C103" s="204"/>
      <c r="D103" s="204"/>
      <c r="E103" s="201"/>
      <c r="F103" s="202" t="str">
        <f>IF(ISBLANK(E103), "", VLOOKUP(E103, Z!$A$2:$C$4127, 3, FALSE))</f>
        <v/>
      </c>
      <c r="G103" s="227"/>
      <c r="H103" s="227"/>
      <c r="I103" s="203" cm="1">
        <f t="array" ref="I103">IFERROR(W103/100*L103*INDEX(Application,X103,4), 0)</f>
        <v>0</v>
      </c>
      <c r="J103" s="204"/>
      <c r="K103" s="204"/>
      <c r="L103" s="229"/>
      <c r="M103" s="228"/>
      <c r="N103" s="203" cm="1">
        <f t="array" ref="N103">IFERROR(M103/100*L103*INDEX(Application,X103,4), 0)</f>
        <v>0</v>
      </c>
      <c r="O103" s="205"/>
      <c r="P103" s="204"/>
      <c r="Q103" s="201"/>
      <c r="R103" s="202" t="str">
        <f>IF(ISBLANK(Q103), "", VLOOKUP(Q103, Z!$A$2:$C$4127, 3, FALSE))</f>
        <v/>
      </c>
      <c r="S103" s="206"/>
      <c r="T103" s="207">
        <f t="shared" si="11"/>
        <v>0</v>
      </c>
      <c r="U103" s="211"/>
      <c r="V103" s="237">
        <f t="shared" si="12"/>
        <v>1</v>
      </c>
      <c r="W103" s="238">
        <f t="shared" si="18"/>
        <v>36.82</v>
      </c>
      <c r="X103" s="239">
        <f t="shared" si="13"/>
        <v>1</v>
      </c>
      <c r="Y103" s="237">
        <f t="shared" si="14"/>
        <v>1</v>
      </c>
      <c r="Z103" s="238">
        <f t="shared" si="15"/>
        <v>23.933</v>
      </c>
      <c r="AA103" s="238">
        <f t="shared" si="16"/>
        <v>23.933</v>
      </c>
      <c r="AB103" s="238">
        <f t="shared" si="19"/>
        <v>13.052</v>
      </c>
      <c r="AC103" s="238">
        <f t="shared" si="17"/>
        <v>15.262500000000001</v>
      </c>
      <c r="AD103" s="240">
        <f t="shared" si="20"/>
        <v>0</v>
      </c>
      <c r="AE103" s="240">
        <f t="shared" si="21"/>
        <v>79</v>
      </c>
      <c r="AF103" s="240"/>
      <c r="AG103" s="240"/>
    </row>
    <row r="104" spans="1:33" x14ac:dyDescent="0.2">
      <c r="A104" s="197"/>
      <c r="B104" s="9">
        <v>75</v>
      </c>
      <c r="C104" s="204"/>
      <c r="D104" s="204"/>
      <c r="E104" s="201"/>
      <c r="F104" s="202" t="str">
        <f>IF(ISBLANK(E104), "", VLOOKUP(E104, Z!$A$2:$C$4127, 3, FALSE))</f>
        <v/>
      </c>
      <c r="G104" s="227"/>
      <c r="H104" s="227"/>
      <c r="I104" s="203" cm="1">
        <f t="array" ref="I104">IFERROR(W104/100*L104*INDEX(Application,X104,4), 0)</f>
        <v>0</v>
      </c>
      <c r="J104" s="204"/>
      <c r="K104" s="204"/>
      <c r="L104" s="229"/>
      <c r="M104" s="228"/>
      <c r="N104" s="203" cm="1">
        <f t="array" ref="N104">IFERROR(M104/100*L104*INDEX(Application,X104,4), 0)</f>
        <v>0</v>
      </c>
      <c r="O104" s="205"/>
      <c r="P104" s="204"/>
      <c r="Q104" s="201"/>
      <c r="R104" s="202" t="str">
        <f>IF(ISBLANK(Q104), "", VLOOKUP(Q104, Z!$A$2:$C$4127, 3, FALSE))</f>
        <v/>
      </c>
      <c r="S104" s="206"/>
      <c r="T104" s="207">
        <f t="shared" si="11"/>
        <v>0</v>
      </c>
      <c r="U104" s="211"/>
      <c r="V104" s="237">
        <f t="shared" si="12"/>
        <v>1</v>
      </c>
      <c r="W104" s="238">
        <f t="shared" si="18"/>
        <v>36.82</v>
      </c>
      <c r="X104" s="239">
        <f t="shared" si="13"/>
        <v>1</v>
      </c>
      <c r="Y104" s="237">
        <f t="shared" si="14"/>
        <v>1</v>
      </c>
      <c r="Z104" s="238">
        <f t="shared" si="15"/>
        <v>23.933</v>
      </c>
      <c r="AA104" s="238">
        <f t="shared" si="16"/>
        <v>23.933</v>
      </c>
      <c r="AB104" s="238">
        <f t="shared" si="19"/>
        <v>13.052</v>
      </c>
      <c r="AC104" s="238">
        <f t="shared" si="17"/>
        <v>15.262500000000001</v>
      </c>
      <c r="AD104" s="240">
        <f t="shared" si="20"/>
        <v>0</v>
      </c>
      <c r="AE104" s="240">
        <f t="shared" si="21"/>
        <v>79</v>
      </c>
      <c r="AF104" s="240"/>
      <c r="AG104" s="240"/>
    </row>
    <row r="105" spans="1:33" x14ac:dyDescent="0.2">
      <c r="A105" s="197"/>
      <c r="B105" s="9">
        <v>76</v>
      </c>
      <c r="C105" s="204"/>
      <c r="D105" s="204"/>
      <c r="E105" s="201"/>
      <c r="F105" s="202" t="str">
        <f>IF(ISBLANK(E105), "", VLOOKUP(E105, Z!$A$2:$C$4127, 3, FALSE))</f>
        <v/>
      </c>
      <c r="G105" s="227"/>
      <c r="H105" s="227"/>
      <c r="I105" s="203" cm="1">
        <f t="array" ref="I105">IFERROR(W105/100*L105*INDEX(Application,X105,4), 0)</f>
        <v>0</v>
      </c>
      <c r="J105" s="204"/>
      <c r="K105" s="204"/>
      <c r="L105" s="229"/>
      <c r="M105" s="228"/>
      <c r="N105" s="203" cm="1">
        <f t="array" ref="N105">IFERROR(M105/100*L105*INDEX(Application,X105,4), 0)</f>
        <v>0</v>
      </c>
      <c r="O105" s="205"/>
      <c r="P105" s="204"/>
      <c r="Q105" s="201"/>
      <c r="R105" s="202" t="str">
        <f>IF(ISBLANK(Q105), "", VLOOKUP(Q105, Z!$A$2:$C$4127, 3, FALSE))</f>
        <v/>
      </c>
      <c r="S105" s="206"/>
      <c r="T105" s="207">
        <f t="shared" si="11"/>
        <v>0</v>
      </c>
      <c r="U105" s="211"/>
      <c r="V105" s="237">
        <f t="shared" si="12"/>
        <v>1</v>
      </c>
      <c r="W105" s="238">
        <f t="shared" si="18"/>
        <v>36.82</v>
      </c>
      <c r="X105" s="239">
        <f t="shared" si="13"/>
        <v>1</v>
      </c>
      <c r="Y105" s="237">
        <f t="shared" si="14"/>
        <v>1</v>
      </c>
      <c r="Z105" s="238">
        <f t="shared" si="15"/>
        <v>23.933</v>
      </c>
      <c r="AA105" s="238">
        <f t="shared" si="16"/>
        <v>23.933</v>
      </c>
      <c r="AB105" s="238">
        <f t="shared" si="19"/>
        <v>13.052</v>
      </c>
      <c r="AC105" s="238">
        <f t="shared" si="17"/>
        <v>15.262500000000001</v>
      </c>
      <c r="AD105" s="240">
        <f t="shared" si="20"/>
        <v>0</v>
      </c>
      <c r="AE105" s="240">
        <f t="shared" si="21"/>
        <v>79</v>
      </c>
      <c r="AF105" s="240"/>
      <c r="AG105" s="240"/>
    </row>
    <row r="106" spans="1:33" x14ac:dyDescent="0.2">
      <c r="A106" s="197"/>
      <c r="B106" s="226">
        <v>77</v>
      </c>
      <c r="C106" s="204"/>
      <c r="D106" s="204"/>
      <c r="E106" s="201"/>
      <c r="F106" s="202" t="str">
        <f>IF(ISBLANK(E106), "", VLOOKUP(E106, Z!$A$2:$C$4127, 3, FALSE))</f>
        <v/>
      </c>
      <c r="G106" s="227"/>
      <c r="H106" s="227"/>
      <c r="I106" s="203" cm="1">
        <f t="array" ref="I106">IFERROR(W106/100*L106*INDEX(Application,X106,4), 0)</f>
        <v>0</v>
      </c>
      <c r="J106" s="204"/>
      <c r="K106" s="204"/>
      <c r="L106" s="229"/>
      <c r="M106" s="228"/>
      <c r="N106" s="203" cm="1">
        <f t="array" ref="N106">IFERROR(M106/100*L106*INDEX(Application,X106,4), 0)</f>
        <v>0</v>
      </c>
      <c r="O106" s="205"/>
      <c r="P106" s="204"/>
      <c r="Q106" s="201"/>
      <c r="R106" s="202" t="str">
        <f>IF(ISBLANK(Q106), "", VLOOKUP(Q106, Z!$A$2:$C$4127, 3, FALSE))</f>
        <v/>
      </c>
      <c r="S106" s="206"/>
      <c r="T106" s="207">
        <f t="shared" si="11"/>
        <v>0</v>
      </c>
      <c r="U106" s="211"/>
      <c r="V106" s="237">
        <f t="shared" si="12"/>
        <v>1</v>
      </c>
      <c r="W106" s="238">
        <f t="shared" si="18"/>
        <v>36.82</v>
      </c>
      <c r="X106" s="239">
        <f t="shared" si="13"/>
        <v>1</v>
      </c>
      <c r="Y106" s="237">
        <f t="shared" si="14"/>
        <v>1</v>
      </c>
      <c r="Z106" s="238">
        <f t="shared" si="15"/>
        <v>23.933</v>
      </c>
      <c r="AA106" s="238">
        <f t="shared" si="16"/>
        <v>23.933</v>
      </c>
      <c r="AB106" s="238">
        <f t="shared" si="19"/>
        <v>13.052</v>
      </c>
      <c r="AC106" s="238">
        <f t="shared" si="17"/>
        <v>15.262500000000001</v>
      </c>
      <c r="AD106" s="240">
        <f t="shared" si="20"/>
        <v>0</v>
      </c>
      <c r="AE106" s="240">
        <f t="shared" si="21"/>
        <v>79</v>
      </c>
      <c r="AF106" s="240"/>
      <c r="AG106" s="240"/>
    </row>
    <row r="107" spans="1:33" x14ac:dyDescent="0.2">
      <c r="A107" s="197"/>
      <c r="B107" s="9">
        <v>78</v>
      </c>
      <c r="C107" s="204"/>
      <c r="D107" s="204"/>
      <c r="E107" s="201"/>
      <c r="F107" s="202" t="str">
        <f>IF(ISBLANK(E107), "", VLOOKUP(E107, Z!$A$2:$C$4127, 3, FALSE))</f>
        <v/>
      </c>
      <c r="G107" s="227"/>
      <c r="H107" s="227"/>
      <c r="I107" s="203" cm="1">
        <f t="array" ref="I107">IFERROR(W107/100*L107*INDEX(Application,X107,4), 0)</f>
        <v>0</v>
      </c>
      <c r="J107" s="204"/>
      <c r="K107" s="204"/>
      <c r="L107" s="229"/>
      <c r="M107" s="228"/>
      <c r="N107" s="203" cm="1">
        <f t="array" ref="N107">IFERROR(M107/100*L107*INDEX(Application,X107,4), 0)</f>
        <v>0</v>
      </c>
      <c r="O107" s="205"/>
      <c r="P107" s="204"/>
      <c r="Q107" s="201"/>
      <c r="R107" s="202" t="str">
        <f>IF(ISBLANK(Q107), "", VLOOKUP(Q107, Z!$A$2:$C$4127, 3, FALSE))</f>
        <v/>
      </c>
      <c r="S107" s="206"/>
      <c r="T107" s="207">
        <f t="shared" si="11"/>
        <v>0</v>
      </c>
      <c r="U107" s="211"/>
      <c r="V107" s="237">
        <f t="shared" si="12"/>
        <v>1</v>
      </c>
      <c r="W107" s="238">
        <f t="shared" si="18"/>
        <v>36.82</v>
      </c>
      <c r="X107" s="239">
        <f t="shared" si="13"/>
        <v>1</v>
      </c>
      <c r="Y107" s="237">
        <f t="shared" si="14"/>
        <v>1</v>
      </c>
      <c r="Z107" s="238">
        <f t="shared" si="15"/>
        <v>23.933</v>
      </c>
      <c r="AA107" s="238">
        <f t="shared" si="16"/>
        <v>23.933</v>
      </c>
      <c r="AB107" s="238">
        <f t="shared" si="19"/>
        <v>13.052</v>
      </c>
      <c r="AC107" s="238">
        <f t="shared" si="17"/>
        <v>15.262500000000001</v>
      </c>
      <c r="AD107" s="240">
        <f t="shared" si="20"/>
        <v>0</v>
      </c>
      <c r="AE107" s="240">
        <f t="shared" si="21"/>
        <v>79</v>
      </c>
      <c r="AF107" s="240"/>
      <c r="AG107" s="240"/>
    </row>
    <row r="108" spans="1:33" x14ac:dyDescent="0.2">
      <c r="A108" s="197"/>
      <c r="B108" s="9">
        <v>79</v>
      </c>
      <c r="C108" s="204"/>
      <c r="D108" s="204"/>
      <c r="E108" s="201"/>
      <c r="F108" s="202" t="str">
        <f>IF(ISBLANK(E108), "", VLOOKUP(E108, Z!$A$2:$C$4127, 3, FALSE))</f>
        <v/>
      </c>
      <c r="G108" s="227"/>
      <c r="H108" s="227"/>
      <c r="I108" s="203" cm="1">
        <f t="array" ref="I108">IFERROR(W108/100*L108*INDEX(Application,X108,4), 0)</f>
        <v>0</v>
      </c>
      <c r="J108" s="204"/>
      <c r="K108" s="204"/>
      <c r="L108" s="229"/>
      <c r="M108" s="228"/>
      <c r="N108" s="203" cm="1">
        <f t="array" ref="N108">IFERROR(M108/100*L108*INDEX(Application,X108,4), 0)</f>
        <v>0</v>
      </c>
      <c r="O108" s="205"/>
      <c r="P108" s="204"/>
      <c r="Q108" s="201"/>
      <c r="R108" s="202" t="str">
        <f>IF(ISBLANK(Q108), "", VLOOKUP(Q108, Z!$A$2:$C$4127, 3, FALSE))</f>
        <v/>
      </c>
      <c r="S108" s="206"/>
      <c r="T108" s="207">
        <f t="shared" si="11"/>
        <v>0</v>
      </c>
      <c r="U108" s="211"/>
      <c r="V108" s="237">
        <f t="shared" si="12"/>
        <v>1</v>
      </c>
      <c r="W108" s="238">
        <f t="shared" si="18"/>
        <v>36.82</v>
      </c>
      <c r="X108" s="239">
        <f t="shared" si="13"/>
        <v>1</v>
      </c>
      <c r="Y108" s="237">
        <f t="shared" si="14"/>
        <v>1</v>
      </c>
      <c r="Z108" s="238">
        <f t="shared" si="15"/>
        <v>23.933</v>
      </c>
      <c r="AA108" s="238">
        <f t="shared" si="16"/>
        <v>23.933</v>
      </c>
      <c r="AB108" s="238">
        <f t="shared" si="19"/>
        <v>13.052</v>
      </c>
      <c r="AC108" s="238">
        <f t="shared" si="17"/>
        <v>15.262500000000001</v>
      </c>
      <c r="AD108" s="240">
        <f t="shared" si="20"/>
        <v>0</v>
      </c>
      <c r="AE108" s="240">
        <f t="shared" si="21"/>
        <v>79</v>
      </c>
      <c r="AF108" s="240"/>
      <c r="AG108" s="240"/>
    </row>
    <row r="109" spans="1:33" x14ac:dyDescent="0.2">
      <c r="A109" s="197"/>
      <c r="B109" s="9">
        <v>80</v>
      </c>
      <c r="C109" s="204"/>
      <c r="D109" s="204"/>
      <c r="E109" s="201"/>
      <c r="F109" s="202" t="str">
        <f>IF(ISBLANK(E109), "", VLOOKUP(E109, Z!$A$2:$C$4127, 3, FALSE))</f>
        <v/>
      </c>
      <c r="G109" s="227"/>
      <c r="H109" s="227"/>
      <c r="I109" s="203" cm="1">
        <f t="array" ref="I109">IFERROR(W109/100*L109*INDEX(Application,X109,4), 0)</f>
        <v>0</v>
      </c>
      <c r="J109" s="204"/>
      <c r="K109" s="204"/>
      <c r="L109" s="229"/>
      <c r="M109" s="228"/>
      <c r="N109" s="203" cm="1">
        <f t="array" ref="N109">IFERROR(M109/100*L109*INDEX(Application,X109,4), 0)</f>
        <v>0</v>
      </c>
      <c r="O109" s="205"/>
      <c r="P109" s="204"/>
      <c r="Q109" s="201"/>
      <c r="R109" s="202" t="str">
        <f>IF(ISBLANK(Q109), "", VLOOKUP(Q109, Z!$A$2:$C$4127, 3, FALSE))</f>
        <v/>
      </c>
      <c r="S109" s="206"/>
      <c r="T109" s="207">
        <f t="shared" si="11"/>
        <v>0</v>
      </c>
      <c r="U109" s="211"/>
      <c r="V109" s="237">
        <f t="shared" si="12"/>
        <v>1</v>
      </c>
      <c r="W109" s="238">
        <f t="shared" si="18"/>
        <v>36.82</v>
      </c>
      <c r="X109" s="239">
        <f t="shared" si="13"/>
        <v>1</v>
      </c>
      <c r="Y109" s="237">
        <f t="shared" si="14"/>
        <v>1</v>
      </c>
      <c r="Z109" s="238">
        <f t="shared" si="15"/>
        <v>23.933</v>
      </c>
      <c r="AA109" s="238">
        <f t="shared" si="16"/>
        <v>23.933</v>
      </c>
      <c r="AB109" s="238">
        <f t="shared" si="19"/>
        <v>13.052</v>
      </c>
      <c r="AC109" s="238">
        <f t="shared" si="17"/>
        <v>15.262500000000001</v>
      </c>
      <c r="AD109" s="240">
        <f t="shared" si="20"/>
        <v>0</v>
      </c>
      <c r="AE109" s="240">
        <f t="shared" si="21"/>
        <v>79</v>
      </c>
      <c r="AF109" s="240"/>
      <c r="AG109" s="240"/>
    </row>
    <row r="110" spans="1:33" x14ac:dyDescent="0.2">
      <c r="A110" s="197"/>
      <c r="B110" s="226">
        <v>81</v>
      </c>
      <c r="C110" s="204"/>
      <c r="D110" s="204"/>
      <c r="E110" s="201"/>
      <c r="F110" s="202" t="str">
        <f>IF(ISBLANK(E110), "", VLOOKUP(E110, Z!$A$2:$C$4127, 3, FALSE))</f>
        <v/>
      </c>
      <c r="G110" s="227"/>
      <c r="H110" s="227"/>
      <c r="I110" s="203" cm="1">
        <f t="array" ref="I110">IFERROR(W110/100*L110*INDEX(Application,X110,4), 0)</f>
        <v>0</v>
      </c>
      <c r="J110" s="204"/>
      <c r="K110" s="204"/>
      <c r="L110" s="229"/>
      <c r="M110" s="228"/>
      <c r="N110" s="203" cm="1">
        <f t="array" ref="N110">IFERROR(M110/100*L110*INDEX(Application,X110,4), 0)</f>
        <v>0</v>
      </c>
      <c r="O110" s="205"/>
      <c r="P110" s="204"/>
      <c r="Q110" s="201"/>
      <c r="R110" s="202" t="str">
        <f>IF(ISBLANK(Q110), "", VLOOKUP(Q110, Z!$A$2:$C$4127, 3, FALSE))</f>
        <v/>
      </c>
      <c r="S110" s="206"/>
      <c r="T110" s="207">
        <f t="shared" si="11"/>
        <v>0</v>
      </c>
      <c r="U110" s="211"/>
      <c r="V110" s="237">
        <f t="shared" si="12"/>
        <v>1</v>
      </c>
      <c r="W110" s="238">
        <f t="shared" si="18"/>
        <v>36.82</v>
      </c>
      <c r="X110" s="239">
        <f t="shared" si="13"/>
        <v>1</v>
      </c>
      <c r="Y110" s="237">
        <f t="shared" si="14"/>
        <v>1</v>
      </c>
      <c r="Z110" s="238">
        <f t="shared" si="15"/>
        <v>23.933</v>
      </c>
      <c r="AA110" s="238">
        <f t="shared" si="16"/>
        <v>23.933</v>
      </c>
      <c r="AB110" s="238">
        <f t="shared" si="19"/>
        <v>13.052</v>
      </c>
      <c r="AC110" s="238">
        <f t="shared" si="17"/>
        <v>15.262500000000001</v>
      </c>
      <c r="AD110" s="240">
        <f t="shared" si="20"/>
        <v>0</v>
      </c>
      <c r="AE110" s="240">
        <f t="shared" si="21"/>
        <v>79</v>
      </c>
      <c r="AF110" s="240"/>
      <c r="AG110" s="240"/>
    </row>
    <row r="111" spans="1:33" x14ac:dyDescent="0.2">
      <c r="A111" s="197"/>
      <c r="B111" s="9">
        <v>82</v>
      </c>
      <c r="C111" s="204"/>
      <c r="D111" s="204"/>
      <c r="E111" s="201"/>
      <c r="F111" s="202" t="str">
        <f>IF(ISBLANK(E111), "", VLOOKUP(E111, Z!$A$2:$C$4127, 3, FALSE))</f>
        <v/>
      </c>
      <c r="G111" s="227"/>
      <c r="H111" s="227"/>
      <c r="I111" s="203" cm="1">
        <f t="array" ref="I111">IFERROR(W111/100*L111*INDEX(Application,X111,4), 0)</f>
        <v>0</v>
      </c>
      <c r="J111" s="204"/>
      <c r="K111" s="204"/>
      <c r="L111" s="229"/>
      <c r="M111" s="228"/>
      <c r="N111" s="203" cm="1">
        <f t="array" ref="N111">IFERROR(M111/100*L111*INDEX(Application,X111,4), 0)</f>
        <v>0</v>
      </c>
      <c r="O111" s="205"/>
      <c r="P111" s="204"/>
      <c r="Q111" s="201"/>
      <c r="R111" s="202" t="str">
        <f>IF(ISBLANK(Q111), "", VLOOKUP(Q111, Z!$A$2:$C$4127, 3, FALSE))</f>
        <v/>
      </c>
      <c r="S111" s="206"/>
      <c r="T111" s="207">
        <f t="shared" si="11"/>
        <v>0</v>
      </c>
      <c r="U111" s="211"/>
      <c r="V111" s="237">
        <f t="shared" si="12"/>
        <v>1</v>
      </c>
      <c r="W111" s="238">
        <f t="shared" si="18"/>
        <v>36.82</v>
      </c>
      <c r="X111" s="239">
        <f t="shared" si="13"/>
        <v>1</v>
      </c>
      <c r="Y111" s="237">
        <f t="shared" si="14"/>
        <v>1</v>
      </c>
      <c r="Z111" s="238">
        <f t="shared" si="15"/>
        <v>23.933</v>
      </c>
      <c r="AA111" s="238">
        <f t="shared" si="16"/>
        <v>23.933</v>
      </c>
      <c r="AB111" s="238">
        <f t="shared" si="19"/>
        <v>13.052</v>
      </c>
      <c r="AC111" s="238">
        <f t="shared" si="17"/>
        <v>15.262500000000001</v>
      </c>
      <c r="AD111" s="240">
        <f t="shared" si="20"/>
        <v>0</v>
      </c>
      <c r="AE111" s="240">
        <f t="shared" si="21"/>
        <v>79</v>
      </c>
      <c r="AF111" s="240"/>
      <c r="AG111" s="240"/>
    </row>
    <row r="112" spans="1:33" x14ac:dyDescent="0.2">
      <c r="A112" s="197"/>
      <c r="B112" s="9">
        <v>83</v>
      </c>
      <c r="C112" s="204"/>
      <c r="D112" s="204"/>
      <c r="E112" s="201"/>
      <c r="F112" s="202" t="str">
        <f>IF(ISBLANK(E112), "", VLOOKUP(E112, Z!$A$2:$C$4127, 3, FALSE))</f>
        <v/>
      </c>
      <c r="G112" s="227"/>
      <c r="H112" s="227"/>
      <c r="I112" s="203" cm="1">
        <f t="array" ref="I112">IFERROR(W112/100*L112*INDEX(Application,X112,4), 0)</f>
        <v>0</v>
      </c>
      <c r="J112" s="204"/>
      <c r="K112" s="204"/>
      <c r="L112" s="229"/>
      <c r="M112" s="228"/>
      <c r="N112" s="203" cm="1">
        <f t="array" ref="N112">IFERROR(M112/100*L112*INDEX(Application,X112,4), 0)</f>
        <v>0</v>
      </c>
      <c r="O112" s="205"/>
      <c r="P112" s="204"/>
      <c r="Q112" s="201"/>
      <c r="R112" s="202" t="str">
        <f>IF(ISBLANK(Q112), "", VLOOKUP(Q112, Z!$A$2:$C$4127, 3, FALSE))</f>
        <v/>
      </c>
      <c r="S112" s="206"/>
      <c r="T112" s="207">
        <f t="shared" si="11"/>
        <v>0</v>
      </c>
      <c r="U112" s="211"/>
      <c r="V112" s="237">
        <f t="shared" si="12"/>
        <v>1</v>
      </c>
      <c r="W112" s="238">
        <f t="shared" si="18"/>
        <v>36.82</v>
      </c>
      <c r="X112" s="239">
        <f t="shared" si="13"/>
        <v>1</v>
      </c>
      <c r="Y112" s="237">
        <f t="shared" si="14"/>
        <v>1</v>
      </c>
      <c r="Z112" s="238">
        <f t="shared" si="15"/>
        <v>23.933</v>
      </c>
      <c r="AA112" s="238">
        <f t="shared" si="16"/>
        <v>23.933</v>
      </c>
      <c r="AB112" s="238">
        <f t="shared" si="19"/>
        <v>13.052</v>
      </c>
      <c r="AC112" s="238">
        <f t="shared" si="17"/>
        <v>15.262500000000001</v>
      </c>
      <c r="AD112" s="240">
        <f t="shared" si="20"/>
        <v>0</v>
      </c>
      <c r="AE112" s="240">
        <f t="shared" si="21"/>
        <v>79</v>
      </c>
      <c r="AF112" s="240"/>
      <c r="AG112" s="240"/>
    </row>
    <row r="113" spans="1:33" x14ac:dyDescent="0.2">
      <c r="A113" s="197"/>
      <c r="B113" s="9">
        <v>84</v>
      </c>
      <c r="C113" s="204"/>
      <c r="D113" s="204"/>
      <c r="E113" s="201"/>
      <c r="F113" s="202" t="str">
        <f>IF(ISBLANK(E113), "", VLOOKUP(E113, Z!$A$2:$C$4127, 3, FALSE))</f>
        <v/>
      </c>
      <c r="G113" s="227"/>
      <c r="H113" s="227"/>
      <c r="I113" s="203" cm="1">
        <f t="array" ref="I113">IFERROR(W113/100*L113*INDEX(Application,X113,4), 0)</f>
        <v>0</v>
      </c>
      <c r="J113" s="204"/>
      <c r="K113" s="204"/>
      <c r="L113" s="229"/>
      <c r="M113" s="228"/>
      <c r="N113" s="203" cm="1">
        <f t="array" ref="N113">IFERROR(M113/100*L113*INDEX(Application,X113,4), 0)</f>
        <v>0</v>
      </c>
      <c r="O113" s="205"/>
      <c r="P113" s="204"/>
      <c r="Q113" s="201"/>
      <c r="R113" s="202" t="str">
        <f>IF(ISBLANK(Q113), "", VLOOKUP(Q113, Z!$A$2:$C$4127, 3, FALSE))</f>
        <v/>
      </c>
      <c r="S113" s="206"/>
      <c r="T113" s="207">
        <f t="shared" si="11"/>
        <v>0</v>
      </c>
      <c r="U113" s="211"/>
      <c r="V113" s="237">
        <f t="shared" si="12"/>
        <v>1</v>
      </c>
      <c r="W113" s="238">
        <f t="shared" si="18"/>
        <v>36.82</v>
      </c>
      <c r="X113" s="239">
        <f t="shared" si="13"/>
        <v>1</v>
      </c>
      <c r="Y113" s="237">
        <f t="shared" si="14"/>
        <v>1</v>
      </c>
      <c r="Z113" s="238">
        <f t="shared" si="15"/>
        <v>23.933</v>
      </c>
      <c r="AA113" s="238">
        <f t="shared" si="16"/>
        <v>23.933</v>
      </c>
      <c r="AB113" s="238">
        <f t="shared" si="19"/>
        <v>13.052</v>
      </c>
      <c r="AC113" s="238">
        <f t="shared" si="17"/>
        <v>15.262500000000001</v>
      </c>
      <c r="AD113" s="240">
        <f t="shared" si="20"/>
        <v>0</v>
      </c>
      <c r="AE113" s="240">
        <f t="shared" si="21"/>
        <v>79</v>
      </c>
      <c r="AF113" s="240"/>
      <c r="AG113" s="240"/>
    </row>
    <row r="114" spans="1:33" x14ac:dyDescent="0.2">
      <c r="A114" s="197"/>
      <c r="B114" s="226">
        <v>85</v>
      </c>
      <c r="C114" s="204"/>
      <c r="D114" s="204"/>
      <c r="E114" s="201"/>
      <c r="F114" s="202" t="str">
        <f>IF(ISBLANK(E114), "", VLOOKUP(E114, Z!$A$2:$C$4127, 3, FALSE))</f>
        <v/>
      </c>
      <c r="G114" s="227"/>
      <c r="H114" s="227"/>
      <c r="I114" s="203" cm="1">
        <f t="array" ref="I114">IFERROR(W114/100*L114*INDEX(Application,X114,4), 0)</f>
        <v>0</v>
      </c>
      <c r="J114" s="204"/>
      <c r="K114" s="204"/>
      <c r="L114" s="229"/>
      <c r="M114" s="228"/>
      <c r="N114" s="203" cm="1">
        <f t="array" ref="N114">IFERROR(M114/100*L114*INDEX(Application,X114,4), 0)</f>
        <v>0</v>
      </c>
      <c r="O114" s="205"/>
      <c r="P114" s="204"/>
      <c r="Q114" s="201"/>
      <c r="R114" s="202" t="str">
        <f>IF(ISBLANK(Q114), "", VLOOKUP(Q114, Z!$A$2:$C$4127, 3, FALSE))</f>
        <v/>
      </c>
      <c r="S114" s="206"/>
      <c r="T114" s="207">
        <f t="shared" si="11"/>
        <v>0</v>
      </c>
      <c r="U114" s="211"/>
      <c r="V114" s="237">
        <f t="shared" si="12"/>
        <v>1</v>
      </c>
      <c r="W114" s="238">
        <f t="shared" si="18"/>
        <v>36.82</v>
      </c>
      <c r="X114" s="239">
        <f t="shared" si="13"/>
        <v>1</v>
      </c>
      <c r="Y114" s="237">
        <f t="shared" si="14"/>
        <v>1</v>
      </c>
      <c r="Z114" s="238">
        <f t="shared" si="15"/>
        <v>23.933</v>
      </c>
      <c r="AA114" s="238">
        <f t="shared" si="16"/>
        <v>23.933</v>
      </c>
      <c r="AB114" s="238">
        <f t="shared" si="19"/>
        <v>13.052</v>
      </c>
      <c r="AC114" s="238">
        <f t="shared" si="17"/>
        <v>15.262500000000001</v>
      </c>
      <c r="AD114" s="240">
        <f t="shared" si="20"/>
        <v>0</v>
      </c>
      <c r="AE114" s="240">
        <f t="shared" si="21"/>
        <v>79</v>
      </c>
      <c r="AF114" s="240"/>
      <c r="AG114" s="240"/>
    </row>
    <row r="115" spans="1:33" x14ac:dyDescent="0.2">
      <c r="A115" s="197"/>
      <c r="B115" s="9">
        <v>86</v>
      </c>
      <c r="C115" s="204"/>
      <c r="D115" s="204"/>
      <c r="E115" s="201"/>
      <c r="F115" s="202" t="str">
        <f>IF(ISBLANK(E115), "", VLOOKUP(E115, Z!$A$2:$C$4127, 3, FALSE))</f>
        <v/>
      </c>
      <c r="G115" s="227"/>
      <c r="H115" s="227"/>
      <c r="I115" s="203" cm="1">
        <f t="array" ref="I115">IFERROR(W115/100*L115*INDEX(Application,X115,4), 0)</f>
        <v>0</v>
      </c>
      <c r="J115" s="204"/>
      <c r="K115" s="204"/>
      <c r="L115" s="229"/>
      <c r="M115" s="228"/>
      <c r="N115" s="203" cm="1">
        <f t="array" ref="N115">IFERROR(M115/100*L115*INDEX(Application,X115,4), 0)</f>
        <v>0</v>
      </c>
      <c r="O115" s="205"/>
      <c r="P115" s="204"/>
      <c r="Q115" s="201"/>
      <c r="R115" s="202" t="str">
        <f>IF(ISBLANK(Q115), "", VLOOKUP(Q115, Z!$A$2:$C$4127, 3, FALSE))</f>
        <v/>
      </c>
      <c r="S115" s="206"/>
      <c r="T115" s="207">
        <f t="shared" si="11"/>
        <v>0</v>
      </c>
      <c r="U115" s="211"/>
      <c r="V115" s="237">
        <f t="shared" si="12"/>
        <v>1</v>
      </c>
      <c r="W115" s="238">
        <f t="shared" si="18"/>
        <v>36.82</v>
      </c>
      <c r="X115" s="239">
        <f t="shared" si="13"/>
        <v>1</v>
      </c>
      <c r="Y115" s="237">
        <f t="shared" si="14"/>
        <v>1</v>
      </c>
      <c r="Z115" s="238">
        <f t="shared" si="15"/>
        <v>23.933</v>
      </c>
      <c r="AA115" s="238">
        <f t="shared" si="16"/>
        <v>23.933</v>
      </c>
      <c r="AB115" s="238">
        <f t="shared" si="19"/>
        <v>13.052</v>
      </c>
      <c r="AC115" s="238">
        <f t="shared" si="17"/>
        <v>15.262500000000001</v>
      </c>
      <c r="AD115" s="240">
        <f t="shared" si="20"/>
        <v>0</v>
      </c>
      <c r="AE115" s="240">
        <f t="shared" si="21"/>
        <v>79</v>
      </c>
      <c r="AF115" s="240"/>
      <c r="AG115" s="240"/>
    </row>
    <row r="116" spans="1:33" x14ac:dyDescent="0.2">
      <c r="A116" s="197"/>
      <c r="B116" s="9">
        <v>87</v>
      </c>
      <c r="C116" s="204"/>
      <c r="D116" s="204"/>
      <c r="E116" s="201"/>
      <c r="F116" s="202" t="str">
        <f>IF(ISBLANK(E116), "", VLOOKUP(E116, Z!$A$2:$C$4127, 3, FALSE))</f>
        <v/>
      </c>
      <c r="G116" s="227"/>
      <c r="H116" s="227"/>
      <c r="I116" s="203" cm="1">
        <f t="array" ref="I116">IFERROR(W116/100*L116*INDEX(Application,X116,4), 0)</f>
        <v>0</v>
      </c>
      <c r="J116" s="204"/>
      <c r="K116" s="204"/>
      <c r="L116" s="229"/>
      <c r="M116" s="228"/>
      <c r="N116" s="203" cm="1">
        <f t="array" ref="N116">IFERROR(M116/100*L116*INDEX(Application,X116,4), 0)</f>
        <v>0</v>
      </c>
      <c r="O116" s="205"/>
      <c r="P116" s="204"/>
      <c r="Q116" s="201"/>
      <c r="R116" s="202" t="str">
        <f>IF(ISBLANK(Q116), "", VLOOKUP(Q116, Z!$A$2:$C$4127, 3, FALSE))</f>
        <v/>
      </c>
      <c r="S116" s="206"/>
      <c r="T116" s="207">
        <f t="shared" si="11"/>
        <v>0</v>
      </c>
      <c r="U116" s="211"/>
      <c r="V116" s="237">
        <f t="shared" si="12"/>
        <v>1</v>
      </c>
      <c r="W116" s="238">
        <f t="shared" si="18"/>
        <v>36.82</v>
      </c>
      <c r="X116" s="239">
        <f t="shared" si="13"/>
        <v>1</v>
      </c>
      <c r="Y116" s="237">
        <f t="shared" si="14"/>
        <v>1</v>
      </c>
      <c r="Z116" s="238">
        <f t="shared" si="15"/>
        <v>23.933</v>
      </c>
      <c r="AA116" s="238">
        <f t="shared" si="16"/>
        <v>23.933</v>
      </c>
      <c r="AB116" s="238">
        <f t="shared" si="19"/>
        <v>13.052</v>
      </c>
      <c r="AC116" s="238">
        <f t="shared" si="17"/>
        <v>15.262500000000001</v>
      </c>
      <c r="AD116" s="240">
        <f t="shared" si="20"/>
        <v>0</v>
      </c>
      <c r="AE116" s="240">
        <f t="shared" si="21"/>
        <v>79</v>
      </c>
      <c r="AF116" s="240"/>
      <c r="AG116" s="240"/>
    </row>
    <row r="117" spans="1:33" x14ac:dyDescent="0.2">
      <c r="A117" s="197"/>
      <c r="B117" s="9">
        <v>88</v>
      </c>
      <c r="C117" s="204"/>
      <c r="D117" s="204"/>
      <c r="E117" s="201"/>
      <c r="F117" s="202" t="str">
        <f>IF(ISBLANK(E117), "", VLOOKUP(E117, Z!$A$2:$C$4127, 3, FALSE))</f>
        <v/>
      </c>
      <c r="G117" s="227"/>
      <c r="H117" s="227"/>
      <c r="I117" s="203" cm="1">
        <f t="array" ref="I117">IFERROR(W117/100*L117*INDEX(Application,X117,4), 0)</f>
        <v>0</v>
      </c>
      <c r="J117" s="204"/>
      <c r="K117" s="204"/>
      <c r="L117" s="229"/>
      <c r="M117" s="228"/>
      <c r="N117" s="203" cm="1">
        <f t="array" ref="N117">IFERROR(M117/100*L117*INDEX(Application,X117,4), 0)</f>
        <v>0</v>
      </c>
      <c r="O117" s="205"/>
      <c r="P117" s="204"/>
      <c r="Q117" s="201"/>
      <c r="R117" s="202" t="str">
        <f>IF(ISBLANK(Q117), "", VLOOKUP(Q117, Z!$A$2:$C$4127, 3, FALSE))</f>
        <v/>
      </c>
      <c r="S117" s="206"/>
      <c r="T117" s="207">
        <f t="shared" si="11"/>
        <v>0</v>
      </c>
      <c r="U117" s="211"/>
      <c r="V117" s="237">
        <f t="shared" si="12"/>
        <v>1</v>
      </c>
      <c r="W117" s="238">
        <f t="shared" si="18"/>
        <v>36.82</v>
      </c>
      <c r="X117" s="239">
        <f t="shared" si="13"/>
        <v>1</v>
      </c>
      <c r="Y117" s="237">
        <f t="shared" si="14"/>
        <v>1</v>
      </c>
      <c r="Z117" s="238">
        <f t="shared" si="15"/>
        <v>23.933</v>
      </c>
      <c r="AA117" s="238">
        <f t="shared" si="16"/>
        <v>23.933</v>
      </c>
      <c r="AB117" s="238">
        <f t="shared" si="19"/>
        <v>13.052</v>
      </c>
      <c r="AC117" s="238">
        <f t="shared" si="17"/>
        <v>15.262500000000001</v>
      </c>
      <c r="AD117" s="240">
        <f t="shared" si="20"/>
        <v>0</v>
      </c>
      <c r="AE117" s="240">
        <f t="shared" si="21"/>
        <v>79</v>
      </c>
      <c r="AF117" s="240"/>
      <c r="AG117" s="240"/>
    </row>
    <row r="118" spans="1:33" x14ac:dyDescent="0.2">
      <c r="A118" s="197"/>
      <c r="B118" s="226">
        <v>89</v>
      </c>
      <c r="C118" s="204"/>
      <c r="D118" s="204"/>
      <c r="E118" s="201"/>
      <c r="F118" s="202" t="str">
        <f>IF(ISBLANK(E118), "", VLOOKUP(E118, Z!$A$2:$C$4127, 3, FALSE))</f>
        <v/>
      </c>
      <c r="G118" s="227"/>
      <c r="H118" s="227"/>
      <c r="I118" s="203" cm="1">
        <f t="array" ref="I118">IFERROR(W118/100*L118*INDEX(Application,X118,4), 0)</f>
        <v>0</v>
      </c>
      <c r="J118" s="204"/>
      <c r="K118" s="204"/>
      <c r="L118" s="229"/>
      <c r="M118" s="228"/>
      <c r="N118" s="203" cm="1">
        <f t="array" ref="N118">IFERROR(M118/100*L118*INDEX(Application,X118,4), 0)</f>
        <v>0</v>
      </c>
      <c r="O118" s="205"/>
      <c r="P118" s="204"/>
      <c r="Q118" s="201"/>
      <c r="R118" s="202" t="str">
        <f>IF(ISBLANK(Q118), "", VLOOKUP(Q118, Z!$A$2:$C$4127, 3, FALSE))</f>
        <v/>
      </c>
      <c r="S118" s="206"/>
      <c r="T118" s="207">
        <f t="shared" si="11"/>
        <v>0</v>
      </c>
      <c r="U118" s="211"/>
      <c r="V118" s="237">
        <f t="shared" si="12"/>
        <v>1</v>
      </c>
      <c r="W118" s="238">
        <f t="shared" si="18"/>
        <v>36.82</v>
      </c>
      <c r="X118" s="239">
        <f t="shared" si="13"/>
        <v>1</v>
      </c>
      <c r="Y118" s="237">
        <f t="shared" si="14"/>
        <v>1</v>
      </c>
      <c r="Z118" s="238">
        <f t="shared" si="15"/>
        <v>23.933</v>
      </c>
      <c r="AA118" s="238">
        <f t="shared" si="16"/>
        <v>23.933</v>
      </c>
      <c r="AB118" s="238">
        <f t="shared" si="19"/>
        <v>13.052</v>
      </c>
      <c r="AC118" s="238">
        <f t="shared" si="17"/>
        <v>15.262500000000001</v>
      </c>
      <c r="AD118" s="240">
        <f t="shared" si="20"/>
        <v>0</v>
      </c>
      <c r="AE118" s="240">
        <f t="shared" si="21"/>
        <v>79</v>
      </c>
      <c r="AF118" s="240"/>
      <c r="AG118" s="240"/>
    </row>
    <row r="119" spans="1:33" x14ac:dyDescent="0.2">
      <c r="A119" s="197"/>
      <c r="B119" s="9">
        <v>90</v>
      </c>
      <c r="C119" s="204"/>
      <c r="D119" s="204"/>
      <c r="E119" s="201"/>
      <c r="F119" s="202" t="str">
        <f>IF(ISBLANK(E119), "", VLOOKUP(E119, Z!$A$2:$C$4127, 3, FALSE))</f>
        <v/>
      </c>
      <c r="G119" s="227"/>
      <c r="H119" s="227"/>
      <c r="I119" s="203" cm="1">
        <f t="array" ref="I119">IFERROR(W119/100*L119*INDEX(Application,X119,4), 0)</f>
        <v>0</v>
      </c>
      <c r="J119" s="204"/>
      <c r="K119" s="204"/>
      <c r="L119" s="229"/>
      <c r="M119" s="228"/>
      <c r="N119" s="203" cm="1">
        <f t="array" ref="N119">IFERROR(M119/100*L119*INDEX(Application,X119,4), 0)</f>
        <v>0</v>
      </c>
      <c r="O119" s="205"/>
      <c r="P119" s="204"/>
      <c r="Q119" s="201"/>
      <c r="R119" s="202" t="str">
        <f>IF(ISBLANK(Q119), "", VLOOKUP(Q119, Z!$A$2:$C$4127, 3, FALSE))</f>
        <v/>
      </c>
      <c r="S119" s="206"/>
      <c r="T119" s="207">
        <f t="shared" si="11"/>
        <v>0</v>
      </c>
      <c r="U119" s="211"/>
      <c r="V119" s="237">
        <f t="shared" si="12"/>
        <v>1</v>
      </c>
      <c r="W119" s="238">
        <f t="shared" si="18"/>
        <v>36.82</v>
      </c>
      <c r="X119" s="239">
        <f t="shared" si="13"/>
        <v>1</v>
      </c>
      <c r="Y119" s="237">
        <f t="shared" si="14"/>
        <v>1</v>
      </c>
      <c r="Z119" s="238">
        <f t="shared" si="15"/>
        <v>23.933</v>
      </c>
      <c r="AA119" s="238">
        <f t="shared" si="16"/>
        <v>23.933</v>
      </c>
      <c r="AB119" s="238">
        <f t="shared" si="19"/>
        <v>13.052</v>
      </c>
      <c r="AC119" s="238">
        <f t="shared" si="17"/>
        <v>15.262500000000001</v>
      </c>
      <c r="AD119" s="240">
        <f t="shared" si="20"/>
        <v>0</v>
      </c>
      <c r="AE119" s="240">
        <f t="shared" si="21"/>
        <v>79</v>
      </c>
      <c r="AF119" s="240"/>
      <c r="AG119" s="240"/>
    </row>
    <row r="120" spans="1:33" x14ac:dyDescent="0.2">
      <c r="A120" s="197"/>
      <c r="B120" s="9">
        <v>91</v>
      </c>
      <c r="C120" s="204"/>
      <c r="D120" s="204"/>
      <c r="E120" s="201"/>
      <c r="F120" s="202" t="str">
        <f>IF(ISBLANK(E120), "", VLOOKUP(E120, Z!$A$2:$C$4127, 3, FALSE))</f>
        <v/>
      </c>
      <c r="G120" s="227"/>
      <c r="H120" s="227"/>
      <c r="I120" s="203" cm="1">
        <f t="array" ref="I120">IFERROR(W120/100*L120*INDEX(Application,X120,4), 0)</f>
        <v>0</v>
      </c>
      <c r="J120" s="204"/>
      <c r="K120" s="204"/>
      <c r="L120" s="229"/>
      <c r="M120" s="228"/>
      <c r="N120" s="203" cm="1">
        <f t="array" ref="N120">IFERROR(M120/100*L120*INDEX(Application,X120,4), 0)</f>
        <v>0</v>
      </c>
      <c r="O120" s="205"/>
      <c r="P120" s="204"/>
      <c r="Q120" s="201"/>
      <c r="R120" s="202" t="str">
        <f>IF(ISBLANK(Q120), "", VLOOKUP(Q120, Z!$A$2:$C$4127, 3, FALSE))</f>
        <v/>
      </c>
      <c r="S120" s="206"/>
      <c r="T120" s="207">
        <f t="shared" si="11"/>
        <v>0</v>
      </c>
      <c r="U120" s="211"/>
      <c r="V120" s="237">
        <f t="shared" si="12"/>
        <v>1</v>
      </c>
      <c r="W120" s="238">
        <f t="shared" si="18"/>
        <v>36.82</v>
      </c>
      <c r="X120" s="239">
        <f t="shared" si="13"/>
        <v>1</v>
      </c>
      <c r="Y120" s="237">
        <f t="shared" si="14"/>
        <v>1</v>
      </c>
      <c r="Z120" s="238">
        <f t="shared" si="15"/>
        <v>23.933</v>
      </c>
      <c r="AA120" s="238">
        <f t="shared" si="16"/>
        <v>23.933</v>
      </c>
      <c r="AB120" s="238">
        <f t="shared" si="19"/>
        <v>13.052</v>
      </c>
      <c r="AC120" s="238">
        <f t="shared" si="17"/>
        <v>15.262500000000001</v>
      </c>
      <c r="AD120" s="240">
        <f t="shared" si="20"/>
        <v>0</v>
      </c>
      <c r="AE120" s="240">
        <f t="shared" si="21"/>
        <v>79</v>
      </c>
      <c r="AF120" s="240"/>
      <c r="AG120" s="240"/>
    </row>
    <row r="121" spans="1:33" x14ac:dyDescent="0.2">
      <c r="A121" s="197"/>
      <c r="B121" s="9">
        <v>92</v>
      </c>
      <c r="C121" s="204"/>
      <c r="D121" s="204"/>
      <c r="E121" s="201"/>
      <c r="F121" s="202" t="str">
        <f>IF(ISBLANK(E121), "", VLOOKUP(E121, Z!$A$2:$C$4127, 3, FALSE))</f>
        <v/>
      </c>
      <c r="G121" s="227"/>
      <c r="H121" s="227"/>
      <c r="I121" s="203" cm="1">
        <f t="array" ref="I121">IFERROR(W121/100*L121*INDEX(Application,X121,4), 0)</f>
        <v>0</v>
      </c>
      <c r="J121" s="204"/>
      <c r="K121" s="204"/>
      <c r="L121" s="229"/>
      <c r="M121" s="228"/>
      <c r="N121" s="203" cm="1">
        <f t="array" ref="N121">IFERROR(M121/100*L121*INDEX(Application,X121,4), 0)</f>
        <v>0</v>
      </c>
      <c r="O121" s="205"/>
      <c r="P121" s="204"/>
      <c r="Q121" s="201"/>
      <c r="R121" s="202" t="str">
        <f>IF(ISBLANK(Q121), "", VLOOKUP(Q121, Z!$A$2:$C$4127, 3, FALSE))</f>
        <v/>
      </c>
      <c r="S121" s="206"/>
      <c r="T121" s="207">
        <f t="shared" si="11"/>
        <v>0</v>
      </c>
      <c r="U121" s="211"/>
      <c r="V121" s="237">
        <f t="shared" si="12"/>
        <v>1</v>
      </c>
      <c r="W121" s="238">
        <f t="shared" si="18"/>
        <v>36.82</v>
      </c>
      <c r="X121" s="239">
        <f t="shared" si="13"/>
        <v>1</v>
      </c>
      <c r="Y121" s="237">
        <f t="shared" si="14"/>
        <v>1</v>
      </c>
      <c r="Z121" s="238">
        <f t="shared" si="15"/>
        <v>23.933</v>
      </c>
      <c r="AA121" s="238">
        <f t="shared" si="16"/>
        <v>23.933</v>
      </c>
      <c r="AB121" s="238">
        <f t="shared" si="19"/>
        <v>13.052</v>
      </c>
      <c r="AC121" s="238">
        <f t="shared" si="17"/>
        <v>15.262500000000001</v>
      </c>
      <c r="AD121" s="240">
        <f t="shared" si="20"/>
        <v>0</v>
      </c>
      <c r="AE121" s="240">
        <f t="shared" si="21"/>
        <v>79</v>
      </c>
      <c r="AF121" s="240"/>
      <c r="AG121" s="240"/>
    </row>
    <row r="122" spans="1:33" x14ac:dyDescent="0.2">
      <c r="A122" s="197"/>
      <c r="B122" s="226">
        <v>93</v>
      </c>
      <c r="C122" s="204"/>
      <c r="D122" s="204"/>
      <c r="E122" s="201"/>
      <c r="F122" s="202" t="str">
        <f>IF(ISBLANK(E122), "", VLOOKUP(E122, Z!$A$2:$C$4127, 3, FALSE))</f>
        <v/>
      </c>
      <c r="G122" s="227"/>
      <c r="H122" s="227"/>
      <c r="I122" s="203" cm="1">
        <f t="array" ref="I122">IFERROR(W122/100*L122*INDEX(Application,X122,4), 0)</f>
        <v>0</v>
      </c>
      <c r="J122" s="204"/>
      <c r="K122" s="204"/>
      <c r="L122" s="229"/>
      <c r="M122" s="228"/>
      <c r="N122" s="203" cm="1">
        <f t="array" ref="N122">IFERROR(M122/100*L122*INDEX(Application,X122,4), 0)</f>
        <v>0</v>
      </c>
      <c r="O122" s="205"/>
      <c r="P122" s="204"/>
      <c r="Q122" s="201"/>
      <c r="R122" s="202" t="str">
        <f>IF(ISBLANK(Q122), "", VLOOKUP(Q122, Z!$A$2:$C$4127, 3, FALSE))</f>
        <v/>
      </c>
      <c r="S122" s="206"/>
      <c r="T122" s="207">
        <f t="shared" si="11"/>
        <v>0</v>
      </c>
      <c r="U122" s="211"/>
      <c r="V122" s="237">
        <f t="shared" si="12"/>
        <v>1</v>
      </c>
      <c r="W122" s="238">
        <f t="shared" si="18"/>
        <v>36.82</v>
      </c>
      <c r="X122" s="239">
        <f t="shared" si="13"/>
        <v>1</v>
      </c>
      <c r="Y122" s="237">
        <f t="shared" si="14"/>
        <v>1</v>
      </c>
      <c r="Z122" s="238">
        <f t="shared" si="15"/>
        <v>23.933</v>
      </c>
      <c r="AA122" s="238">
        <f t="shared" si="16"/>
        <v>23.933</v>
      </c>
      <c r="AB122" s="238">
        <f t="shared" si="19"/>
        <v>13.052</v>
      </c>
      <c r="AC122" s="238">
        <f t="shared" si="17"/>
        <v>15.262500000000001</v>
      </c>
      <c r="AD122" s="240">
        <f t="shared" si="20"/>
        <v>0</v>
      </c>
      <c r="AE122" s="240">
        <f t="shared" si="21"/>
        <v>79</v>
      </c>
      <c r="AF122" s="240"/>
      <c r="AG122" s="240"/>
    </row>
    <row r="123" spans="1:33" x14ac:dyDescent="0.2">
      <c r="A123" s="197"/>
      <c r="B123" s="9">
        <v>94</v>
      </c>
      <c r="C123" s="204"/>
      <c r="D123" s="204"/>
      <c r="E123" s="201"/>
      <c r="F123" s="202" t="str">
        <f>IF(ISBLANK(E123), "", VLOOKUP(E123, Z!$A$2:$C$4127, 3, FALSE))</f>
        <v/>
      </c>
      <c r="G123" s="227"/>
      <c r="H123" s="227"/>
      <c r="I123" s="203" cm="1">
        <f t="array" ref="I123">IFERROR(W123/100*L123*INDEX(Application,X123,4), 0)</f>
        <v>0</v>
      </c>
      <c r="J123" s="204"/>
      <c r="K123" s="204"/>
      <c r="L123" s="229"/>
      <c r="M123" s="228"/>
      <c r="N123" s="203" cm="1">
        <f t="array" ref="N123">IFERROR(M123/100*L123*INDEX(Application,X123,4), 0)</f>
        <v>0</v>
      </c>
      <c r="O123" s="205"/>
      <c r="P123" s="204"/>
      <c r="Q123" s="201"/>
      <c r="R123" s="202" t="str">
        <f>IF(ISBLANK(Q123), "", VLOOKUP(Q123, Z!$A$2:$C$4127, 3, FALSE))</f>
        <v/>
      </c>
      <c r="S123" s="206"/>
      <c r="T123" s="207">
        <f t="shared" si="11"/>
        <v>0</v>
      </c>
      <c r="U123" s="211"/>
      <c r="V123" s="237">
        <f t="shared" si="12"/>
        <v>1</v>
      </c>
      <c r="W123" s="238">
        <f t="shared" si="18"/>
        <v>36.82</v>
      </c>
      <c r="X123" s="239">
        <f t="shared" si="13"/>
        <v>1</v>
      </c>
      <c r="Y123" s="237">
        <f t="shared" si="14"/>
        <v>1</v>
      </c>
      <c r="Z123" s="238">
        <f t="shared" si="15"/>
        <v>23.933</v>
      </c>
      <c r="AA123" s="238">
        <f t="shared" si="16"/>
        <v>23.933</v>
      </c>
      <c r="AB123" s="238">
        <f t="shared" si="19"/>
        <v>13.052</v>
      </c>
      <c r="AC123" s="238">
        <f t="shared" si="17"/>
        <v>15.262500000000001</v>
      </c>
      <c r="AD123" s="240">
        <f t="shared" si="20"/>
        <v>0</v>
      </c>
      <c r="AE123" s="240">
        <f t="shared" si="21"/>
        <v>79</v>
      </c>
      <c r="AF123" s="240"/>
      <c r="AG123" s="240"/>
    </row>
    <row r="124" spans="1:33" x14ac:dyDescent="0.2">
      <c r="A124" s="197"/>
      <c r="B124" s="9">
        <v>95</v>
      </c>
      <c r="C124" s="204"/>
      <c r="D124" s="204"/>
      <c r="E124" s="201"/>
      <c r="F124" s="202" t="str">
        <f>IF(ISBLANK(E124), "", VLOOKUP(E124, Z!$A$2:$C$4127, 3, FALSE))</f>
        <v/>
      </c>
      <c r="G124" s="227"/>
      <c r="H124" s="227"/>
      <c r="I124" s="203" cm="1">
        <f t="array" ref="I124">IFERROR(W124/100*L124*INDEX(Application,X124,4), 0)</f>
        <v>0</v>
      </c>
      <c r="J124" s="204"/>
      <c r="K124" s="204"/>
      <c r="L124" s="229"/>
      <c r="M124" s="228"/>
      <c r="N124" s="203" cm="1">
        <f t="array" ref="N124">IFERROR(M124/100*L124*INDEX(Application,X124,4), 0)</f>
        <v>0</v>
      </c>
      <c r="O124" s="205"/>
      <c r="P124" s="204"/>
      <c r="Q124" s="201"/>
      <c r="R124" s="202" t="str">
        <f>IF(ISBLANK(Q124), "", VLOOKUP(Q124, Z!$A$2:$C$4127, 3, FALSE))</f>
        <v/>
      </c>
      <c r="S124" s="206"/>
      <c r="T124" s="207">
        <f t="shared" si="11"/>
        <v>0</v>
      </c>
      <c r="U124" s="211"/>
      <c r="V124" s="237">
        <f t="shared" si="12"/>
        <v>1</v>
      </c>
      <c r="W124" s="238">
        <f t="shared" si="18"/>
        <v>36.82</v>
      </c>
      <c r="X124" s="239">
        <f t="shared" si="13"/>
        <v>1</v>
      </c>
      <c r="Y124" s="237">
        <f t="shared" si="14"/>
        <v>1</v>
      </c>
      <c r="Z124" s="238">
        <f t="shared" si="15"/>
        <v>23.933</v>
      </c>
      <c r="AA124" s="238">
        <f t="shared" si="16"/>
        <v>23.933</v>
      </c>
      <c r="AB124" s="238">
        <f t="shared" si="19"/>
        <v>13.052</v>
      </c>
      <c r="AC124" s="238">
        <f t="shared" si="17"/>
        <v>15.262500000000001</v>
      </c>
      <c r="AD124" s="240">
        <f t="shared" si="20"/>
        <v>0</v>
      </c>
      <c r="AE124" s="240">
        <f t="shared" si="21"/>
        <v>79</v>
      </c>
      <c r="AF124" s="240"/>
      <c r="AG124" s="240"/>
    </row>
    <row r="125" spans="1:33" x14ac:dyDescent="0.2">
      <c r="A125" s="197"/>
      <c r="B125" s="9">
        <v>96</v>
      </c>
      <c r="C125" s="204"/>
      <c r="D125" s="204"/>
      <c r="E125" s="201"/>
      <c r="F125" s="202" t="str">
        <f>IF(ISBLANK(E125), "", VLOOKUP(E125, Z!$A$2:$C$4127, 3, FALSE))</f>
        <v/>
      </c>
      <c r="G125" s="227"/>
      <c r="H125" s="227"/>
      <c r="I125" s="203" cm="1">
        <f t="array" ref="I125">IFERROR(W125/100*L125*INDEX(Application,X125,4), 0)</f>
        <v>0</v>
      </c>
      <c r="J125" s="204"/>
      <c r="K125" s="204"/>
      <c r="L125" s="229"/>
      <c r="M125" s="228"/>
      <c r="N125" s="203" cm="1">
        <f t="array" ref="N125">IFERROR(M125/100*L125*INDEX(Application,X125,4), 0)</f>
        <v>0</v>
      </c>
      <c r="O125" s="205"/>
      <c r="P125" s="204"/>
      <c r="Q125" s="201"/>
      <c r="R125" s="202" t="str">
        <f>IF(ISBLANK(Q125), "", VLOOKUP(Q125, Z!$A$2:$C$4127, 3, FALSE))</f>
        <v/>
      </c>
      <c r="S125" s="206"/>
      <c r="T125" s="207">
        <f t="shared" si="11"/>
        <v>0</v>
      </c>
      <c r="U125" s="211"/>
      <c r="V125" s="237">
        <f t="shared" si="12"/>
        <v>1</v>
      </c>
      <c r="W125" s="238">
        <f t="shared" si="18"/>
        <v>36.82</v>
      </c>
      <c r="X125" s="239">
        <f t="shared" si="13"/>
        <v>1</v>
      </c>
      <c r="Y125" s="237">
        <f t="shared" si="14"/>
        <v>1</v>
      </c>
      <c r="Z125" s="238">
        <f t="shared" si="15"/>
        <v>23.933</v>
      </c>
      <c r="AA125" s="238">
        <f t="shared" si="16"/>
        <v>23.933</v>
      </c>
      <c r="AB125" s="238">
        <f t="shared" si="19"/>
        <v>13.052</v>
      </c>
      <c r="AC125" s="238">
        <f t="shared" si="17"/>
        <v>15.262500000000001</v>
      </c>
      <c r="AD125" s="240">
        <f t="shared" si="20"/>
        <v>0</v>
      </c>
      <c r="AE125" s="240">
        <f t="shared" si="21"/>
        <v>79</v>
      </c>
      <c r="AF125" s="240"/>
      <c r="AG125" s="240"/>
    </row>
    <row r="126" spans="1:33" x14ac:dyDescent="0.2">
      <c r="A126" s="197"/>
      <c r="B126" s="226">
        <v>97</v>
      </c>
      <c r="C126" s="204"/>
      <c r="D126" s="204"/>
      <c r="E126" s="201"/>
      <c r="F126" s="202" t="str">
        <f>IF(ISBLANK(E126), "", VLOOKUP(E126, Z!$A$2:$C$4127, 3, FALSE))</f>
        <v/>
      </c>
      <c r="G126" s="227"/>
      <c r="H126" s="227"/>
      <c r="I126" s="203" cm="1">
        <f t="array" ref="I126">IFERROR(W126/100*L126*INDEX(Application,X126,4), 0)</f>
        <v>0</v>
      </c>
      <c r="J126" s="204"/>
      <c r="K126" s="204"/>
      <c r="L126" s="229"/>
      <c r="M126" s="228"/>
      <c r="N126" s="203" cm="1">
        <f t="array" ref="N126">IFERROR(M126/100*L126*INDEX(Application,X126,4), 0)</f>
        <v>0</v>
      </c>
      <c r="O126" s="205"/>
      <c r="P126" s="204"/>
      <c r="Q126" s="201"/>
      <c r="R126" s="202" t="str">
        <f>IF(ISBLANK(Q126), "", VLOOKUP(Q126, Z!$A$2:$C$4127, 3, FALSE))</f>
        <v/>
      </c>
      <c r="S126" s="206"/>
      <c r="T126" s="207">
        <f t="shared" si="11"/>
        <v>0</v>
      </c>
      <c r="U126" s="211"/>
      <c r="V126" s="237">
        <f t="shared" si="12"/>
        <v>1</v>
      </c>
      <c r="W126" s="238">
        <f t="shared" si="18"/>
        <v>36.82</v>
      </c>
      <c r="X126" s="239">
        <f t="shared" si="13"/>
        <v>1</v>
      </c>
      <c r="Y126" s="237">
        <f t="shared" si="14"/>
        <v>1</v>
      </c>
      <c r="Z126" s="238">
        <f t="shared" si="15"/>
        <v>23.933</v>
      </c>
      <c r="AA126" s="238">
        <f t="shared" si="16"/>
        <v>23.933</v>
      </c>
      <c r="AB126" s="238">
        <f t="shared" si="19"/>
        <v>13.052</v>
      </c>
      <c r="AC126" s="238">
        <f t="shared" si="17"/>
        <v>15.262500000000001</v>
      </c>
      <c r="AD126" s="240">
        <f t="shared" si="20"/>
        <v>0</v>
      </c>
      <c r="AE126" s="240">
        <f t="shared" si="21"/>
        <v>79</v>
      </c>
      <c r="AF126" s="240"/>
      <c r="AG126" s="240"/>
    </row>
    <row r="127" spans="1:33" x14ac:dyDescent="0.2">
      <c r="A127" s="197"/>
      <c r="B127" s="9">
        <v>98</v>
      </c>
      <c r="C127" s="204"/>
      <c r="D127" s="204"/>
      <c r="E127" s="201"/>
      <c r="F127" s="202" t="str">
        <f>IF(ISBLANK(E127), "", VLOOKUP(E127, Z!$A$2:$C$4127, 3, FALSE))</f>
        <v/>
      </c>
      <c r="G127" s="227"/>
      <c r="H127" s="227"/>
      <c r="I127" s="203" cm="1">
        <f t="array" ref="I127">IFERROR(W127/100*L127*INDEX(Application,X127,4), 0)</f>
        <v>0</v>
      </c>
      <c r="J127" s="204"/>
      <c r="K127" s="204"/>
      <c r="L127" s="229"/>
      <c r="M127" s="228"/>
      <c r="N127" s="203" cm="1">
        <f t="array" ref="N127">IFERROR(M127/100*L127*INDEX(Application,X127,4), 0)</f>
        <v>0</v>
      </c>
      <c r="O127" s="205"/>
      <c r="P127" s="204"/>
      <c r="Q127" s="201"/>
      <c r="R127" s="202" t="str">
        <f>IF(ISBLANK(Q127), "", VLOOKUP(Q127, Z!$A$2:$C$4127, 3, FALSE))</f>
        <v/>
      </c>
      <c r="S127" s="206"/>
      <c r="T127" s="207">
        <f t="shared" si="11"/>
        <v>0</v>
      </c>
      <c r="U127" s="211"/>
      <c r="V127" s="237">
        <f t="shared" si="12"/>
        <v>1</v>
      </c>
      <c r="W127" s="238">
        <f t="shared" si="18"/>
        <v>36.82</v>
      </c>
      <c r="X127" s="239">
        <f t="shared" si="13"/>
        <v>1</v>
      </c>
      <c r="Y127" s="237">
        <f t="shared" si="14"/>
        <v>1</v>
      </c>
      <c r="Z127" s="238">
        <f t="shared" si="15"/>
        <v>23.933</v>
      </c>
      <c r="AA127" s="238">
        <f t="shared" si="16"/>
        <v>23.933</v>
      </c>
      <c r="AB127" s="238">
        <f t="shared" si="19"/>
        <v>13.052</v>
      </c>
      <c r="AC127" s="238">
        <f t="shared" si="17"/>
        <v>15.262500000000001</v>
      </c>
      <c r="AD127" s="240">
        <f t="shared" si="20"/>
        <v>0</v>
      </c>
      <c r="AE127" s="240">
        <f t="shared" si="21"/>
        <v>79</v>
      </c>
      <c r="AF127" s="240"/>
      <c r="AG127" s="240"/>
    </row>
    <row r="128" spans="1:33" x14ac:dyDescent="0.2">
      <c r="A128" s="197"/>
      <c r="B128" s="9">
        <v>99</v>
      </c>
      <c r="C128" s="204"/>
      <c r="D128" s="204"/>
      <c r="E128" s="201"/>
      <c r="F128" s="202" t="str">
        <f>IF(ISBLANK(E128), "", VLOOKUP(E128, Z!$A$2:$C$4127, 3, FALSE))</f>
        <v/>
      </c>
      <c r="G128" s="227"/>
      <c r="H128" s="227"/>
      <c r="I128" s="203" cm="1">
        <f t="array" ref="I128">IFERROR(W128/100*L128*INDEX(Application,X128,4), 0)</f>
        <v>0</v>
      </c>
      <c r="J128" s="204"/>
      <c r="K128" s="204"/>
      <c r="L128" s="229"/>
      <c r="M128" s="228"/>
      <c r="N128" s="203" cm="1">
        <f t="array" ref="N128">IFERROR(M128/100*L128*INDEX(Application,X128,4), 0)</f>
        <v>0</v>
      </c>
      <c r="O128" s="205"/>
      <c r="P128" s="204"/>
      <c r="Q128" s="201"/>
      <c r="R128" s="202" t="str">
        <f>IF(ISBLANK(Q128), "", VLOOKUP(Q128, Z!$A$2:$C$4127, 3, FALSE))</f>
        <v/>
      </c>
      <c r="S128" s="206"/>
      <c r="T128" s="207">
        <f t="shared" si="11"/>
        <v>0</v>
      </c>
      <c r="U128" s="211"/>
      <c r="V128" s="237">
        <f t="shared" si="12"/>
        <v>1</v>
      </c>
      <c r="W128" s="238">
        <f t="shared" si="18"/>
        <v>36.82</v>
      </c>
      <c r="X128" s="239">
        <f t="shared" si="13"/>
        <v>1</v>
      </c>
      <c r="Y128" s="237">
        <f t="shared" si="14"/>
        <v>1</v>
      </c>
      <c r="Z128" s="238">
        <f t="shared" si="15"/>
        <v>23.933</v>
      </c>
      <c r="AA128" s="238">
        <f t="shared" si="16"/>
        <v>23.933</v>
      </c>
      <c r="AB128" s="238">
        <f t="shared" si="19"/>
        <v>13.052</v>
      </c>
      <c r="AC128" s="238">
        <f t="shared" si="17"/>
        <v>15.262500000000001</v>
      </c>
      <c r="AD128" s="240">
        <f t="shared" si="20"/>
        <v>0</v>
      </c>
      <c r="AE128" s="240">
        <f t="shared" si="21"/>
        <v>79</v>
      </c>
      <c r="AF128" s="240"/>
      <c r="AG128" s="240"/>
    </row>
    <row r="129" spans="1:33" x14ac:dyDescent="0.2">
      <c r="A129" s="197"/>
      <c r="B129" s="9">
        <v>100</v>
      </c>
      <c r="C129" s="204"/>
      <c r="D129" s="204"/>
      <c r="E129" s="201"/>
      <c r="F129" s="202" t="str">
        <f>IF(ISBLANK(E129), "", VLOOKUP(E129, Z!$A$2:$C$4127, 3, FALSE))</f>
        <v/>
      </c>
      <c r="G129" s="227"/>
      <c r="H129" s="227"/>
      <c r="I129" s="203" cm="1">
        <f t="array" ref="I129">IFERROR(W129/100*L129*INDEX(Application,X129,4), 0)</f>
        <v>0</v>
      </c>
      <c r="J129" s="204"/>
      <c r="K129" s="204"/>
      <c r="L129" s="229"/>
      <c r="M129" s="228"/>
      <c r="N129" s="203" cm="1">
        <f t="array" ref="N129">IFERROR(M129/100*L129*INDEX(Application,X129,4), 0)</f>
        <v>0</v>
      </c>
      <c r="O129" s="205"/>
      <c r="P129" s="204"/>
      <c r="Q129" s="201"/>
      <c r="R129" s="202" t="str">
        <f>IF(ISBLANK(Q129), "", VLOOKUP(Q129, Z!$A$2:$C$4127, 3, FALSE))</f>
        <v/>
      </c>
      <c r="S129" s="206"/>
      <c r="T129" s="207">
        <f t="shared" si="11"/>
        <v>0</v>
      </c>
      <c r="U129" s="211"/>
      <c r="V129" s="237">
        <f t="shared" si="12"/>
        <v>1</v>
      </c>
      <c r="W129" s="238">
        <f t="shared" si="18"/>
        <v>36.82</v>
      </c>
      <c r="X129" s="239">
        <f t="shared" si="13"/>
        <v>1</v>
      </c>
      <c r="Y129" s="237">
        <f t="shared" si="14"/>
        <v>1</v>
      </c>
      <c r="Z129" s="238">
        <f t="shared" si="15"/>
        <v>23.933</v>
      </c>
      <c r="AA129" s="238">
        <f t="shared" si="16"/>
        <v>23.933</v>
      </c>
      <c r="AB129" s="238">
        <f t="shared" si="19"/>
        <v>13.052</v>
      </c>
      <c r="AC129" s="238">
        <f t="shared" si="17"/>
        <v>15.262500000000001</v>
      </c>
      <c r="AD129" s="240">
        <f t="shared" si="20"/>
        <v>0</v>
      </c>
      <c r="AE129" s="240">
        <f t="shared" si="21"/>
        <v>79</v>
      </c>
      <c r="AF129" s="240"/>
      <c r="AG129" s="240"/>
    </row>
    <row r="130" spans="1:33" x14ac:dyDescent="0.2">
      <c r="A130" s="197"/>
      <c r="B130" s="226">
        <v>101</v>
      </c>
      <c r="C130" s="204"/>
      <c r="D130" s="204"/>
      <c r="E130" s="201"/>
      <c r="F130" s="202" t="str">
        <f>IF(ISBLANK(E130), "", VLOOKUP(E130, Z!$A$2:$C$4127, 3, FALSE))</f>
        <v/>
      </c>
      <c r="G130" s="227"/>
      <c r="H130" s="227"/>
      <c r="I130" s="203" cm="1">
        <f t="array" ref="I130">IFERROR(W130/100*L130*INDEX(Application,X130,4), 0)</f>
        <v>0</v>
      </c>
      <c r="J130" s="204"/>
      <c r="K130" s="204"/>
      <c r="L130" s="229"/>
      <c r="M130" s="228"/>
      <c r="N130" s="203" cm="1">
        <f t="array" ref="N130">IFERROR(M130/100*L130*INDEX(Application,X130,4), 0)</f>
        <v>0</v>
      </c>
      <c r="O130" s="205"/>
      <c r="P130" s="204"/>
      <c r="Q130" s="201"/>
      <c r="R130" s="202" t="str">
        <f>IF(ISBLANK(Q130), "", VLOOKUP(Q130, Z!$A$2:$C$4127, 3, FALSE))</f>
        <v/>
      </c>
      <c r="S130" s="206"/>
      <c r="T130" s="207">
        <f t="shared" si="11"/>
        <v>0</v>
      </c>
      <c r="U130" s="211"/>
      <c r="V130" s="237">
        <f t="shared" si="12"/>
        <v>1</v>
      </c>
      <c r="W130" s="238">
        <f t="shared" si="18"/>
        <v>36.82</v>
      </c>
      <c r="X130" s="239">
        <f t="shared" si="13"/>
        <v>1</v>
      </c>
      <c r="Y130" s="237">
        <f t="shared" si="14"/>
        <v>1</v>
      </c>
      <c r="Z130" s="238">
        <f t="shared" si="15"/>
        <v>23.933</v>
      </c>
      <c r="AA130" s="238">
        <f t="shared" si="16"/>
        <v>23.933</v>
      </c>
      <c r="AB130" s="238">
        <f t="shared" si="19"/>
        <v>13.052</v>
      </c>
      <c r="AC130" s="238">
        <f t="shared" si="17"/>
        <v>15.262500000000001</v>
      </c>
      <c r="AD130" s="240">
        <f t="shared" si="20"/>
        <v>0</v>
      </c>
      <c r="AE130" s="240">
        <f t="shared" si="21"/>
        <v>79</v>
      </c>
      <c r="AF130" s="240"/>
      <c r="AG130" s="240"/>
    </row>
    <row r="131" spans="1:33" x14ac:dyDescent="0.2">
      <c r="A131" s="197"/>
      <c r="B131" s="9">
        <v>102</v>
      </c>
      <c r="C131" s="204"/>
      <c r="D131" s="204"/>
      <c r="E131" s="201"/>
      <c r="F131" s="202" t="str">
        <f>IF(ISBLANK(E131), "", VLOOKUP(E131, Z!$A$2:$C$4127, 3, FALSE))</f>
        <v/>
      </c>
      <c r="G131" s="227"/>
      <c r="H131" s="227"/>
      <c r="I131" s="203" cm="1">
        <f t="array" ref="I131">IFERROR(W131/100*L131*INDEX(Application,X131,4), 0)</f>
        <v>0</v>
      </c>
      <c r="J131" s="204"/>
      <c r="K131" s="204"/>
      <c r="L131" s="229"/>
      <c r="M131" s="228"/>
      <c r="N131" s="203" cm="1">
        <f t="array" ref="N131">IFERROR(M131/100*L131*INDEX(Application,X131,4), 0)</f>
        <v>0</v>
      </c>
      <c r="O131" s="205"/>
      <c r="P131" s="204"/>
      <c r="Q131" s="201"/>
      <c r="R131" s="202" t="str">
        <f>IF(ISBLANK(Q131), "", VLOOKUP(Q131, Z!$A$2:$C$4127, 3, FALSE))</f>
        <v/>
      </c>
      <c r="S131" s="206"/>
      <c r="T131" s="207">
        <f t="shared" si="11"/>
        <v>0</v>
      </c>
      <c r="U131" s="211"/>
      <c r="V131" s="237">
        <f t="shared" si="12"/>
        <v>1</v>
      </c>
      <c r="W131" s="238">
        <f t="shared" si="18"/>
        <v>36.82</v>
      </c>
      <c r="X131" s="239">
        <f t="shared" si="13"/>
        <v>1</v>
      </c>
      <c r="Y131" s="237">
        <f t="shared" si="14"/>
        <v>1</v>
      </c>
      <c r="Z131" s="238">
        <f t="shared" si="15"/>
        <v>23.933</v>
      </c>
      <c r="AA131" s="238">
        <f t="shared" si="16"/>
        <v>23.933</v>
      </c>
      <c r="AB131" s="238">
        <f t="shared" si="19"/>
        <v>13.052</v>
      </c>
      <c r="AC131" s="238">
        <f t="shared" si="17"/>
        <v>15.262500000000001</v>
      </c>
      <c r="AD131" s="240">
        <f t="shared" si="20"/>
        <v>0</v>
      </c>
      <c r="AE131" s="240">
        <f t="shared" si="21"/>
        <v>79</v>
      </c>
      <c r="AF131" s="240"/>
      <c r="AG131" s="240"/>
    </row>
    <row r="132" spans="1:33" x14ac:dyDescent="0.2">
      <c r="A132" s="197"/>
      <c r="B132" s="9">
        <v>103</v>
      </c>
      <c r="C132" s="204"/>
      <c r="D132" s="204"/>
      <c r="E132" s="201"/>
      <c r="F132" s="202" t="str">
        <f>IF(ISBLANK(E132), "", VLOOKUP(E132, Z!$A$2:$C$4127, 3, FALSE))</f>
        <v/>
      </c>
      <c r="G132" s="227"/>
      <c r="H132" s="227"/>
      <c r="I132" s="203" cm="1">
        <f t="array" ref="I132">IFERROR(W132/100*L132*INDEX(Application,X132,4), 0)</f>
        <v>0</v>
      </c>
      <c r="J132" s="204"/>
      <c r="K132" s="204"/>
      <c r="L132" s="229"/>
      <c r="M132" s="228"/>
      <c r="N132" s="203" cm="1">
        <f t="array" ref="N132">IFERROR(M132/100*L132*INDEX(Application,X132,4), 0)</f>
        <v>0</v>
      </c>
      <c r="O132" s="205"/>
      <c r="P132" s="204"/>
      <c r="Q132" s="201"/>
      <c r="R132" s="202" t="str">
        <f>IF(ISBLANK(Q132), "", VLOOKUP(Q132, Z!$A$2:$C$4127, 3, FALSE))</f>
        <v/>
      </c>
      <c r="S132" s="206"/>
      <c r="T132" s="207">
        <f t="shared" si="11"/>
        <v>0</v>
      </c>
      <c r="U132" s="211"/>
      <c r="V132" s="237">
        <f t="shared" si="12"/>
        <v>1</v>
      </c>
      <c r="W132" s="238">
        <f t="shared" si="18"/>
        <v>36.82</v>
      </c>
      <c r="X132" s="239">
        <f t="shared" si="13"/>
        <v>1</v>
      </c>
      <c r="Y132" s="237">
        <f t="shared" si="14"/>
        <v>1</v>
      </c>
      <c r="Z132" s="238">
        <f t="shared" si="15"/>
        <v>23.933</v>
      </c>
      <c r="AA132" s="238">
        <f t="shared" si="16"/>
        <v>23.933</v>
      </c>
      <c r="AB132" s="238">
        <f t="shared" si="19"/>
        <v>13.052</v>
      </c>
      <c r="AC132" s="238">
        <f t="shared" si="17"/>
        <v>15.262500000000001</v>
      </c>
      <c r="AD132" s="240">
        <f t="shared" si="20"/>
        <v>0</v>
      </c>
      <c r="AE132" s="240">
        <f t="shared" si="21"/>
        <v>79</v>
      </c>
      <c r="AF132" s="240"/>
      <c r="AG132" s="240"/>
    </row>
    <row r="133" spans="1:33" x14ac:dyDescent="0.2">
      <c r="A133" s="197"/>
      <c r="B133" s="9">
        <v>104</v>
      </c>
      <c r="C133" s="204"/>
      <c r="D133" s="204"/>
      <c r="E133" s="201"/>
      <c r="F133" s="202" t="str">
        <f>IF(ISBLANK(E133), "", VLOOKUP(E133, Z!$A$2:$C$4127, 3, FALSE))</f>
        <v/>
      </c>
      <c r="G133" s="227"/>
      <c r="H133" s="227"/>
      <c r="I133" s="203" cm="1">
        <f t="array" ref="I133">IFERROR(W133/100*L133*INDEX(Application,X133,4), 0)</f>
        <v>0</v>
      </c>
      <c r="J133" s="204"/>
      <c r="K133" s="204"/>
      <c r="L133" s="229"/>
      <c r="M133" s="228"/>
      <c r="N133" s="203" cm="1">
        <f t="array" ref="N133">IFERROR(M133/100*L133*INDEX(Application,X133,4), 0)</f>
        <v>0</v>
      </c>
      <c r="O133" s="205"/>
      <c r="P133" s="204"/>
      <c r="Q133" s="201"/>
      <c r="R133" s="202" t="str">
        <f>IF(ISBLANK(Q133), "", VLOOKUP(Q133, Z!$A$2:$C$4127, 3, FALSE))</f>
        <v/>
      </c>
      <c r="S133" s="206"/>
      <c r="T133" s="207">
        <f t="shared" si="11"/>
        <v>0</v>
      </c>
      <c r="U133" s="211"/>
      <c r="V133" s="237">
        <f t="shared" si="12"/>
        <v>1</v>
      </c>
      <c r="W133" s="238">
        <f t="shared" si="18"/>
        <v>36.82</v>
      </c>
      <c r="X133" s="239">
        <f t="shared" si="13"/>
        <v>1</v>
      </c>
      <c r="Y133" s="237">
        <f t="shared" si="14"/>
        <v>1</v>
      </c>
      <c r="Z133" s="238">
        <f t="shared" si="15"/>
        <v>23.933</v>
      </c>
      <c r="AA133" s="238">
        <f t="shared" si="16"/>
        <v>23.933</v>
      </c>
      <c r="AB133" s="238">
        <f t="shared" si="19"/>
        <v>13.052</v>
      </c>
      <c r="AC133" s="238">
        <f t="shared" si="17"/>
        <v>15.262500000000001</v>
      </c>
      <c r="AD133" s="240">
        <f t="shared" si="20"/>
        <v>0</v>
      </c>
      <c r="AE133" s="240">
        <f t="shared" si="21"/>
        <v>79</v>
      </c>
      <c r="AF133" s="240"/>
      <c r="AG133" s="240"/>
    </row>
    <row r="134" spans="1:33" x14ac:dyDescent="0.2">
      <c r="A134" s="197"/>
      <c r="B134" s="226">
        <v>105</v>
      </c>
      <c r="C134" s="204"/>
      <c r="D134" s="204"/>
      <c r="E134" s="201"/>
      <c r="F134" s="202" t="str">
        <f>IF(ISBLANK(E134), "", VLOOKUP(E134, Z!$A$2:$C$4127, 3, FALSE))</f>
        <v/>
      </c>
      <c r="G134" s="227"/>
      <c r="H134" s="227"/>
      <c r="I134" s="203" cm="1">
        <f t="array" ref="I134">IFERROR(W134/100*L134*INDEX(Application,X134,4), 0)</f>
        <v>0</v>
      </c>
      <c r="J134" s="204"/>
      <c r="K134" s="204"/>
      <c r="L134" s="229"/>
      <c r="M134" s="228"/>
      <c r="N134" s="203" cm="1">
        <f t="array" ref="N134">IFERROR(M134/100*L134*INDEX(Application,X134,4), 0)</f>
        <v>0</v>
      </c>
      <c r="O134" s="205"/>
      <c r="P134" s="204"/>
      <c r="Q134" s="201"/>
      <c r="R134" s="202" t="str">
        <f>IF(ISBLANK(Q134), "", VLOOKUP(Q134, Z!$A$2:$C$4127, 3, FALSE))</f>
        <v/>
      </c>
      <c r="S134" s="206"/>
      <c r="T134" s="207">
        <f t="shared" si="11"/>
        <v>0</v>
      </c>
      <c r="U134" s="211"/>
      <c r="V134" s="237">
        <f t="shared" si="12"/>
        <v>1</v>
      </c>
      <c r="W134" s="238">
        <f t="shared" si="18"/>
        <v>36.82</v>
      </c>
      <c r="X134" s="239">
        <f t="shared" si="13"/>
        <v>1</v>
      </c>
      <c r="Y134" s="237">
        <f t="shared" si="14"/>
        <v>1</v>
      </c>
      <c r="Z134" s="238">
        <f t="shared" si="15"/>
        <v>23.933</v>
      </c>
      <c r="AA134" s="238">
        <f t="shared" si="16"/>
        <v>23.933</v>
      </c>
      <c r="AB134" s="238">
        <f t="shared" si="19"/>
        <v>13.052</v>
      </c>
      <c r="AC134" s="238">
        <f t="shared" si="17"/>
        <v>15.262500000000001</v>
      </c>
      <c r="AD134" s="240">
        <f t="shared" si="20"/>
        <v>0</v>
      </c>
      <c r="AE134" s="240">
        <f t="shared" si="21"/>
        <v>79</v>
      </c>
      <c r="AF134" s="240"/>
      <c r="AG134" s="240"/>
    </row>
    <row r="135" spans="1:33" x14ac:dyDescent="0.2">
      <c r="A135" s="197"/>
      <c r="B135" s="9">
        <v>106</v>
      </c>
      <c r="C135" s="204"/>
      <c r="D135" s="204"/>
      <c r="E135" s="201"/>
      <c r="F135" s="202" t="str">
        <f>IF(ISBLANK(E135), "", VLOOKUP(E135, Z!$A$2:$C$4127, 3, FALSE))</f>
        <v/>
      </c>
      <c r="G135" s="227"/>
      <c r="H135" s="227"/>
      <c r="I135" s="203" cm="1">
        <f t="array" ref="I135">IFERROR(W135/100*L135*INDEX(Application,X135,4), 0)</f>
        <v>0</v>
      </c>
      <c r="J135" s="204"/>
      <c r="K135" s="204"/>
      <c r="L135" s="229"/>
      <c r="M135" s="228"/>
      <c r="N135" s="203" cm="1">
        <f t="array" ref="N135">IFERROR(M135/100*L135*INDEX(Application,X135,4), 0)</f>
        <v>0</v>
      </c>
      <c r="O135" s="205"/>
      <c r="P135" s="204"/>
      <c r="Q135" s="201"/>
      <c r="R135" s="202" t="str">
        <f>IF(ISBLANK(Q135), "", VLOOKUP(Q135, Z!$A$2:$C$4127, 3, FALSE))</f>
        <v/>
      </c>
      <c r="S135" s="206"/>
      <c r="T135" s="207">
        <f t="shared" si="11"/>
        <v>0</v>
      </c>
      <c r="U135" s="211"/>
      <c r="V135" s="237">
        <f t="shared" si="12"/>
        <v>1</v>
      </c>
      <c r="W135" s="238">
        <f t="shared" si="18"/>
        <v>36.82</v>
      </c>
      <c r="X135" s="239">
        <f t="shared" si="13"/>
        <v>1</v>
      </c>
      <c r="Y135" s="237">
        <f t="shared" si="14"/>
        <v>1</v>
      </c>
      <c r="Z135" s="238">
        <f t="shared" si="15"/>
        <v>23.933</v>
      </c>
      <c r="AA135" s="238">
        <f t="shared" si="16"/>
        <v>23.933</v>
      </c>
      <c r="AB135" s="238">
        <f t="shared" si="19"/>
        <v>13.052</v>
      </c>
      <c r="AC135" s="238">
        <f t="shared" si="17"/>
        <v>15.262500000000001</v>
      </c>
      <c r="AD135" s="240">
        <f t="shared" si="20"/>
        <v>0</v>
      </c>
      <c r="AE135" s="240">
        <f t="shared" si="21"/>
        <v>79</v>
      </c>
      <c r="AF135" s="240"/>
      <c r="AG135" s="240"/>
    </row>
    <row r="136" spans="1:33" x14ac:dyDescent="0.2">
      <c r="A136" s="197"/>
      <c r="B136" s="9">
        <v>107</v>
      </c>
      <c r="C136" s="204"/>
      <c r="D136" s="204"/>
      <c r="E136" s="201"/>
      <c r="F136" s="202" t="str">
        <f>IF(ISBLANK(E136), "", VLOOKUP(E136, Z!$A$2:$C$4127, 3, FALSE))</f>
        <v/>
      </c>
      <c r="G136" s="227"/>
      <c r="H136" s="227"/>
      <c r="I136" s="203" cm="1">
        <f t="array" ref="I136">IFERROR(W136/100*L136*INDEX(Application,X136,4), 0)</f>
        <v>0</v>
      </c>
      <c r="J136" s="204"/>
      <c r="K136" s="204"/>
      <c r="L136" s="229"/>
      <c r="M136" s="228"/>
      <c r="N136" s="203" cm="1">
        <f t="array" ref="N136">IFERROR(M136/100*L136*INDEX(Application,X136,4), 0)</f>
        <v>0</v>
      </c>
      <c r="O136" s="205"/>
      <c r="P136" s="204"/>
      <c r="Q136" s="201"/>
      <c r="R136" s="202" t="str">
        <f>IF(ISBLANK(Q136), "", VLOOKUP(Q136, Z!$A$2:$C$4127, 3, FALSE))</f>
        <v/>
      </c>
      <c r="S136" s="206"/>
      <c r="T136" s="207">
        <f t="shared" si="11"/>
        <v>0</v>
      </c>
      <c r="U136" s="211"/>
      <c r="V136" s="237">
        <f t="shared" si="12"/>
        <v>1</v>
      </c>
      <c r="W136" s="238">
        <f t="shared" si="18"/>
        <v>36.82</v>
      </c>
      <c r="X136" s="239">
        <f t="shared" si="13"/>
        <v>1</v>
      </c>
      <c r="Y136" s="237">
        <f t="shared" si="14"/>
        <v>1</v>
      </c>
      <c r="Z136" s="238">
        <f t="shared" si="15"/>
        <v>23.933</v>
      </c>
      <c r="AA136" s="238">
        <f t="shared" si="16"/>
        <v>23.933</v>
      </c>
      <c r="AB136" s="238">
        <f t="shared" si="19"/>
        <v>13.052</v>
      </c>
      <c r="AC136" s="238">
        <f t="shared" si="17"/>
        <v>15.262500000000001</v>
      </c>
      <c r="AD136" s="240">
        <f t="shared" si="20"/>
        <v>0</v>
      </c>
      <c r="AE136" s="240">
        <f t="shared" si="21"/>
        <v>79</v>
      </c>
      <c r="AF136" s="240"/>
      <c r="AG136" s="240"/>
    </row>
    <row r="137" spans="1:33" x14ac:dyDescent="0.2">
      <c r="A137" s="197"/>
      <c r="B137" s="9">
        <v>108</v>
      </c>
      <c r="C137" s="204"/>
      <c r="D137" s="204"/>
      <c r="E137" s="201"/>
      <c r="F137" s="202" t="str">
        <f>IF(ISBLANK(E137), "", VLOOKUP(E137, Z!$A$2:$C$4127, 3, FALSE))</f>
        <v/>
      </c>
      <c r="G137" s="227"/>
      <c r="H137" s="227"/>
      <c r="I137" s="203" cm="1">
        <f t="array" ref="I137">IFERROR(W137/100*L137*INDEX(Application,X137,4), 0)</f>
        <v>0</v>
      </c>
      <c r="J137" s="204"/>
      <c r="K137" s="204"/>
      <c r="L137" s="229"/>
      <c r="M137" s="228"/>
      <c r="N137" s="203" cm="1">
        <f t="array" ref="N137">IFERROR(M137/100*L137*INDEX(Application,X137,4), 0)</f>
        <v>0</v>
      </c>
      <c r="O137" s="205"/>
      <c r="P137" s="204"/>
      <c r="Q137" s="201"/>
      <c r="R137" s="202" t="str">
        <f>IF(ISBLANK(Q137), "", VLOOKUP(Q137, Z!$A$2:$C$4127, 3, FALSE))</f>
        <v/>
      </c>
      <c r="S137" s="206"/>
      <c r="T137" s="207">
        <f t="shared" si="11"/>
        <v>0</v>
      </c>
      <c r="U137" s="211"/>
      <c r="V137" s="237">
        <f t="shared" si="12"/>
        <v>1</v>
      </c>
      <c r="W137" s="238">
        <f t="shared" si="18"/>
        <v>36.82</v>
      </c>
      <c r="X137" s="239">
        <f t="shared" si="13"/>
        <v>1</v>
      </c>
      <c r="Y137" s="237">
        <f t="shared" si="14"/>
        <v>1</v>
      </c>
      <c r="Z137" s="238">
        <f t="shared" si="15"/>
        <v>23.933</v>
      </c>
      <c r="AA137" s="238">
        <f t="shared" si="16"/>
        <v>23.933</v>
      </c>
      <c r="AB137" s="238">
        <f t="shared" si="19"/>
        <v>13.052</v>
      </c>
      <c r="AC137" s="238">
        <f t="shared" si="17"/>
        <v>15.262500000000001</v>
      </c>
      <c r="AD137" s="240">
        <f t="shared" si="20"/>
        <v>0</v>
      </c>
      <c r="AE137" s="240">
        <f t="shared" si="21"/>
        <v>79</v>
      </c>
      <c r="AF137" s="240"/>
      <c r="AG137" s="240"/>
    </row>
    <row r="138" spans="1:33" x14ac:dyDescent="0.2">
      <c r="A138" s="197"/>
      <c r="B138" s="226">
        <v>109</v>
      </c>
      <c r="C138" s="204"/>
      <c r="D138" s="204"/>
      <c r="E138" s="201"/>
      <c r="F138" s="202" t="str">
        <f>IF(ISBLANK(E138), "", VLOOKUP(E138, Z!$A$2:$C$4127, 3, FALSE))</f>
        <v/>
      </c>
      <c r="G138" s="227"/>
      <c r="H138" s="227"/>
      <c r="I138" s="203" cm="1">
        <f t="array" ref="I138">IFERROR(W138/100*L138*INDEX(Application,X138,4), 0)</f>
        <v>0</v>
      </c>
      <c r="J138" s="204"/>
      <c r="K138" s="204"/>
      <c r="L138" s="229"/>
      <c r="M138" s="228"/>
      <c r="N138" s="203" cm="1">
        <f t="array" ref="N138">IFERROR(M138/100*L138*INDEX(Application,X138,4), 0)</f>
        <v>0</v>
      </c>
      <c r="O138" s="205"/>
      <c r="P138" s="204"/>
      <c r="Q138" s="201"/>
      <c r="R138" s="202" t="str">
        <f>IF(ISBLANK(Q138), "", VLOOKUP(Q138, Z!$A$2:$C$4127, 3, FALSE))</f>
        <v/>
      </c>
      <c r="S138" s="206"/>
      <c r="T138" s="207">
        <f t="shared" si="11"/>
        <v>0</v>
      </c>
      <c r="U138" s="211"/>
      <c r="V138" s="237">
        <f t="shared" si="12"/>
        <v>1</v>
      </c>
      <c r="W138" s="238">
        <f t="shared" si="18"/>
        <v>36.82</v>
      </c>
      <c r="X138" s="239">
        <f t="shared" si="13"/>
        <v>1</v>
      </c>
      <c r="Y138" s="237">
        <f t="shared" si="14"/>
        <v>1</v>
      </c>
      <c r="Z138" s="238">
        <f t="shared" si="15"/>
        <v>23.933</v>
      </c>
      <c r="AA138" s="238">
        <f t="shared" si="16"/>
        <v>23.933</v>
      </c>
      <c r="AB138" s="238">
        <f t="shared" si="19"/>
        <v>13.052</v>
      </c>
      <c r="AC138" s="238">
        <f t="shared" si="17"/>
        <v>15.262500000000001</v>
      </c>
      <c r="AD138" s="240">
        <f t="shared" si="20"/>
        <v>0</v>
      </c>
      <c r="AE138" s="240">
        <f t="shared" si="21"/>
        <v>79</v>
      </c>
      <c r="AF138" s="240"/>
      <c r="AG138" s="240"/>
    </row>
    <row r="139" spans="1:33" x14ac:dyDescent="0.2">
      <c r="A139" s="197"/>
      <c r="B139" s="9">
        <v>110</v>
      </c>
      <c r="C139" s="204"/>
      <c r="D139" s="204"/>
      <c r="E139" s="201"/>
      <c r="F139" s="202" t="str">
        <f>IF(ISBLANK(E139), "", VLOOKUP(E139, Z!$A$2:$C$4127, 3, FALSE))</f>
        <v/>
      </c>
      <c r="G139" s="227"/>
      <c r="H139" s="227"/>
      <c r="I139" s="203" cm="1">
        <f t="array" ref="I139">IFERROR(W139/100*L139*INDEX(Application,X139,4), 0)</f>
        <v>0</v>
      </c>
      <c r="J139" s="204"/>
      <c r="K139" s="204"/>
      <c r="L139" s="229"/>
      <c r="M139" s="228"/>
      <c r="N139" s="203" cm="1">
        <f t="array" ref="N139">IFERROR(M139/100*L139*INDEX(Application,X139,4), 0)</f>
        <v>0</v>
      </c>
      <c r="O139" s="205"/>
      <c r="P139" s="204"/>
      <c r="Q139" s="201"/>
      <c r="R139" s="202" t="str">
        <f>IF(ISBLANK(Q139), "", VLOOKUP(Q139, Z!$A$2:$C$4127, 3, FALSE))</f>
        <v/>
      </c>
      <c r="S139" s="206"/>
      <c r="T139" s="207">
        <f t="shared" si="11"/>
        <v>0</v>
      </c>
      <c r="U139" s="211"/>
      <c r="V139" s="237">
        <f t="shared" si="12"/>
        <v>1</v>
      </c>
      <c r="W139" s="238">
        <f t="shared" si="18"/>
        <v>36.82</v>
      </c>
      <c r="X139" s="239">
        <f t="shared" si="13"/>
        <v>1</v>
      </c>
      <c r="Y139" s="237">
        <f t="shared" si="14"/>
        <v>1</v>
      </c>
      <c r="Z139" s="238">
        <f t="shared" si="15"/>
        <v>23.933</v>
      </c>
      <c r="AA139" s="238">
        <f t="shared" si="16"/>
        <v>23.933</v>
      </c>
      <c r="AB139" s="238">
        <f t="shared" si="19"/>
        <v>13.052</v>
      </c>
      <c r="AC139" s="238">
        <f t="shared" si="17"/>
        <v>15.262500000000001</v>
      </c>
      <c r="AD139" s="240">
        <f t="shared" si="20"/>
        <v>0</v>
      </c>
      <c r="AE139" s="240">
        <f t="shared" si="21"/>
        <v>79</v>
      </c>
      <c r="AF139" s="240"/>
      <c r="AG139" s="240"/>
    </row>
    <row r="140" spans="1:33" x14ac:dyDescent="0.2">
      <c r="A140" s="197"/>
      <c r="B140" s="9">
        <v>111</v>
      </c>
      <c r="C140" s="204"/>
      <c r="D140" s="204"/>
      <c r="E140" s="201"/>
      <c r="F140" s="202" t="str">
        <f>IF(ISBLANK(E140), "", VLOOKUP(E140, Z!$A$2:$C$4127, 3, FALSE))</f>
        <v/>
      </c>
      <c r="G140" s="227"/>
      <c r="H140" s="227"/>
      <c r="I140" s="203" cm="1">
        <f t="array" ref="I140">IFERROR(W140/100*L140*INDEX(Application,X140,4), 0)</f>
        <v>0</v>
      </c>
      <c r="J140" s="204"/>
      <c r="K140" s="204"/>
      <c r="L140" s="229"/>
      <c r="M140" s="228"/>
      <c r="N140" s="203" cm="1">
        <f t="array" ref="N140">IFERROR(M140/100*L140*INDEX(Application,X140,4), 0)</f>
        <v>0</v>
      </c>
      <c r="O140" s="205"/>
      <c r="P140" s="204"/>
      <c r="Q140" s="201"/>
      <c r="R140" s="202" t="str">
        <f>IF(ISBLANK(Q140), "", VLOOKUP(Q140, Z!$A$2:$C$4127, 3, FALSE))</f>
        <v/>
      </c>
      <c r="S140" s="206"/>
      <c r="T140" s="207">
        <f t="shared" si="11"/>
        <v>0</v>
      </c>
      <c r="U140" s="211"/>
      <c r="V140" s="237">
        <f t="shared" si="12"/>
        <v>1</v>
      </c>
      <c r="W140" s="238">
        <f t="shared" si="18"/>
        <v>36.82</v>
      </c>
      <c r="X140" s="239">
        <f t="shared" si="13"/>
        <v>1</v>
      </c>
      <c r="Y140" s="237">
        <f t="shared" si="14"/>
        <v>1</v>
      </c>
      <c r="Z140" s="238">
        <f t="shared" si="15"/>
        <v>23.933</v>
      </c>
      <c r="AA140" s="238">
        <f t="shared" si="16"/>
        <v>23.933</v>
      </c>
      <c r="AB140" s="238">
        <f t="shared" si="19"/>
        <v>13.052</v>
      </c>
      <c r="AC140" s="238">
        <f t="shared" si="17"/>
        <v>15.262500000000001</v>
      </c>
      <c r="AD140" s="240">
        <f t="shared" si="20"/>
        <v>0</v>
      </c>
      <c r="AE140" s="240">
        <f t="shared" si="21"/>
        <v>79</v>
      </c>
      <c r="AF140" s="240"/>
      <c r="AG140" s="240"/>
    </row>
    <row r="141" spans="1:33" x14ac:dyDescent="0.2">
      <c r="A141" s="197"/>
      <c r="B141" s="9">
        <v>112</v>
      </c>
      <c r="C141" s="204"/>
      <c r="D141" s="204"/>
      <c r="E141" s="201"/>
      <c r="F141" s="202" t="str">
        <f>IF(ISBLANK(E141), "", VLOOKUP(E141, Z!$A$2:$C$4127, 3, FALSE))</f>
        <v/>
      </c>
      <c r="G141" s="227"/>
      <c r="H141" s="227"/>
      <c r="I141" s="203" cm="1">
        <f t="array" ref="I141">IFERROR(W141/100*L141*INDEX(Application,X141,4), 0)</f>
        <v>0</v>
      </c>
      <c r="J141" s="204"/>
      <c r="K141" s="204"/>
      <c r="L141" s="229"/>
      <c r="M141" s="228"/>
      <c r="N141" s="203" cm="1">
        <f t="array" ref="N141">IFERROR(M141/100*L141*INDEX(Application,X141,4), 0)</f>
        <v>0</v>
      </c>
      <c r="O141" s="205"/>
      <c r="P141" s="204"/>
      <c r="Q141" s="201"/>
      <c r="R141" s="202" t="str">
        <f>IF(ISBLANK(Q141), "", VLOOKUP(Q141, Z!$A$2:$C$4127, 3, FALSE))</f>
        <v/>
      </c>
      <c r="S141" s="206"/>
      <c r="T141" s="207">
        <f t="shared" si="11"/>
        <v>0</v>
      </c>
      <c r="U141" s="211"/>
      <c r="V141" s="237">
        <f t="shared" si="12"/>
        <v>1</v>
      </c>
      <c r="W141" s="238">
        <f t="shared" si="18"/>
        <v>36.82</v>
      </c>
      <c r="X141" s="239">
        <f t="shared" si="13"/>
        <v>1</v>
      </c>
      <c r="Y141" s="237">
        <f t="shared" si="14"/>
        <v>1</v>
      </c>
      <c r="Z141" s="238">
        <f t="shared" si="15"/>
        <v>23.933</v>
      </c>
      <c r="AA141" s="238">
        <f t="shared" si="16"/>
        <v>23.933</v>
      </c>
      <c r="AB141" s="238">
        <f t="shared" si="19"/>
        <v>13.052</v>
      </c>
      <c r="AC141" s="238">
        <f t="shared" si="17"/>
        <v>15.262500000000001</v>
      </c>
      <c r="AD141" s="240">
        <f t="shared" si="20"/>
        <v>0</v>
      </c>
      <c r="AE141" s="240">
        <f t="shared" si="21"/>
        <v>79</v>
      </c>
      <c r="AF141" s="240"/>
      <c r="AG141" s="240"/>
    </row>
    <row r="142" spans="1:33" x14ac:dyDescent="0.2">
      <c r="A142" s="197"/>
      <c r="B142" s="226">
        <v>113</v>
      </c>
      <c r="C142" s="204"/>
      <c r="D142" s="204"/>
      <c r="E142" s="201"/>
      <c r="F142" s="202" t="str">
        <f>IF(ISBLANK(E142), "", VLOOKUP(E142, Z!$A$2:$C$4127, 3, FALSE))</f>
        <v/>
      </c>
      <c r="G142" s="227"/>
      <c r="H142" s="227"/>
      <c r="I142" s="203" cm="1">
        <f t="array" ref="I142">IFERROR(W142/100*L142*INDEX(Application,X142,4), 0)</f>
        <v>0</v>
      </c>
      <c r="J142" s="204"/>
      <c r="K142" s="204"/>
      <c r="L142" s="229"/>
      <c r="M142" s="228"/>
      <c r="N142" s="203" cm="1">
        <f t="array" ref="N142">IFERROR(M142/100*L142*INDEX(Application,X142,4), 0)</f>
        <v>0</v>
      </c>
      <c r="O142" s="205"/>
      <c r="P142" s="204"/>
      <c r="Q142" s="201"/>
      <c r="R142" s="202" t="str">
        <f>IF(ISBLANK(Q142), "", VLOOKUP(Q142, Z!$A$2:$C$4127, 3, FALSE))</f>
        <v/>
      </c>
      <c r="S142" s="206"/>
      <c r="T142" s="207">
        <f t="shared" si="11"/>
        <v>0</v>
      </c>
      <c r="U142" s="211"/>
      <c r="V142" s="237">
        <f t="shared" si="12"/>
        <v>1</v>
      </c>
      <c r="W142" s="238">
        <f t="shared" si="18"/>
        <v>36.82</v>
      </c>
      <c r="X142" s="239">
        <f t="shared" si="13"/>
        <v>1</v>
      </c>
      <c r="Y142" s="237">
        <f t="shared" si="14"/>
        <v>1</v>
      </c>
      <c r="Z142" s="238">
        <f t="shared" si="15"/>
        <v>23.933</v>
      </c>
      <c r="AA142" s="238">
        <f t="shared" si="16"/>
        <v>23.933</v>
      </c>
      <c r="AB142" s="238">
        <f t="shared" si="19"/>
        <v>13.052</v>
      </c>
      <c r="AC142" s="238">
        <f t="shared" si="17"/>
        <v>15.262500000000001</v>
      </c>
      <c r="AD142" s="240">
        <f t="shared" si="20"/>
        <v>0</v>
      </c>
      <c r="AE142" s="240">
        <f t="shared" si="21"/>
        <v>79</v>
      </c>
      <c r="AF142" s="240"/>
      <c r="AG142" s="240"/>
    </row>
    <row r="143" spans="1:33" x14ac:dyDescent="0.2">
      <c r="A143" s="197"/>
      <c r="B143" s="9">
        <v>114</v>
      </c>
      <c r="C143" s="204"/>
      <c r="D143" s="204"/>
      <c r="E143" s="201"/>
      <c r="F143" s="202" t="str">
        <f>IF(ISBLANK(E143), "", VLOOKUP(E143, Z!$A$2:$C$4127, 3, FALSE))</f>
        <v/>
      </c>
      <c r="G143" s="227"/>
      <c r="H143" s="227"/>
      <c r="I143" s="203" cm="1">
        <f t="array" ref="I143">IFERROR(W143/100*L143*INDEX(Application,X143,4), 0)</f>
        <v>0</v>
      </c>
      <c r="J143" s="204"/>
      <c r="K143" s="204"/>
      <c r="L143" s="229"/>
      <c r="M143" s="228"/>
      <c r="N143" s="203" cm="1">
        <f t="array" ref="N143">IFERROR(M143/100*L143*INDEX(Application,X143,4), 0)</f>
        <v>0</v>
      </c>
      <c r="O143" s="205"/>
      <c r="P143" s="204"/>
      <c r="Q143" s="201"/>
      <c r="R143" s="202" t="str">
        <f>IF(ISBLANK(Q143), "", VLOOKUP(Q143, Z!$A$2:$C$4127, 3, FALSE))</f>
        <v/>
      </c>
      <c r="S143" s="206"/>
      <c r="T143" s="207">
        <f t="shared" si="11"/>
        <v>0</v>
      </c>
      <c r="U143" s="211"/>
      <c r="V143" s="237">
        <f t="shared" si="12"/>
        <v>1</v>
      </c>
      <c r="W143" s="238">
        <f t="shared" si="18"/>
        <v>36.82</v>
      </c>
      <c r="X143" s="239">
        <f t="shared" si="13"/>
        <v>1</v>
      </c>
      <c r="Y143" s="237">
        <f t="shared" si="14"/>
        <v>1</v>
      </c>
      <c r="Z143" s="238">
        <f t="shared" si="15"/>
        <v>23.933</v>
      </c>
      <c r="AA143" s="238">
        <f t="shared" si="16"/>
        <v>23.933</v>
      </c>
      <c r="AB143" s="238">
        <f t="shared" si="19"/>
        <v>13.052</v>
      </c>
      <c r="AC143" s="238">
        <f t="shared" si="17"/>
        <v>15.262500000000001</v>
      </c>
      <c r="AD143" s="240">
        <f t="shared" si="20"/>
        <v>0</v>
      </c>
      <c r="AE143" s="240">
        <f t="shared" si="21"/>
        <v>79</v>
      </c>
      <c r="AF143" s="240"/>
      <c r="AG143" s="240"/>
    </row>
    <row r="144" spans="1:33" x14ac:dyDescent="0.2">
      <c r="A144" s="197"/>
      <c r="B144" s="9">
        <v>115</v>
      </c>
      <c r="C144" s="204"/>
      <c r="D144" s="204"/>
      <c r="E144" s="201"/>
      <c r="F144" s="202" t="str">
        <f>IF(ISBLANK(E144), "", VLOOKUP(E144, Z!$A$2:$C$4127, 3, FALSE))</f>
        <v/>
      </c>
      <c r="G144" s="227"/>
      <c r="H144" s="227"/>
      <c r="I144" s="203" cm="1">
        <f t="array" ref="I144">IFERROR(W144/100*L144*INDEX(Application,X144,4), 0)</f>
        <v>0</v>
      </c>
      <c r="J144" s="204"/>
      <c r="K144" s="204"/>
      <c r="L144" s="229"/>
      <c r="M144" s="228"/>
      <c r="N144" s="203" cm="1">
        <f t="array" ref="N144">IFERROR(M144/100*L144*INDEX(Application,X144,4), 0)</f>
        <v>0</v>
      </c>
      <c r="O144" s="205"/>
      <c r="P144" s="204"/>
      <c r="Q144" s="201"/>
      <c r="R144" s="202" t="str">
        <f>IF(ISBLANK(Q144), "", VLOOKUP(Q144, Z!$A$2:$C$4127, 3, FALSE))</f>
        <v/>
      </c>
      <c r="S144" s="206"/>
      <c r="T144" s="207">
        <f t="shared" si="11"/>
        <v>0</v>
      </c>
      <c r="U144" s="211"/>
      <c r="V144" s="237">
        <f t="shared" si="12"/>
        <v>1</v>
      </c>
      <c r="W144" s="238">
        <f t="shared" si="18"/>
        <v>36.82</v>
      </c>
      <c r="X144" s="239">
        <f t="shared" si="13"/>
        <v>1</v>
      </c>
      <c r="Y144" s="237">
        <f t="shared" si="14"/>
        <v>1</v>
      </c>
      <c r="Z144" s="238">
        <f t="shared" si="15"/>
        <v>23.933</v>
      </c>
      <c r="AA144" s="238">
        <f t="shared" si="16"/>
        <v>23.933</v>
      </c>
      <c r="AB144" s="238">
        <f t="shared" si="19"/>
        <v>13.052</v>
      </c>
      <c r="AC144" s="238">
        <f t="shared" si="17"/>
        <v>15.262500000000001</v>
      </c>
      <c r="AD144" s="240">
        <f t="shared" si="20"/>
        <v>0</v>
      </c>
      <c r="AE144" s="240">
        <f t="shared" si="21"/>
        <v>79</v>
      </c>
      <c r="AF144" s="240"/>
      <c r="AG144" s="240"/>
    </row>
    <row r="145" spans="1:33" x14ac:dyDescent="0.2">
      <c r="A145" s="197"/>
      <c r="B145" s="9">
        <v>116</v>
      </c>
      <c r="C145" s="204"/>
      <c r="D145" s="204"/>
      <c r="E145" s="201"/>
      <c r="F145" s="202" t="str">
        <f>IF(ISBLANK(E145), "", VLOOKUP(E145, Z!$A$2:$C$4127, 3, FALSE))</f>
        <v/>
      </c>
      <c r="G145" s="227"/>
      <c r="H145" s="227"/>
      <c r="I145" s="203" cm="1">
        <f t="array" ref="I145">IFERROR(W145/100*L145*INDEX(Application,X145,4), 0)</f>
        <v>0</v>
      </c>
      <c r="J145" s="204"/>
      <c r="K145" s="204"/>
      <c r="L145" s="229"/>
      <c r="M145" s="228"/>
      <c r="N145" s="203" cm="1">
        <f t="array" ref="N145">IFERROR(M145/100*L145*INDEX(Application,X145,4), 0)</f>
        <v>0</v>
      </c>
      <c r="O145" s="205"/>
      <c r="P145" s="204"/>
      <c r="Q145" s="201"/>
      <c r="R145" s="202" t="str">
        <f>IF(ISBLANK(Q145), "", VLOOKUP(Q145, Z!$A$2:$C$4127, 3, FALSE))</f>
        <v/>
      </c>
      <c r="S145" s="206"/>
      <c r="T145" s="207">
        <f t="shared" si="11"/>
        <v>0</v>
      </c>
      <c r="U145" s="211"/>
      <c r="V145" s="237">
        <f t="shared" si="12"/>
        <v>1</v>
      </c>
      <c r="W145" s="238">
        <f t="shared" si="18"/>
        <v>36.82</v>
      </c>
      <c r="X145" s="239">
        <f t="shared" si="13"/>
        <v>1</v>
      </c>
      <c r="Y145" s="237">
        <f t="shared" si="14"/>
        <v>1</v>
      </c>
      <c r="Z145" s="238">
        <f t="shared" si="15"/>
        <v>23.933</v>
      </c>
      <c r="AA145" s="238">
        <f t="shared" si="16"/>
        <v>23.933</v>
      </c>
      <c r="AB145" s="238">
        <f t="shared" si="19"/>
        <v>13.052</v>
      </c>
      <c r="AC145" s="238">
        <f t="shared" si="17"/>
        <v>15.262500000000001</v>
      </c>
      <c r="AD145" s="240">
        <f t="shared" si="20"/>
        <v>0</v>
      </c>
      <c r="AE145" s="240">
        <f t="shared" si="21"/>
        <v>79</v>
      </c>
      <c r="AF145" s="240"/>
      <c r="AG145" s="240"/>
    </row>
    <row r="146" spans="1:33" x14ac:dyDescent="0.2">
      <c r="A146" s="197"/>
      <c r="B146" s="226">
        <v>117</v>
      </c>
      <c r="C146" s="204"/>
      <c r="D146" s="204"/>
      <c r="E146" s="201"/>
      <c r="F146" s="202" t="str">
        <f>IF(ISBLANK(E146), "", VLOOKUP(E146, Z!$A$2:$C$4127, 3, FALSE))</f>
        <v/>
      </c>
      <c r="G146" s="227"/>
      <c r="H146" s="227"/>
      <c r="I146" s="203" cm="1">
        <f t="array" ref="I146">IFERROR(W146/100*L146*INDEX(Application,X146,4), 0)</f>
        <v>0</v>
      </c>
      <c r="J146" s="204"/>
      <c r="K146" s="204"/>
      <c r="L146" s="229"/>
      <c r="M146" s="228"/>
      <c r="N146" s="203" cm="1">
        <f t="array" ref="N146">IFERROR(M146/100*L146*INDEX(Application,X146,4), 0)</f>
        <v>0</v>
      </c>
      <c r="O146" s="205"/>
      <c r="P146" s="204"/>
      <c r="Q146" s="201"/>
      <c r="R146" s="202" t="str">
        <f>IF(ISBLANK(Q146), "", VLOOKUP(Q146, Z!$A$2:$C$4127, 3, FALSE))</f>
        <v/>
      </c>
      <c r="S146" s="206"/>
      <c r="T146" s="207">
        <f t="shared" ref="T146:T209" si="22">0.75*(I146-N146)*10</f>
        <v>0</v>
      </c>
      <c r="U146" s="211"/>
      <c r="V146" s="237">
        <f t="shared" ref="V146:V209" si="23">IF(ISBLANK(G146), 1, IFERROR(MATCH(G146, INDEX(Type,,1), 0), IFERROR(MATCH(G146, INDEX(Type,,2), 0), MATCH(G146, INDEX(Type,,3), 0))))</f>
        <v>1</v>
      </c>
      <c r="W146" s="238">
        <f t="shared" si="18"/>
        <v>36.82</v>
      </c>
      <c r="X146" s="239">
        <f t="shared" ref="X146:X209" si="24">IF(ISBLANK(H146), 1, IFERROR(MATCH(H146, INDEX(Application,,1), 0), IFERROR(MATCH(H146, INDEX(Application,,2), 0), MATCH(H146, INDEX(Application,,3), 0))))</f>
        <v>1</v>
      </c>
      <c r="Y146" s="237">
        <f t="shared" ref="Y146:Y209" si="25">IF(ISBLANK(G146), 1, IFERROR(MATCH(G146, INDEX(Type,,1), 0), IFERROR(MATCH(G146, INDEX(Type,,2), 0), MATCH(G146, INDEX(Type,,3), 0))))</f>
        <v>1</v>
      </c>
      <c r="Z146" s="238">
        <f t="shared" ref="Z146:Z209" si="26">IF(Y146=1,0.65*(36.82+L146*(-0.2119)),IF(Y146=2,0.65*20.08,IF(Y146=3,0.75*(20.35+L146*(-0.0374)),0)))</f>
        <v>23.933</v>
      </c>
      <c r="AA146" s="238">
        <f t="shared" ref="AA146:AA209" si="27">0.65*(36.82+L146*(-0.2119))</f>
        <v>23.933</v>
      </c>
      <c r="AB146" s="238">
        <f t="shared" si="19"/>
        <v>13.052</v>
      </c>
      <c r="AC146" s="238">
        <f t="shared" ref="AC146:AC209" si="28">0.75*(20.35+L146*(-0.0374))</f>
        <v>15.262500000000001</v>
      </c>
      <c r="AD146" s="240">
        <f t="shared" si="20"/>
        <v>0</v>
      </c>
      <c r="AE146" s="240">
        <f t="shared" si="21"/>
        <v>79</v>
      </c>
      <c r="AF146" s="240"/>
      <c r="AG146" s="240"/>
    </row>
    <row r="147" spans="1:33" x14ac:dyDescent="0.2">
      <c r="A147" s="197"/>
      <c r="B147" s="9">
        <v>118</v>
      </c>
      <c r="C147" s="204"/>
      <c r="D147" s="204"/>
      <c r="E147" s="201"/>
      <c r="F147" s="202" t="str">
        <f>IF(ISBLANK(E147), "", VLOOKUP(E147, Z!$A$2:$C$4127, 3, FALSE))</f>
        <v/>
      </c>
      <c r="G147" s="227"/>
      <c r="H147" s="227"/>
      <c r="I147" s="203" cm="1">
        <f t="array" ref="I147">IFERROR(W147/100*L147*INDEX(Application,X147,4), 0)</f>
        <v>0</v>
      </c>
      <c r="J147" s="204"/>
      <c r="K147" s="204"/>
      <c r="L147" s="229"/>
      <c r="M147" s="228"/>
      <c r="N147" s="203" cm="1">
        <f t="array" ref="N147">IFERROR(M147/100*L147*INDEX(Application,X147,4), 0)</f>
        <v>0</v>
      </c>
      <c r="O147" s="205"/>
      <c r="P147" s="204"/>
      <c r="Q147" s="201"/>
      <c r="R147" s="202" t="str">
        <f>IF(ISBLANK(Q147), "", VLOOKUP(Q147, Z!$A$2:$C$4127, 3, FALSE))</f>
        <v/>
      </c>
      <c r="S147" s="206"/>
      <c r="T147" s="207">
        <f t="shared" si="22"/>
        <v>0</v>
      </c>
      <c r="U147" s="211"/>
      <c r="V147" s="237">
        <f t="shared" si="23"/>
        <v>1</v>
      </c>
      <c r="W147" s="238">
        <f t="shared" ref="W147:W210" si="29">IF(V147=1,36.82+L147*(-0.2119),IF(V147=2,20.08,IF(V147=3,20.35+L147*(-0.0374),0)))</f>
        <v>36.82</v>
      </c>
      <c r="X147" s="239">
        <f t="shared" si="24"/>
        <v>1</v>
      </c>
      <c r="Y147" s="237">
        <f t="shared" si="25"/>
        <v>1</v>
      </c>
      <c r="Z147" s="238">
        <f t="shared" si="26"/>
        <v>23.933</v>
      </c>
      <c r="AA147" s="238">
        <f t="shared" si="27"/>
        <v>23.933</v>
      </c>
      <c r="AB147" s="238">
        <f t="shared" ref="AB147:AB210" si="30">0.65*20.08</f>
        <v>13.052</v>
      </c>
      <c r="AC147" s="238">
        <f t="shared" si="28"/>
        <v>15.262500000000001</v>
      </c>
      <c r="AD147" s="240">
        <f t="shared" ref="AD147:AD210" si="31">IF(Y147=1,0,IF(Y147=2,80,IF(Y147=3,0,0)))</f>
        <v>0</v>
      </c>
      <c r="AE147" s="240">
        <f t="shared" ref="AE147:AE210" si="32">IF(Y147=1,79,IF(Y147=2,199,IF(Y147=3,199,0)))</f>
        <v>79</v>
      </c>
      <c r="AF147" s="240"/>
      <c r="AG147" s="240"/>
    </row>
    <row r="148" spans="1:33" x14ac:dyDescent="0.2">
      <c r="A148" s="197"/>
      <c r="B148" s="9">
        <v>119</v>
      </c>
      <c r="C148" s="204"/>
      <c r="D148" s="204"/>
      <c r="E148" s="201"/>
      <c r="F148" s="202" t="str">
        <f>IF(ISBLANK(E148), "", VLOOKUP(E148, Z!$A$2:$C$4127, 3, FALSE))</f>
        <v/>
      </c>
      <c r="G148" s="227"/>
      <c r="H148" s="227"/>
      <c r="I148" s="203" cm="1">
        <f t="array" ref="I148">IFERROR(W148/100*L148*INDEX(Application,X148,4), 0)</f>
        <v>0</v>
      </c>
      <c r="J148" s="204"/>
      <c r="K148" s="204"/>
      <c r="L148" s="229"/>
      <c r="M148" s="228"/>
      <c r="N148" s="203" cm="1">
        <f t="array" ref="N148">IFERROR(M148/100*L148*INDEX(Application,X148,4), 0)</f>
        <v>0</v>
      </c>
      <c r="O148" s="205"/>
      <c r="P148" s="204"/>
      <c r="Q148" s="201"/>
      <c r="R148" s="202" t="str">
        <f>IF(ISBLANK(Q148), "", VLOOKUP(Q148, Z!$A$2:$C$4127, 3, FALSE))</f>
        <v/>
      </c>
      <c r="S148" s="206"/>
      <c r="T148" s="207">
        <f t="shared" si="22"/>
        <v>0</v>
      </c>
      <c r="U148" s="211"/>
      <c r="V148" s="237">
        <f t="shared" si="23"/>
        <v>1</v>
      </c>
      <c r="W148" s="238">
        <f t="shared" si="29"/>
        <v>36.82</v>
      </c>
      <c r="X148" s="239">
        <f t="shared" si="24"/>
        <v>1</v>
      </c>
      <c r="Y148" s="237">
        <f t="shared" si="25"/>
        <v>1</v>
      </c>
      <c r="Z148" s="238">
        <f t="shared" si="26"/>
        <v>23.933</v>
      </c>
      <c r="AA148" s="238">
        <f t="shared" si="27"/>
        <v>23.933</v>
      </c>
      <c r="AB148" s="238">
        <f t="shared" si="30"/>
        <v>13.052</v>
      </c>
      <c r="AC148" s="238">
        <f t="shared" si="28"/>
        <v>15.262500000000001</v>
      </c>
      <c r="AD148" s="240">
        <f t="shared" si="31"/>
        <v>0</v>
      </c>
      <c r="AE148" s="240">
        <f t="shared" si="32"/>
        <v>79</v>
      </c>
      <c r="AF148" s="240"/>
      <c r="AG148" s="240"/>
    </row>
    <row r="149" spans="1:33" x14ac:dyDescent="0.2">
      <c r="A149" s="197"/>
      <c r="B149" s="9">
        <v>120</v>
      </c>
      <c r="C149" s="204"/>
      <c r="D149" s="204"/>
      <c r="E149" s="201"/>
      <c r="F149" s="202" t="str">
        <f>IF(ISBLANK(E149), "", VLOOKUP(E149, Z!$A$2:$C$4127, 3, FALSE))</f>
        <v/>
      </c>
      <c r="G149" s="227"/>
      <c r="H149" s="227"/>
      <c r="I149" s="203" cm="1">
        <f t="array" ref="I149">IFERROR(W149/100*L149*INDEX(Application,X149,4), 0)</f>
        <v>0</v>
      </c>
      <c r="J149" s="204"/>
      <c r="K149" s="204"/>
      <c r="L149" s="229"/>
      <c r="M149" s="228"/>
      <c r="N149" s="203" cm="1">
        <f t="array" ref="N149">IFERROR(M149/100*L149*INDEX(Application,X149,4), 0)</f>
        <v>0</v>
      </c>
      <c r="O149" s="205"/>
      <c r="P149" s="204"/>
      <c r="Q149" s="201"/>
      <c r="R149" s="202" t="str">
        <f>IF(ISBLANK(Q149), "", VLOOKUP(Q149, Z!$A$2:$C$4127, 3, FALSE))</f>
        <v/>
      </c>
      <c r="S149" s="206"/>
      <c r="T149" s="207">
        <f t="shared" si="22"/>
        <v>0</v>
      </c>
      <c r="U149" s="211"/>
      <c r="V149" s="237">
        <f t="shared" si="23"/>
        <v>1</v>
      </c>
      <c r="W149" s="238">
        <f t="shared" si="29"/>
        <v>36.82</v>
      </c>
      <c r="X149" s="239">
        <f t="shared" si="24"/>
        <v>1</v>
      </c>
      <c r="Y149" s="237">
        <f t="shared" si="25"/>
        <v>1</v>
      </c>
      <c r="Z149" s="238">
        <f t="shared" si="26"/>
        <v>23.933</v>
      </c>
      <c r="AA149" s="238">
        <f t="shared" si="27"/>
        <v>23.933</v>
      </c>
      <c r="AB149" s="238">
        <f t="shared" si="30"/>
        <v>13.052</v>
      </c>
      <c r="AC149" s="238">
        <f t="shared" si="28"/>
        <v>15.262500000000001</v>
      </c>
      <c r="AD149" s="240">
        <f t="shared" si="31"/>
        <v>0</v>
      </c>
      <c r="AE149" s="240">
        <f t="shared" si="32"/>
        <v>79</v>
      </c>
      <c r="AF149" s="240"/>
      <c r="AG149" s="240"/>
    </row>
    <row r="150" spans="1:33" x14ac:dyDescent="0.2">
      <c r="A150" s="197"/>
      <c r="B150" s="226">
        <v>121</v>
      </c>
      <c r="C150" s="204"/>
      <c r="D150" s="204"/>
      <c r="E150" s="201"/>
      <c r="F150" s="202" t="str">
        <f>IF(ISBLANK(E150), "", VLOOKUP(E150, Z!$A$2:$C$4127, 3, FALSE))</f>
        <v/>
      </c>
      <c r="G150" s="227"/>
      <c r="H150" s="227"/>
      <c r="I150" s="203" cm="1">
        <f t="array" ref="I150">IFERROR(W150/100*L150*INDEX(Application,X150,4), 0)</f>
        <v>0</v>
      </c>
      <c r="J150" s="204"/>
      <c r="K150" s="204"/>
      <c r="L150" s="229"/>
      <c r="M150" s="228"/>
      <c r="N150" s="203" cm="1">
        <f t="array" ref="N150">IFERROR(M150/100*L150*INDEX(Application,X150,4), 0)</f>
        <v>0</v>
      </c>
      <c r="O150" s="205"/>
      <c r="P150" s="204"/>
      <c r="Q150" s="201"/>
      <c r="R150" s="202" t="str">
        <f>IF(ISBLANK(Q150), "", VLOOKUP(Q150, Z!$A$2:$C$4127, 3, FALSE))</f>
        <v/>
      </c>
      <c r="S150" s="206"/>
      <c r="T150" s="207">
        <f t="shared" si="22"/>
        <v>0</v>
      </c>
      <c r="U150" s="211"/>
      <c r="V150" s="237">
        <f t="shared" si="23"/>
        <v>1</v>
      </c>
      <c r="W150" s="238">
        <f t="shared" si="29"/>
        <v>36.82</v>
      </c>
      <c r="X150" s="239">
        <f t="shared" si="24"/>
        <v>1</v>
      </c>
      <c r="Y150" s="237">
        <f t="shared" si="25"/>
        <v>1</v>
      </c>
      <c r="Z150" s="238">
        <f t="shared" si="26"/>
        <v>23.933</v>
      </c>
      <c r="AA150" s="238">
        <f t="shared" si="27"/>
        <v>23.933</v>
      </c>
      <c r="AB150" s="238">
        <f t="shared" si="30"/>
        <v>13.052</v>
      </c>
      <c r="AC150" s="238">
        <f t="shared" si="28"/>
        <v>15.262500000000001</v>
      </c>
      <c r="AD150" s="240">
        <f t="shared" si="31"/>
        <v>0</v>
      </c>
      <c r="AE150" s="240">
        <f t="shared" si="32"/>
        <v>79</v>
      </c>
      <c r="AF150" s="240"/>
      <c r="AG150" s="240"/>
    </row>
    <row r="151" spans="1:33" x14ac:dyDescent="0.2">
      <c r="A151" s="197"/>
      <c r="B151" s="9">
        <v>122</v>
      </c>
      <c r="C151" s="204"/>
      <c r="D151" s="204"/>
      <c r="E151" s="201"/>
      <c r="F151" s="202" t="str">
        <f>IF(ISBLANK(E151), "", VLOOKUP(E151, Z!$A$2:$C$4127, 3, FALSE))</f>
        <v/>
      </c>
      <c r="G151" s="227"/>
      <c r="H151" s="227"/>
      <c r="I151" s="203" cm="1">
        <f t="array" ref="I151">IFERROR(W151/100*L151*INDEX(Application,X151,4), 0)</f>
        <v>0</v>
      </c>
      <c r="J151" s="204"/>
      <c r="K151" s="204"/>
      <c r="L151" s="229"/>
      <c r="M151" s="228"/>
      <c r="N151" s="203" cm="1">
        <f t="array" ref="N151">IFERROR(M151/100*L151*INDEX(Application,X151,4), 0)</f>
        <v>0</v>
      </c>
      <c r="O151" s="205"/>
      <c r="P151" s="204"/>
      <c r="Q151" s="201"/>
      <c r="R151" s="202" t="str">
        <f>IF(ISBLANK(Q151), "", VLOOKUP(Q151, Z!$A$2:$C$4127, 3, FALSE))</f>
        <v/>
      </c>
      <c r="S151" s="206"/>
      <c r="T151" s="207">
        <f t="shared" si="22"/>
        <v>0</v>
      </c>
      <c r="U151" s="211"/>
      <c r="V151" s="237">
        <f t="shared" si="23"/>
        <v>1</v>
      </c>
      <c r="W151" s="238">
        <f t="shared" si="29"/>
        <v>36.82</v>
      </c>
      <c r="X151" s="239">
        <f t="shared" si="24"/>
        <v>1</v>
      </c>
      <c r="Y151" s="237">
        <f t="shared" si="25"/>
        <v>1</v>
      </c>
      <c r="Z151" s="238">
        <f t="shared" si="26"/>
        <v>23.933</v>
      </c>
      <c r="AA151" s="238">
        <f t="shared" si="27"/>
        <v>23.933</v>
      </c>
      <c r="AB151" s="238">
        <f t="shared" si="30"/>
        <v>13.052</v>
      </c>
      <c r="AC151" s="238">
        <f t="shared" si="28"/>
        <v>15.262500000000001</v>
      </c>
      <c r="AD151" s="240">
        <f t="shared" si="31"/>
        <v>0</v>
      </c>
      <c r="AE151" s="240">
        <f t="shared" si="32"/>
        <v>79</v>
      </c>
      <c r="AF151" s="240"/>
      <c r="AG151" s="240"/>
    </row>
    <row r="152" spans="1:33" x14ac:dyDescent="0.2">
      <c r="A152" s="197"/>
      <c r="B152" s="9">
        <v>123</v>
      </c>
      <c r="C152" s="204"/>
      <c r="D152" s="204"/>
      <c r="E152" s="201"/>
      <c r="F152" s="202" t="str">
        <f>IF(ISBLANK(E152), "", VLOOKUP(E152, Z!$A$2:$C$4127, 3, FALSE))</f>
        <v/>
      </c>
      <c r="G152" s="227"/>
      <c r="H152" s="227"/>
      <c r="I152" s="203" cm="1">
        <f t="array" ref="I152">IFERROR(W152/100*L152*INDEX(Application,X152,4), 0)</f>
        <v>0</v>
      </c>
      <c r="J152" s="204"/>
      <c r="K152" s="204"/>
      <c r="L152" s="229"/>
      <c r="M152" s="228"/>
      <c r="N152" s="203" cm="1">
        <f t="array" ref="N152">IFERROR(M152/100*L152*INDEX(Application,X152,4), 0)</f>
        <v>0</v>
      </c>
      <c r="O152" s="205"/>
      <c r="P152" s="204"/>
      <c r="Q152" s="201"/>
      <c r="R152" s="202" t="str">
        <f>IF(ISBLANK(Q152), "", VLOOKUP(Q152, Z!$A$2:$C$4127, 3, FALSE))</f>
        <v/>
      </c>
      <c r="S152" s="206"/>
      <c r="T152" s="207">
        <f t="shared" si="22"/>
        <v>0</v>
      </c>
      <c r="U152" s="211"/>
      <c r="V152" s="237">
        <f t="shared" si="23"/>
        <v>1</v>
      </c>
      <c r="W152" s="238">
        <f t="shared" si="29"/>
        <v>36.82</v>
      </c>
      <c r="X152" s="239">
        <f t="shared" si="24"/>
        <v>1</v>
      </c>
      <c r="Y152" s="237">
        <f t="shared" si="25"/>
        <v>1</v>
      </c>
      <c r="Z152" s="238">
        <f t="shared" si="26"/>
        <v>23.933</v>
      </c>
      <c r="AA152" s="238">
        <f t="shared" si="27"/>
        <v>23.933</v>
      </c>
      <c r="AB152" s="238">
        <f t="shared" si="30"/>
        <v>13.052</v>
      </c>
      <c r="AC152" s="238">
        <f t="shared" si="28"/>
        <v>15.262500000000001</v>
      </c>
      <c r="AD152" s="240">
        <f t="shared" si="31"/>
        <v>0</v>
      </c>
      <c r="AE152" s="240">
        <f t="shared" si="32"/>
        <v>79</v>
      </c>
      <c r="AF152" s="240"/>
      <c r="AG152" s="240"/>
    </row>
    <row r="153" spans="1:33" x14ac:dyDescent="0.2">
      <c r="A153" s="197"/>
      <c r="B153" s="9">
        <v>124</v>
      </c>
      <c r="C153" s="204"/>
      <c r="D153" s="204"/>
      <c r="E153" s="201"/>
      <c r="F153" s="202" t="str">
        <f>IF(ISBLANK(E153), "", VLOOKUP(E153, Z!$A$2:$C$4127, 3, FALSE))</f>
        <v/>
      </c>
      <c r="G153" s="227"/>
      <c r="H153" s="227"/>
      <c r="I153" s="203" cm="1">
        <f t="array" ref="I153">IFERROR(W153/100*L153*INDEX(Application,X153,4), 0)</f>
        <v>0</v>
      </c>
      <c r="J153" s="204"/>
      <c r="K153" s="204"/>
      <c r="L153" s="229"/>
      <c r="M153" s="228"/>
      <c r="N153" s="203" cm="1">
        <f t="array" ref="N153">IFERROR(M153/100*L153*INDEX(Application,X153,4), 0)</f>
        <v>0</v>
      </c>
      <c r="O153" s="205"/>
      <c r="P153" s="204"/>
      <c r="Q153" s="201"/>
      <c r="R153" s="202" t="str">
        <f>IF(ISBLANK(Q153), "", VLOOKUP(Q153, Z!$A$2:$C$4127, 3, FALSE))</f>
        <v/>
      </c>
      <c r="S153" s="206"/>
      <c r="T153" s="207">
        <f t="shared" si="22"/>
        <v>0</v>
      </c>
      <c r="U153" s="211"/>
      <c r="V153" s="237">
        <f t="shared" si="23"/>
        <v>1</v>
      </c>
      <c r="W153" s="238">
        <f t="shared" si="29"/>
        <v>36.82</v>
      </c>
      <c r="X153" s="239">
        <f t="shared" si="24"/>
        <v>1</v>
      </c>
      <c r="Y153" s="237">
        <f t="shared" si="25"/>
        <v>1</v>
      </c>
      <c r="Z153" s="238">
        <f t="shared" si="26"/>
        <v>23.933</v>
      </c>
      <c r="AA153" s="238">
        <f t="shared" si="27"/>
        <v>23.933</v>
      </c>
      <c r="AB153" s="238">
        <f t="shared" si="30"/>
        <v>13.052</v>
      </c>
      <c r="AC153" s="238">
        <f t="shared" si="28"/>
        <v>15.262500000000001</v>
      </c>
      <c r="AD153" s="240">
        <f t="shared" si="31"/>
        <v>0</v>
      </c>
      <c r="AE153" s="240">
        <f t="shared" si="32"/>
        <v>79</v>
      </c>
      <c r="AF153" s="240"/>
      <c r="AG153" s="240"/>
    </row>
    <row r="154" spans="1:33" x14ac:dyDescent="0.2">
      <c r="A154" s="197"/>
      <c r="B154" s="226">
        <v>125</v>
      </c>
      <c r="C154" s="204"/>
      <c r="D154" s="204"/>
      <c r="E154" s="201"/>
      <c r="F154" s="202" t="str">
        <f>IF(ISBLANK(E154), "", VLOOKUP(E154, Z!$A$2:$C$4127, 3, FALSE))</f>
        <v/>
      </c>
      <c r="G154" s="227"/>
      <c r="H154" s="227"/>
      <c r="I154" s="203" cm="1">
        <f t="array" ref="I154">IFERROR(W154/100*L154*INDEX(Application,X154,4), 0)</f>
        <v>0</v>
      </c>
      <c r="J154" s="204"/>
      <c r="K154" s="204"/>
      <c r="L154" s="229"/>
      <c r="M154" s="228"/>
      <c r="N154" s="203" cm="1">
        <f t="array" ref="N154">IFERROR(M154/100*L154*INDEX(Application,X154,4), 0)</f>
        <v>0</v>
      </c>
      <c r="O154" s="205"/>
      <c r="P154" s="204"/>
      <c r="Q154" s="201"/>
      <c r="R154" s="202" t="str">
        <f>IF(ISBLANK(Q154), "", VLOOKUP(Q154, Z!$A$2:$C$4127, 3, FALSE))</f>
        <v/>
      </c>
      <c r="S154" s="206"/>
      <c r="T154" s="207">
        <f t="shared" si="22"/>
        <v>0</v>
      </c>
      <c r="U154" s="211"/>
      <c r="V154" s="237">
        <f t="shared" si="23"/>
        <v>1</v>
      </c>
      <c r="W154" s="238">
        <f t="shared" si="29"/>
        <v>36.82</v>
      </c>
      <c r="X154" s="239">
        <f t="shared" si="24"/>
        <v>1</v>
      </c>
      <c r="Y154" s="237">
        <f t="shared" si="25"/>
        <v>1</v>
      </c>
      <c r="Z154" s="238">
        <f t="shared" si="26"/>
        <v>23.933</v>
      </c>
      <c r="AA154" s="238">
        <f t="shared" si="27"/>
        <v>23.933</v>
      </c>
      <c r="AB154" s="238">
        <f t="shared" si="30"/>
        <v>13.052</v>
      </c>
      <c r="AC154" s="238">
        <f t="shared" si="28"/>
        <v>15.262500000000001</v>
      </c>
      <c r="AD154" s="240">
        <f t="shared" si="31"/>
        <v>0</v>
      </c>
      <c r="AE154" s="240">
        <f t="shared" si="32"/>
        <v>79</v>
      </c>
      <c r="AF154" s="240"/>
      <c r="AG154" s="240"/>
    </row>
    <row r="155" spans="1:33" x14ac:dyDescent="0.2">
      <c r="A155" s="197"/>
      <c r="B155" s="9">
        <v>126</v>
      </c>
      <c r="C155" s="204"/>
      <c r="D155" s="204"/>
      <c r="E155" s="201"/>
      <c r="F155" s="202" t="str">
        <f>IF(ISBLANK(E155), "", VLOOKUP(E155, Z!$A$2:$C$4127, 3, FALSE))</f>
        <v/>
      </c>
      <c r="G155" s="227"/>
      <c r="H155" s="227"/>
      <c r="I155" s="203" cm="1">
        <f t="array" ref="I155">IFERROR(W155/100*L155*INDEX(Application,X155,4), 0)</f>
        <v>0</v>
      </c>
      <c r="J155" s="204"/>
      <c r="K155" s="204"/>
      <c r="L155" s="229"/>
      <c r="M155" s="228"/>
      <c r="N155" s="203" cm="1">
        <f t="array" ref="N155">IFERROR(M155/100*L155*INDEX(Application,X155,4), 0)</f>
        <v>0</v>
      </c>
      <c r="O155" s="205"/>
      <c r="P155" s="204"/>
      <c r="Q155" s="201"/>
      <c r="R155" s="202" t="str">
        <f>IF(ISBLANK(Q155), "", VLOOKUP(Q155, Z!$A$2:$C$4127, 3, FALSE))</f>
        <v/>
      </c>
      <c r="S155" s="206"/>
      <c r="T155" s="207">
        <f t="shared" si="22"/>
        <v>0</v>
      </c>
      <c r="U155" s="211"/>
      <c r="V155" s="237">
        <f t="shared" si="23"/>
        <v>1</v>
      </c>
      <c r="W155" s="238">
        <f t="shared" si="29"/>
        <v>36.82</v>
      </c>
      <c r="X155" s="239">
        <f t="shared" si="24"/>
        <v>1</v>
      </c>
      <c r="Y155" s="237">
        <f t="shared" si="25"/>
        <v>1</v>
      </c>
      <c r="Z155" s="238">
        <f t="shared" si="26"/>
        <v>23.933</v>
      </c>
      <c r="AA155" s="238">
        <f t="shared" si="27"/>
        <v>23.933</v>
      </c>
      <c r="AB155" s="238">
        <f t="shared" si="30"/>
        <v>13.052</v>
      </c>
      <c r="AC155" s="238">
        <f t="shared" si="28"/>
        <v>15.262500000000001</v>
      </c>
      <c r="AD155" s="240">
        <f t="shared" si="31"/>
        <v>0</v>
      </c>
      <c r="AE155" s="240">
        <f t="shared" si="32"/>
        <v>79</v>
      </c>
      <c r="AF155" s="240"/>
      <c r="AG155" s="240"/>
    </row>
    <row r="156" spans="1:33" x14ac:dyDescent="0.2">
      <c r="A156" s="197"/>
      <c r="B156" s="9">
        <v>127</v>
      </c>
      <c r="C156" s="204"/>
      <c r="D156" s="204"/>
      <c r="E156" s="201"/>
      <c r="F156" s="202" t="str">
        <f>IF(ISBLANK(E156), "", VLOOKUP(E156, Z!$A$2:$C$4127, 3, FALSE))</f>
        <v/>
      </c>
      <c r="G156" s="227"/>
      <c r="H156" s="227"/>
      <c r="I156" s="203" cm="1">
        <f t="array" ref="I156">IFERROR(W156/100*L156*INDEX(Application,X156,4), 0)</f>
        <v>0</v>
      </c>
      <c r="J156" s="204"/>
      <c r="K156" s="204"/>
      <c r="L156" s="229"/>
      <c r="M156" s="228"/>
      <c r="N156" s="203" cm="1">
        <f t="array" ref="N156">IFERROR(M156/100*L156*INDEX(Application,X156,4), 0)</f>
        <v>0</v>
      </c>
      <c r="O156" s="205"/>
      <c r="P156" s="204"/>
      <c r="Q156" s="201"/>
      <c r="R156" s="202" t="str">
        <f>IF(ISBLANK(Q156), "", VLOOKUP(Q156, Z!$A$2:$C$4127, 3, FALSE))</f>
        <v/>
      </c>
      <c r="S156" s="206"/>
      <c r="T156" s="207">
        <f t="shared" si="22"/>
        <v>0</v>
      </c>
      <c r="U156" s="211"/>
      <c r="V156" s="237">
        <f t="shared" si="23"/>
        <v>1</v>
      </c>
      <c r="W156" s="238">
        <f t="shared" si="29"/>
        <v>36.82</v>
      </c>
      <c r="X156" s="239">
        <f t="shared" si="24"/>
        <v>1</v>
      </c>
      <c r="Y156" s="237">
        <f t="shared" si="25"/>
        <v>1</v>
      </c>
      <c r="Z156" s="238">
        <f t="shared" si="26"/>
        <v>23.933</v>
      </c>
      <c r="AA156" s="238">
        <f t="shared" si="27"/>
        <v>23.933</v>
      </c>
      <c r="AB156" s="238">
        <f t="shared" si="30"/>
        <v>13.052</v>
      </c>
      <c r="AC156" s="238">
        <f t="shared" si="28"/>
        <v>15.262500000000001</v>
      </c>
      <c r="AD156" s="240">
        <f t="shared" si="31"/>
        <v>0</v>
      </c>
      <c r="AE156" s="240">
        <f t="shared" si="32"/>
        <v>79</v>
      </c>
      <c r="AF156" s="240"/>
      <c r="AG156" s="240"/>
    </row>
    <row r="157" spans="1:33" x14ac:dyDescent="0.2">
      <c r="A157" s="197"/>
      <c r="B157" s="9">
        <v>128</v>
      </c>
      <c r="C157" s="204"/>
      <c r="D157" s="204"/>
      <c r="E157" s="201"/>
      <c r="F157" s="202" t="str">
        <f>IF(ISBLANK(E157), "", VLOOKUP(E157, Z!$A$2:$C$4127, 3, FALSE))</f>
        <v/>
      </c>
      <c r="G157" s="227"/>
      <c r="H157" s="227"/>
      <c r="I157" s="203" cm="1">
        <f t="array" ref="I157">IFERROR(W157/100*L157*INDEX(Application,X157,4), 0)</f>
        <v>0</v>
      </c>
      <c r="J157" s="204"/>
      <c r="K157" s="204"/>
      <c r="L157" s="229"/>
      <c r="M157" s="228"/>
      <c r="N157" s="203" cm="1">
        <f t="array" ref="N157">IFERROR(M157/100*L157*INDEX(Application,X157,4), 0)</f>
        <v>0</v>
      </c>
      <c r="O157" s="205"/>
      <c r="P157" s="204"/>
      <c r="Q157" s="201"/>
      <c r="R157" s="202" t="str">
        <f>IF(ISBLANK(Q157), "", VLOOKUP(Q157, Z!$A$2:$C$4127, 3, FALSE))</f>
        <v/>
      </c>
      <c r="S157" s="206"/>
      <c r="T157" s="207">
        <f t="shared" si="22"/>
        <v>0</v>
      </c>
      <c r="U157" s="211"/>
      <c r="V157" s="237">
        <f t="shared" si="23"/>
        <v>1</v>
      </c>
      <c r="W157" s="238">
        <f t="shared" si="29"/>
        <v>36.82</v>
      </c>
      <c r="X157" s="239">
        <f t="shared" si="24"/>
        <v>1</v>
      </c>
      <c r="Y157" s="237">
        <f t="shared" si="25"/>
        <v>1</v>
      </c>
      <c r="Z157" s="238">
        <f t="shared" si="26"/>
        <v>23.933</v>
      </c>
      <c r="AA157" s="238">
        <f t="shared" si="27"/>
        <v>23.933</v>
      </c>
      <c r="AB157" s="238">
        <f t="shared" si="30"/>
        <v>13.052</v>
      </c>
      <c r="AC157" s="238">
        <f t="shared" si="28"/>
        <v>15.262500000000001</v>
      </c>
      <c r="AD157" s="240">
        <f t="shared" si="31"/>
        <v>0</v>
      </c>
      <c r="AE157" s="240">
        <f t="shared" si="32"/>
        <v>79</v>
      </c>
      <c r="AF157" s="240"/>
      <c r="AG157" s="240"/>
    </row>
    <row r="158" spans="1:33" x14ac:dyDescent="0.2">
      <c r="A158" s="197"/>
      <c r="B158" s="226">
        <v>129</v>
      </c>
      <c r="C158" s="204"/>
      <c r="D158" s="204"/>
      <c r="E158" s="201"/>
      <c r="F158" s="202" t="str">
        <f>IF(ISBLANK(E158), "", VLOOKUP(E158, Z!$A$2:$C$4127, 3, FALSE))</f>
        <v/>
      </c>
      <c r="G158" s="227"/>
      <c r="H158" s="227"/>
      <c r="I158" s="203" cm="1">
        <f t="array" ref="I158">IFERROR(W158/100*L158*INDEX(Application,X158,4), 0)</f>
        <v>0</v>
      </c>
      <c r="J158" s="204"/>
      <c r="K158" s="204"/>
      <c r="L158" s="229"/>
      <c r="M158" s="228"/>
      <c r="N158" s="203" cm="1">
        <f t="array" ref="N158">IFERROR(M158/100*L158*INDEX(Application,X158,4), 0)</f>
        <v>0</v>
      </c>
      <c r="O158" s="205"/>
      <c r="P158" s="204"/>
      <c r="Q158" s="201"/>
      <c r="R158" s="202" t="str">
        <f>IF(ISBLANK(Q158), "", VLOOKUP(Q158, Z!$A$2:$C$4127, 3, FALSE))</f>
        <v/>
      </c>
      <c r="S158" s="206"/>
      <c r="T158" s="207">
        <f t="shared" si="22"/>
        <v>0</v>
      </c>
      <c r="U158" s="211"/>
      <c r="V158" s="237">
        <f t="shared" si="23"/>
        <v>1</v>
      </c>
      <c r="W158" s="238">
        <f t="shared" si="29"/>
        <v>36.82</v>
      </c>
      <c r="X158" s="239">
        <f t="shared" si="24"/>
        <v>1</v>
      </c>
      <c r="Y158" s="237">
        <f t="shared" si="25"/>
        <v>1</v>
      </c>
      <c r="Z158" s="238">
        <f t="shared" si="26"/>
        <v>23.933</v>
      </c>
      <c r="AA158" s="238">
        <f t="shared" si="27"/>
        <v>23.933</v>
      </c>
      <c r="AB158" s="238">
        <f t="shared" si="30"/>
        <v>13.052</v>
      </c>
      <c r="AC158" s="238">
        <f t="shared" si="28"/>
        <v>15.262500000000001</v>
      </c>
      <c r="AD158" s="240">
        <f t="shared" si="31"/>
        <v>0</v>
      </c>
      <c r="AE158" s="240">
        <f t="shared" si="32"/>
        <v>79</v>
      </c>
      <c r="AF158" s="240"/>
      <c r="AG158" s="240"/>
    </row>
    <row r="159" spans="1:33" x14ac:dyDescent="0.2">
      <c r="A159" s="197"/>
      <c r="B159" s="9">
        <v>130</v>
      </c>
      <c r="C159" s="204"/>
      <c r="D159" s="204"/>
      <c r="E159" s="201"/>
      <c r="F159" s="202" t="str">
        <f>IF(ISBLANK(E159), "", VLOOKUP(E159, Z!$A$2:$C$4127, 3, FALSE))</f>
        <v/>
      </c>
      <c r="G159" s="227"/>
      <c r="H159" s="227"/>
      <c r="I159" s="203" cm="1">
        <f t="array" ref="I159">IFERROR(W159/100*L159*INDEX(Application,X159,4), 0)</f>
        <v>0</v>
      </c>
      <c r="J159" s="204"/>
      <c r="K159" s="204"/>
      <c r="L159" s="229"/>
      <c r="M159" s="228"/>
      <c r="N159" s="203" cm="1">
        <f t="array" ref="N159">IFERROR(M159/100*L159*INDEX(Application,X159,4), 0)</f>
        <v>0</v>
      </c>
      <c r="O159" s="205"/>
      <c r="P159" s="204"/>
      <c r="Q159" s="201"/>
      <c r="R159" s="202" t="str">
        <f>IF(ISBLANK(Q159), "", VLOOKUP(Q159, Z!$A$2:$C$4127, 3, FALSE))</f>
        <v/>
      </c>
      <c r="S159" s="206"/>
      <c r="T159" s="207">
        <f t="shared" si="22"/>
        <v>0</v>
      </c>
      <c r="U159" s="211"/>
      <c r="V159" s="237">
        <f t="shared" si="23"/>
        <v>1</v>
      </c>
      <c r="W159" s="238">
        <f t="shared" si="29"/>
        <v>36.82</v>
      </c>
      <c r="X159" s="239">
        <f t="shared" si="24"/>
        <v>1</v>
      </c>
      <c r="Y159" s="237">
        <f t="shared" si="25"/>
        <v>1</v>
      </c>
      <c r="Z159" s="238">
        <f t="shared" si="26"/>
        <v>23.933</v>
      </c>
      <c r="AA159" s="238">
        <f t="shared" si="27"/>
        <v>23.933</v>
      </c>
      <c r="AB159" s="238">
        <f t="shared" si="30"/>
        <v>13.052</v>
      </c>
      <c r="AC159" s="238">
        <f t="shared" si="28"/>
        <v>15.262500000000001</v>
      </c>
      <c r="AD159" s="240">
        <f t="shared" si="31"/>
        <v>0</v>
      </c>
      <c r="AE159" s="240">
        <f t="shared" si="32"/>
        <v>79</v>
      </c>
      <c r="AF159" s="240"/>
      <c r="AG159" s="240"/>
    </row>
    <row r="160" spans="1:33" x14ac:dyDescent="0.2">
      <c r="A160" s="197"/>
      <c r="B160" s="9">
        <v>131</v>
      </c>
      <c r="C160" s="204"/>
      <c r="D160" s="204"/>
      <c r="E160" s="201"/>
      <c r="F160" s="202" t="str">
        <f>IF(ISBLANK(E160), "", VLOOKUP(E160, Z!$A$2:$C$4127, 3, FALSE))</f>
        <v/>
      </c>
      <c r="G160" s="227"/>
      <c r="H160" s="227"/>
      <c r="I160" s="203" cm="1">
        <f t="array" ref="I160">IFERROR(W160/100*L160*INDEX(Application,X160,4), 0)</f>
        <v>0</v>
      </c>
      <c r="J160" s="204"/>
      <c r="K160" s="204"/>
      <c r="L160" s="229"/>
      <c r="M160" s="228"/>
      <c r="N160" s="203" cm="1">
        <f t="array" ref="N160">IFERROR(M160/100*L160*INDEX(Application,X160,4), 0)</f>
        <v>0</v>
      </c>
      <c r="O160" s="205"/>
      <c r="P160" s="204"/>
      <c r="Q160" s="201"/>
      <c r="R160" s="202" t="str">
        <f>IF(ISBLANK(Q160), "", VLOOKUP(Q160, Z!$A$2:$C$4127, 3, FALSE))</f>
        <v/>
      </c>
      <c r="S160" s="206"/>
      <c r="T160" s="207">
        <f t="shared" si="22"/>
        <v>0</v>
      </c>
      <c r="U160" s="211"/>
      <c r="V160" s="237">
        <f t="shared" si="23"/>
        <v>1</v>
      </c>
      <c r="W160" s="238">
        <f t="shared" si="29"/>
        <v>36.82</v>
      </c>
      <c r="X160" s="239">
        <f t="shared" si="24"/>
        <v>1</v>
      </c>
      <c r="Y160" s="237">
        <f t="shared" si="25"/>
        <v>1</v>
      </c>
      <c r="Z160" s="238">
        <f t="shared" si="26"/>
        <v>23.933</v>
      </c>
      <c r="AA160" s="238">
        <f t="shared" si="27"/>
        <v>23.933</v>
      </c>
      <c r="AB160" s="238">
        <f t="shared" si="30"/>
        <v>13.052</v>
      </c>
      <c r="AC160" s="238">
        <f t="shared" si="28"/>
        <v>15.262500000000001</v>
      </c>
      <c r="AD160" s="240">
        <f t="shared" si="31"/>
        <v>0</v>
      </c>
      <c r="AE160" s="240">
        <f t="shared" si="32"/>
        <v>79</v>
      </c>
      <c r="AF160" s="240"/>
      <c r="AG160" s="240"/>
    </row>
    <row r="161" spans="1:33" x14ac:dyDescent="0.2">
      <c r="A161" s="197"/>
      <c r="B161" s="9">
        <v>132</v>
      </c>
      <c r="C161" s="204"/>
      <c r="D161" s="204"/>
      <c r="E161" s="201"/>
      <c r="F161" s="202" t="str">
        <f>IF(ISBLANK(E161), "", VLOOKUP(E161, Z!$A$2:$C$4127, 3, FALSE))</f>
        <v/>
      </c>
      <c r="G161" s="227"/>
      <c r="H161" s="227"/>
      <c r="I161" s="203" cm="1">
        <f t="array" ref="I161">IFERROR(W161/100*L161*INDEX(Application,X161,4), 0)</f>
        <v>0</v>
      </c>
      <c r="J161" s="204"/>
      <c r="K161" s="204"/>
      <c r="L161" s="229"/>
      <c r="M161" s="228"/>
      <c r="N161" s="203" cm="1">
        <f t="array" ref="N161">IFERROR(M161/100*L161*INDEX(Application,X161,4), 0)</f>
        <v>0</v>
      </c>
      <c r="O161" s="205"/>
      <c r="P161" s="204"/>
      <c r="Q161" s="201"/>
      <c r="R161" s="202" t="str">
        <f>IF(ISBLANK(Q161), "", VLOOKUP(Q161, Z!$A$2:$C$4127, 3, FALSE))</f>
        <v/>
      </c>
      <c r="S161" s="206"/>
      <c r="T161" s="207">
        <f t="shared" si="22"/>
        <v>0</v>
      </c>
      <c r="U161" s="211"/>
      <c r="V161" s="237">
        <f t="shared" si="23"/>
        <v>1</v>
      </c>
      <c r="W161" s="238">
        <f t="shared" si="29"/>
        <v>36.82</v>
      </c>
      <c r="X161" s="239">
        <f t="shared" si="24"/>
        <v>1</v>
      </c>
      <c r="Y161" s="237">
        <f t="shared" si="25"/>
        <v>1</v>
      </c>
      <c r="Z161" s="238">
        <f t="shared" si="26"/>
        <v>23.933</v>
      </c>
      <c r="AA161" s="238">
        <f t="shared" si="27"/>
        <v>23.933</v>
      </c>
      <c r="AB161" s="238">
        <f t="shared" si="30"/>
        <v>13.052</v>
      </c>
      <c r="AC161" s="238">
        <f t="shared" si="28"/>
        <v>15.262500000000001</v>
      </c>
      <c r="AD161" s="240">
        <f t="shared" si="31"/>
        <v>0</v>
      </c>
      <c r="AE161" s="240">
        <f t="shared" si="32"/>
        <v>79</v>
      </c>
      <c r="AF161" s="240"/>
      <c r="AG161" s="240"/>
    </row>
    <row r="162" spans="1:33" x14ac:dyDescent="0.2">
      <c r="A162" s="197"/>
      <c r="B162" s="226">
        <v>133</v>
      </c>
      <c r="C162" s="204"/>
      <c r="D162" s="204"/>
      <c r="E162" s="201"/>
      <c r="F162" s="202" t="str">
        <f>IF(ISBLANK(E162), "", VLOOKUP(E162, Z!$A$2:$C$4127, 3, FALSE))</f>
        <v/>
      </c>
      <c r="G162" s="227"/>
      <c r="H162" s="227"/>
      <c r="I162" s="203" cm="1">
        <f t="array" ref="I162">IFERROR(W162/100*L162*INDEX(Application,X162,4), 0)</f>
        <v>0</v>
      </c>
      <c r="J162" s="204"/>
      <c r="K162" s="204"/>
      <c r="L162" s="229"/>
      <c r="M162" s="228"/>
      <c r="N162" s="203" cm="1">
        <f t="array" ref="N162">IFERROR(M162/100*L162*INDEX(Application,X162,4), 0)</f>
        <v>0</v>
      </c>
      <c r="O162" s="205"/>
      <c r="P162" s="204"/>
      <c r="Q162" s="201"/>
      <c r="R162" s="202" t="str">
        <f>IF(ISBLANK(Q162), "", VLOOKUP(Q162, Z!$A$2:$C$4127, 3, FALSE))</f>
        <v/>
      </c>
      <c r="S162" s="206"/>
      <c r="T162" s="207">
        <f t="shared" si="22"/>
        <v>0</v>
      </c>
      <c r="U162" s="211"/>
      <c r="V162" s="237">
        <f t="shared" si="23"/>
        <v>1</v>
      </c>
      <c r="W162" s="238">
        <f t="shared" si="29"/>
        <v>36.82</v>
      </c>
      <c r="X162" s="239">
        <f t="shared" si="24"/>
        <v>1</v>
      </c>
      <c r="Y162" s="237">
        <f t="shared" si="25"/>
        <v>1</v>
      </c>
      <c r="Z162" s="238">
        <f t="shared" si="26"/>
        <v>23.933</v>
      </c>
      <c r="AA162" s="238">
        <f t="shared" si="27"/>
        <v>23.933</v>
      </c>
      <c r="AB162" s="238">
        <f t="shared" si="30"/>
        <v>13.052</v>
      </c>
      <c r="AC162" s="238">
        <f t="shared" si="28"/>
        <v>15.262500000000001</v>
      </c>
      <c r="AD162" s="240">
        <f t="shared" si="31"/>
        <v>0</v>
      </c>
      <c r="AE162" s="240">
        <f t="shared" si="32"/>
        <v>79</v>
      </c>
      <c r="AF162" s="240"/>
      <c r="AG162" s="240"/>
    </row>
    <row r="163" spans="1:33" x14ac:dyDescent="0.2">
      <c r="A163" s="197"/>
      <c r="B163" s="9">
        <v>134</v>
      </c>
      <c r="C163" s="204"/>
      <c r="D163" s="204"/>
      <c r="E163" s="201"/>
      <c r="F163" s="202" t="str">
        <f>IF(ISBLANK(E163), "", VLOOKUP(E163, Z!$A$2:$C$4127, 3, FALSE))</f>
        <v/>
      </c>
      <c r="G163" s="227"/>
      <c r="H163" s="227"/>
      <c r="I163" s="203" cm="1">
        <f t="array" ref="I163">IFERROR(W163/100*L163*INDEX(Application,X163,4), 0)</f>
        <v>0</v>
      </c>
      <c r="J163" s="204"/>
      <c r="K163" s="204"/>
      <c r="L163" s="229"/>
      <c r="M163" s="228"/>
      <c r="N163" s="203" cm="1">
        <f t="array" ref="N163">IFERROR(M163/100*L163*INDEX(Application,X163,4), 0)</f>
        <v>0</v>
      </c>
      <c r="O163" s="205"/>
      <c r="P163" s="204"/>
      <c r="Q163" s="201"/>
      <c r="R163" s="202" t="str">
        <f>IF(ISBLANK(Q163), "", VLOOKUP(Q163, Z!$A$2:$C$4127, 3, FALSE))</f>
        <v/>
      </c>
      <c r="S163" s="206"/>
      <c r="T163" s="207">
        <f t="shared" si="22"/>
        <v>0</v>
      </c>
      <c r="U163" s="211"/>
      <c r="V163" s="237">
        <f t="shared" si="23"/>
        <v>1</v>
      </c>
      <c r="W163" s="238">
        <f t="shared" si="29"/>
        <v>36.82</v>
      </c>
      <c r="X163" s="239">
        <f t="shared" si="24"/>
        <v>1</v>
      </c>
      <c r="Y163" s="237">
        <f t="shared" si="25"/>
        <v>1</v>
      </c>
      <c r="Z163" s="238">
        <f t="shared" si="26"/>
        <v>23.933</v>
      </c>
      <c r="AA163" s="238">
        <f t="shared" si="27"/>
        <v>23.933</v>
      </c>
      <c r="AB163" s="238">
        <f t="shared" si="30"/>
        <v>13.052</v>
      </c>
      <c r="AC163" s="238">
        <f t="shared" si="28"/>
        <v>15.262500000000001</v>
      </c>
      <c r="AD163" s="240">
        <f t="shared" si="31"/>
        <v>0</v>
      </c>
      <c r="AE163" s="240">
        <f t="shared" si="32"/>
        <v>79</v>
      </c>
      <c r="AF163" s="240"/>
      <c r="AG163" s="240"/>
    </row>
    <row r="164" spans="1:33" x14ac:dyDescent="0.2">
      <c r="A164" s="197"/>
      <c r="B164" s="9">
        <v>135</v>
      </c>
      <c r="C164" s="204"/>
      <c r="D164" s="204"/>
      <c r="E164" s="201"/>
      <c r="F164" s="202" t="str">
        <f>IF(ISBLANK(E164), "", VLOOKUP(E164, Z!$A$2:$C$4127, 3, FALSE))</f>
        <v/>
      </c>
      <c r="G164" s="227"/>
      <c r="H164" s="227"/>
      <c r="I164" s="203" cm="1">
        <f t="array" ref="I164">IFERROR(W164/100*L164*INDEX(Application,X164,4), 0)</f>
        <v>0</v>
      </c>
      <c r="J164" s="204"/>
      <c r="K164" s="204"/>
      <c r="L164" s="229"/>
      <c r="M164" s="228"/>
      <c r="N164" s="203" cm="1">
        <f t="array" ref="N164">IFERROR(M164/100*L164*INDEX(Application,X164,4), 0)</f>
        <v>0</v>
      </c>
      <c r="O164" s="205"/>
      <c r="P164" s="204"/>
      <c r="Q164" s="201"/>
      <c r="R164" s="202" t="str">
        <f>IF(ISBLANK(Q164), "", VLOOKUP(Q164, Z!$A$2:$C$4127, 3, FALSE))</f>
        <v/>
      </c>
      <c r="S164" s="206"/>
      <c r="T164" s="207">
        <f t="shared" si="22"/>
        <v>0</v>
      </c>
      <c r="U164" s="211"/>
      <c r="V164" s="237">
        <f t="shared" si="23"/>
        <v>1</v>
      </c>
      <c r="W164" s="238">
        <f t="shared" si="29"/>
        <v>36.82</v>
      </c>
      <c r="X164" s="239">
        <f t="shared" si="24"/>
        <v>1</v>
      </c>
      <c r="Y164" s="237">
        <f t="shared" si="25"/>
        <v>1</v>
      </c>
      <c r="Z164" s="238">
        <f t="shared" si="26"/>
        <v>23.933</v>
      </c>
      <c r="AA164" s="238">
        <f t="shared" si="27"/>
        <v>23.933</v>
      </c>
      <c r="AB164" s="238">
        <f t="shared" si="30"/>
        <v>13.052</v>
      </c>
      <c r="AC164" s="238">
        <f t="shared" si="28"/>
        <v>15.262500000000001</v>
      </c>
      <c r="AD164" s="240">
        <f t="shared" si="31"/>
        <v>0</v>
      </c>
      <c r="AE164" s="240">
        <f t="shared" si="32"/>
        <v>79</v>
      </c>
      <c r="AF164" s="240"/>
      <c r="AG164" s="240"/>
    </row>
    <row r="165" spans="1:33" x14ac:dyDescent="0.2">
      <c r="A165" s="197"/>
      <c r="B165" s="9">
        <v>136</v>
      </c>
      <c r="C165" s="204"/>
      <c r="D165" s="204"/>
      <c r="E165" s="201"/>
      <c r="F165" s="202" t="str">
        <f>IF(ISBLANK(E165), "", VLOOKUP(E165, Z!$A$2:$C$4127, 3, FALSE))</f>
        <v/>
      </c>
      <c r="G165" s="227"/>
      <c r="H165" s="227"/>
      <c r="I165" s="203" cm="1">
        <f t="array" ref="I165">IFERROR(W165/100*L165*INDEX(Application,X165,4), 0)</f>
        <v>0</v>
      </c>
      <c r="J165" s="204"/>
      <c r="K165" s="204"/>
      <c r="L165" s="229"/>
      <c r="M165" s="228"/>
      <c r="N165" s="203" cm="1">
        <f t="array" ref="N165">IFERROR(M165/100*L165*INDEX(Application,X165,4), 0)</f>
        <v>0</v>
      </c>
      <c r="O165" s="205"/>
      <c r="P165" s="204"/>
      <c r="Q165" s="201"/>
      <c r="R165" s="202" t="str">
        <f>IF(ISBLANK(Q165), "", VLOOKUP(Q165, Z!$A$2:$C$4127, 3, FALSE))</f>
        <v/>
      </c>
      <c r="S165" s="206"/>
      <c r="T165" s="207">
        <f t="shared" si="22"/>
        <v>0</v>
      </c>
      <c r="U165" s="211"/>
      <c r="V165" s="237">
        <f t="shared" si="23"/>
        <v>1</v>
      </c>
      <c r="W165" s="238">
        <f t="shared" si="29"/>
        <v>36.82</v>
      </c>
      <c r="X165" s="239">
        <f t="shared" si="24"/>
        <v>1</v>
      </c>
      <c r="Y165" s="237">
        <f t="shared" si="25"/>
        <v>1</v>
      </c>
      <c r="Z165" s="238">
        <f t="shared" si="26"/>
        <v>23.933</v>
      </c>
      <c r="AA165" s="238">
        <f t="shared" si="27"/>
        <v>23.933</v>
      </c>
      <c r="AB165" s="238">
        <f t="shared" si="30"/>
        <v>13.052</v>
      </c>
      <c r="AC165" s="238">
        <f t="shared" si="28"/>
        <v>15.262500000000001</v>
      </c>
      <c r="AD165" s="240">
        <f t="shared" si="31"/>
        <v>0</v>
      </c>
      <c r="AE165" s="240">
        <f t="shared" si="32"/>
        <v>79</v>
      </c>
      <c r="AF165" s="240"/>
      <c r="AG165" s="240"/>
    </row>
    <row r="166" spans="1:33" x14ac:dyDescent="0.2">
      <c r="A166" s="197"/>
      <c r="B166" s="226">
        <v>137</v>
      </c>
      <c r="C166" s="204"/>
      <c r="D166" s="204"/>
      <c r="E166" s="201"/>
      <c r="F166" s="202" t="str">
        <f>IF(ISBLANK(E166), "", VLOOKUP(E166, Z!$A$2:$C$4127, 3, FALSE))</f>
        <v/>
      </c>
      <c r="G166" s="227"/>
      <c r="H166" s="227"/>
      <c r="I166" s="203" cm="1">
        <f t="array" ref="I166">IFERROR(W166/100*L166*INDEX(Application,X166,4), 0)</f>
        <v>0</v>
      </c>
      <c r="J166" s="204"/>
      <c r="K166" s="204"/>
      <c r="L166" s="229"/>
      <c r="M166" s="228"/>
      <c r="N166" s="203" cm="1">
        <f t="array" ref="N166">IFERROR(M166/100*L166*INDEX(Application,X166,4), 0)</f>
        <v>0</v>
      </c>
      <c r="O166" s="205"/>
      <c r="P166" s="204"/>
      <c r="Q166" s="201"/>
      <c r="R166" s="202" t="str">
        <f>IF(ISBLANK(Q166), "", VLOOKUP(Q166, Z!$A$2:$C$4127, 3, FALSE))</f>
        <v/>
      </c>
      <c r="S166" s="206"/>
      <c r="T166" s="207">
        <f t="shared" si="22"/>
        <v>0</v>
      </c>
      <c r="U166" s="211"/>
      <c r="V166" s="237">
        <f t="shared" si="23"/>
        <v>1</v>
      </c>
      <c r="W166" s="238">
        <f t="shared" si="29"/>
        <v>36.82</v>
      </c>
      <c r="X166" s="239">
        <f t="shared" si="24"/>
        <v>1</v>
      </c>
      <c r="Y166" s="237">
        <f t="shared" si="25"/>
        <v>1</v>
      </c>
      <c r="Z166" s="238">
        <f t="shared" si="26"/>
        <v>23.933</v>
      </c>
      <c r="AA166" s="238">
        <f t="shared" si="27"/>
        <v>23.933</v>
      </c>
      <c r="AB166" s="238">
        <f t="shared" si="30"/>
        <v>13.052</v>
      </c>
      <c r="AC166" s="238">
        <f t="shared" si="28"/>
        <v>15.262500000000001</v>
      </c>
      <c r="AD166" s="240">
        <f t="shared" si="31"/>
        <v>0</v>
      </c>
      <c r="AE166" s="240">
        <f t="shared" si="32"/>
        <v>79</v>
      </c>
      <c r="AF166" s="240"/>
      <c r="AG166" s="240"/>
    </row>
    <row r="167" spans="1:33" x14ac:dyDescent="0.2">
      <c r="A167" s="197"/>
      <c r="B167" s="9">
        <v>138</v>
      </c>
      <c r="C167" s="204"/>
      <c r="D167" s="204"/>
      <c r="E167" s="201"/>
      <c r="F167" s="202" t="str">
        <f>IF(ISBLANK(E167), "", VLOOKUP(E167, Z!$A$2:$C$4127, 3, FALSE))</f>
        <v/>
      </c>
      <c r="G167" s="227"/>
      <c r="H167" s="227"/>
      <c r="I167" s="203" cm="1">
        <f t="array" ref="I167">IFERROR(W167/100*L167*INDEX(Application,X167,4), 0)</f>
        <v>0</v>
      </c>
      <c r="J167" s="204"/>
      <c r="K167" s="204"/>
      <c r="L167" s="229"/>
      <c r="M167" s="228"/>
      <c r="N167" s="203" cm="1">
        <f t="array" ref="N167">IFERROR(M167/100*L167*INDEX(Application,X167,4), 0)</f>
        <v>0</v>
      </c>
      <c r="O167" s="205"/>
      <c r="P167" s="204"/>
      <c r="Q167" s="201"/>
      <c r="R167" s="202" t="str">
        <f>IF(ISBLANK(Q167), "", VLOOKUP(Q167, Z!$A$2:$C$4127, 3, FALSE))</f>
        <v/>
      </c>
      <c r="S167" s="206"/>
      <c r="T167" s="207">
        <f t="shared" si="22"/>
        <v>0</v>
      </c>
      <c r="U167" s="211"/>
      <c r="V167" s="237">
        <f t="shared" si="23"/>
        <v>1</v>
      </c>
      <c r="W167" s="238">
        <f t="shared" si="29"/>
        <v>36.82</v>
      </c>
      <c r="X167" s="239">
        <f t="shared" si="24"/>
        <v>1</v>
      </c>
      <c r="Y167" s="237">
        <f t="shared" si="25"/>
        <v>1</v>
      </c>
      <c r="Z167" s="238">
        <f t="shared" si="26"/>
        <v>23.933</v>
      </c>
      <c r="AA167" s="238">
        <f t="shared" si="27"/>
        <v>23.933</v>
      </c>
      <c r="AB167" s="238">
        <f t="shared" si="30"/>
        <v>13.052</v>
      </c>
      <c r="AC167" s="238">
        <f t="shared" si="28"/>
        <v>15.262500000000001</v>
      </c>
      <c r="AD167" s="240">
        <f t="shared" si="31"/>
        <v>0</v>
      </c>
      <c r="AE167" s="240">
        <f t="shared" si="32"/>
        <v>79</v>
      </c>
      <c r="AF167" s="240"/>
      <c r="AG167" s="240"/>
    </row>
    <row r="168" spans="1:33" x14ac:dyDescent="0.2">
      <c r="A168" s="197"/>
      <c r="B168" s="9">
        <v>139</v>
      </c>
      <c r="C168" s="204"/>
      <c r="D168" s="204"/>
      <c r="E168" s="201"/>
      <c r="F168" s="202" t="str">
        <f>IF(ISBLANK(E168), "", VLOOKUP(E168, Z!$A$2:$C$4127, 3, FALSE))</f>
        <v/>
      </c>
      <c r="G168" s="227"/>
      <c r="H168" s="227"/>
      <c r="I168" s="203" cm="1">
        <f t="array" ref="I168">IFERROR(W168/100*L168*INDEX(Application,X168,4), 0)</f>
        <v>0</v>
      </c>
      <c r="J168" s="204"/>
      <c r="K168" s="204"/>
      <c r="L168" s="229"/>
      <c r="M168" s="228"/>
      <c r="N168" s="203" cm="1">
        <f t="array" ref="N168">IFERROR(M168/100*L168*INDEX(Application,X168,4), 0)</f>
        <v>0</v>
      </c>
      <c r="O168" s="205"/>
      <c r="P168" s="204"/>
      <c r="Q168" s="201"/>
      <c r="R168" s="202" t="str">
        <f>IF(ISBLANK(Q168), "", VLOOKUP(Q168, Z!$A$2:$C$4127, 3, FALSE))</f>
        <v/>
      </c>
      <c r="S168" s="206"/>
      <c r="T168" s="207">
        <f t="shared" si="22"/>
        <v>0</v>
      </c>
      <c r="U168" s="211"/>
      <c r="V168" s="237">
        <f t="shared" si="23"/>
        <v>1</v>
      </c>
      <c r="W168" s="238">
        <f t="shared" si="29"/>
        <v>36.82</v>
      </c>
      <c r="X168" s="239">
        <f t="shared" si="24"/>
        <v>1</v>
      </c>
      <c r="Y168" s="237">
        <f t="shared" si="25"/>
        <v>1</v>
      </c>
      <c r="Z168" s="238">
        <f t="shared" si="26"/>
        <v>23.933</v>
      </c>
      <c r="AA168" s="238">
        <f t="shared" si="27"/>
        <v>23.933</v>
      </c>
      <c r="AB168" s="238">
        <f t="shared" si="30"/>
        <v>13.052</v>
      </c>
      <c r="AC168" s="238">
        <f t="shared" si="28"/>
        <v>15.262500000000001</v>
      </c>
      <c r="AD168" s="240">
        <f t="shared" si="31"/>
        <v>0</v>
      </c>
      <c r="AE168" s="240">
        <f t="shared" si="32"/>
        <v>79</v>
      </c>
      <c r="AF168" s="240"/>
      <c r="AG168" s="240"/>
    </row>
    <row r="169" spans="1:33" x14ac:dyDescent="0.2">
      <c r="A169" s="197"/>
      <c r="B169" s="9">
        <v>140</v>
      </c>
      <c r="C169" s="204"/>
      <c r="D169" s="204"/>
      <c r="E169" s="201"/>
      <c r="F169" s="202" t="str">
        <f>IF(ISBLANK(E169), "", VLOOKUP(E169, Z!$A$2:$C$4127, 3, FALSE))</f>
        <v/>
      </c>
      <c r="G169" s="227"/>
      <c r="H169" s="227"/>
      <c r="I169" s="203" cm="1">
        <f t="array" ref="I169">IFERROR(W169/100*L169*INDEX(Application,X169,4), 0)</f>
        <v>0</v>
      </c>
      <c r="J169" s="204"/>
      <c r="K169" s="204"/>
      <c r="L169" s="229"/>
      <c r="M169" s="228"/>
      <c r="N169" s="203" cm="1">
        <f t="array" ref="N169">IFERROR(M169/100*L169*INDEX(Application,X169,4), 0)</f>
        <v>0</v>
      </c>
      <c r="O169" s="205"/>
      <c r="P169" s="204"/>
      <c r="Q169" s="201"/>
      <c r="R169" s="202" t="str">
        <f>IF(ISBLANK(Q169), "", VLOOKUP(Q169, Z!$A$2:$C$4127, 3, FALSE))</f>
        <v/>
      </c>
      <c r="S169" s="206"/>
      <c r="T169" s="207">
        <f t="shared" si="22"/>
        <v>0</v>
      </c>
      <c r="U169" s="211"/>
      <c r="V169" s="237">
        <f t="shared" si="23"/>
        <v>1</v>
      </c>
      <c r="W169" s="238">
        <f t="shared" si="29"/>
        <v>36.82</v>
      </c>
      <c r="X169" s="239">
        <f t="shared" si="24"/>
        <v>1</v>
      </c>
      <c r="Y169" s="237">
        <f t="shared" si="25"/>
        <v>1</v>
      </c>
      <c r="Z169" s="238">
        <f t="shared" si="26"/>
        <v>23.933</v>
      </c>
      <c r="AA169" s="238">
        <f t="shared" si="27"/>
        <v>23.933</v>
      </c>
      <c r="AB169" s="238">
        <f t="shared" si="30"/>
        <v>13.052</v>
      </c>
      <c r="AC169" s="238">
        <f t="shared" si="28"/>
        <v>15.262500000000001</v>
      </c>
      <c r="AD169" s="240">
        <f t="shared" si="31"/>
        <v>0</v>
      </c>
      <c r="AE169" s="240">
        <f t="shared" si="32"/>
        <v>79</v>
      </c>
      <c r="AF169" s="240"/>
      <c r="AG169" s="240"/>
    </row>
    <row r="170" spans="1:33" x14ac:dyDescent="0.2">
      <c r="A170" s="197"/>
      <c r="B170" s="226">
        <v>141</v>
      </c>
      <c r="C170" s="204"/>
      <c r="D170" s="204"/>
      <c r="E170" s="201"/>
      <c r="F170" s="202" t="str">
        <f>IF(ISBLANK(E170), "", VLOOKUP(E170, Z!$A$2:$C$4127, 3, FALSE))</f>
        <v/>
      </c>
      <c r="G170" s="227"/>
      <c r="H170" s="227"/>
      <c r="I170" s="203" cm="1">
        <f t="array" ref="I170">IFERROR(W170/100*L170*INDEX(Application,X170,4), 0)</f>
        <v>0</v>
      </c>
      <c r="J170" s="204"/>
      <c r="K170" s="204"/>
      <c r="L170" s="229"/>
      <c r="M170" s="228"/>
      <c r="N170" s="203" cm="1">
        <f t="array" ref="N170">IFERROR(M170/100*L170*INDEX(Application,X170,4), 0)</f>
        <v>0</v>
      </c>
      <c r="O170" s="205"/>
      <c r="P170" s="204"/>
      <c r="Q170" s="201"/>
      <c r="R170" s="202" t="str">
        <f>IF(ISBLANK(Q170), "", VLOOKUP(Q170, Z!$A$2:$C$4127, 3, FALSE))</f>
        <v/>
      </c>
      <c r="S170" s="206"/>
      <c r="T170" s="207">
        <f t="shared" si="22"/>
        <v>0</v>
      </c>
      <c r="U170" s="211"/>
      <c r="V170" s="237">
        <f t="shared" si="23"/>
        <v>1</v>
      </c>
      <c r="W170" s="238">
        <f t="shared" si="29"/>
        <v>36.82</v>
      </c>
      <c r="X170" s="239">
        <f t="shared" si="24"/>
        <v>1</v>
      </c>
      <c r="Y170" s="237">
        <f t="shared" si="25"/>
        <v>1</v>
      </c>
      <c r="Z170" s="238">
        <f t="shared" si="26"/>
        <v>23.933</v>
      </c>
      <c r="AA170" s="238">
        <f t="shared" si="27"/>
        <v>23.933</v>
      </c>
      <c r="AB170" s="238">
        <f t="shared" si="30"/>
        <v>13.052</v>
      </c>
      <c r="AC170" s="238">
        <f t="shared" si="28"/>
        <v>15.262500000000001</v>
      </c>
      <c r="AD170" s="240">
        <f t="shared" si="31"/>
        <v>0</v>
      </c>
      <c r="AE170" s="240">
        <f t="shared" si="32"/>
        <v>79</v>
      </c>
      <c r="AF170" s="240"/>
      <c r="AG170" s="240"/>
    </row>
    <row r="171" spans="1:33" x14ac:dyDescent="0.2">
      <c r="A171" s="197"/>
      <c r="B171" s="9">
        <v>142</v>
      </c>
      <c r="C171" s="204"/>
      <c r="D171" s="204"/>
      <c r="E171" s="201"/>
      <c r="F171" s="202" t="str">
        <f>IF(ISBLANK(E171), "", VLOOKUP(E171, Z!$A$2:$C$4127, 3, FALSE))</f>
        <v/>
      </c>
      <c r="G171" s="227"/>
      <c r="H171" s="227"/>
      <c r="I171" s="203" cm="1">
        <f t="array" ref="I171">IFERROR(W171/100*L171*INDEX(Application,X171,4), 0)</f>
        <v>0</v>
      </c>
      <c r="J171" s="204"/>
      <c r="K171" s="204"/>
      <c r="L171" s="229"/>
      <c r="M171" s="228"/>
      <c r="N171" s="203" cm="1">
        <f t="array" ref="N171">IFERROR(M171/100*L171*INDEX(Application,X171,4), 0)</f>
        <v>0</v>
      </c>
      <c r="O171" s="205"/>
      <c r="P171" s="204"/>
      <c r="Q171" s="201"/>
      <c r="R171" s="202" t="str">
        <f>IF(ISBLANK(Q171), "", VLOOKUP(Q171, Z!$A$2:$C$4127, 3, FALSE))</f>
        <v/>
      </c>
      <c r="S171" s="206"/>
      <c r="T171" s="207">
        <f t="shared" si="22"/>
        <v>0</v>
      </c>
      <c r="U171" s="211"/>
      <c r="V171" s="237">
        <f t="shared" si="23"/>
        <v>1</v>
      </c>
      <c r="W171" s="238">
        <f t="shared" si="29"/>
        <v>36.82</v>
      </c>
      <c r="X171" s="239">
        <f t="shared" si="24"/>
        <v>1</v>
      </c>
      <c r="Y171" s="237">
        <f t="shared" si="25"/>
        <v>1</v>
      </c>
      <c r="Z171" s="238">
        <f t="shared" si="26"/>
        <v>23.933</v>
      </c>
      <c r="AA171" s="238">
        <f t="shared" si="27"/>
        <v>23.933</v>
      </c>
      <c r="AB171" s="238">
        <f t="shared" si="30"/>
        <v>13.052</v>
      </c>
      <c r="AC171" s="238">
        <f t="shared" si="28"/>
        <v>15.262500000000001</v>
      </c>
      <c r="AD171" s="240">
        <f t="shared" si="31"/>
        <v>0</v>
      </c>
      <c r="AE171" s="240">
        <f t="shared" si="32"/>
        <v>79</v>
      </c>
      <c r="AF171" s="240"/>
      <c r="AG171" s="240"/>
    </row>
    <row r="172" spans="1:33" x14ac:dyDescent="0.2">
      <c r="A172" s="197"/>
      <c r="B172" s="9">
        <v>143</v>
      </c>
      <c r="C172" s="204"/>
      <c r="D172" s="204"/>
      <c r="E172" s="201"/>
      <c r="F172" s="202" t="str">
        <f>IF(ISBLANK(E172), "", VLOOKUP(E172, Z!$A$2:$C$4127, 3, FALSE))</f>
        <v/>
      </c>
      <c r="G172" s="227"/>
      <c r="H172" s="227"/>
      <c r="I172" s="203" cm="1">
        <f t="array" ref="I172">IFERROR(W172/100*L172*INDEX(Application,X172,4), 0)</f>
        <v>0</v>
      </c>
      <c r="J172" s="204"/>
      <c r="K172" s="204"/>
      <c r="L172" s="229"/>
      <c r="M172" s="228"/>
      <c r="N172" s="203" cm="1">
        <f t="array" ref="N172">IFERROR(M172/100*L172*INDEX(Application,X172,4), 0)</f>
        <v>0</v>
      </c>
      <c r="O172" s="205"/>
      <c r="P172" s="204"/>
      <c r="Q172" s="201"/>
      <c r="R172" s="202" t="str">
        <f>IF(ISBLANK(Q172), "", VLOOKUP(Q172, Z!$A$2:$C$4127, 3, FALSE))</f>
        <v/>
      </c>
      <c r="S172" s="206"/>
      <c r="T172" s="207">
        <f t="shared" si="22"/>
        <v>0</v>
      </c>
      <c r="U172" s="211"/>
      <c r="V172" s="237">
        <f t="shared" si="23"/>
        <v>1</v>
      </c>
      <c r="W172" s="238">
        <f t="shared" si="29"/>
        <v>36.82</v>
      </c>
      <c r="X172" s="239">
        <f t="shared" si="24"/>
        <v>1</v>
      </c>
      <c r="Y172" s="237">
        <f t="shared" si="25"/>
        <v>1</v>
      </c>
      <c r="Z172" s="238">
        <f t="shared" si="26"/>
        <v>23.933</v>
      </c>
      <c r="AA172" s="238">
        <f t="shared" si="27"/>
        <v>23.933</v>
      </c>
      <c r="AB172" s="238">
        <f t="shared" si="30"/>
        <v>13.052</v>
      </c>
      <c r="AC172" s="238">
        <f t="shared" si="28"/>
        <v>15.262500000000001</v>
      </c>
      <c r="AD172" s="240">
        <f t="shared" si="31"/>
        <v>0</v>
      </c>
      <c r="AE172" s="240">
        <f t="shared" si="32"/>
        <v>79</v>
      </c>
      <c r="AF172" s="240"/>
      <c r="AG172" s="240"/>
    </row>
    <row r="173" spans="1:33" x14ac:dyDescent="0.2">
      <c r="A173" s="197"/>
      <c r="B173" s="9">
        <v>144</v>
      </c>
      <c r="C173" s="204"/>
      <c r="D173" s="204"/>
      <c r="E173" s="201"/>
      <c r="F173" s="202" t="str">
        <f>IF(ISBLANK(E173), "", VLOOKUP(E173, Z!$A$2:$C$4127, 3, FALSE))</f>
        <v/>
      </c>
      <c r="G173" s="227"/>
      <c r="H173" s="227"/>
      <c r="I173" s="203" cm="1">
        <f t="array" ref="I173">IFERROR(W173/100*L173*INDEX(Application,X173,4), 0)</f>
        <v>0</v>
      </c>
      <c r="J173" s="204"/>
      <c r="K173" s="204"/>
      <c r="L173" s="229"/>
      <c r="M173" s="228"/>
      <c r="N173" s="203" cm="1">
        <f t="array" ref="N173">IFERROR(M173/100*L173*INDEX(Application,X173,4), 0)</f>
        <v>0</v>
      </c>
      <c r="O173" s="205"/>
      <c r="P173" s="204"/>
      <c r="Q173" s="201"/>
      <c r="R173" s="202" t="str">
        <f>IF(ISBLANK(Q173), "", VLOOKUP(Q173, Z!$A$2:$C$4127, 3, FALSE))</f>
        <v/>
      </c>
      <c r="S173" s="206"/>
      <c r="T173" s="207">
        <f t="shared" si="22"/>
        <v>0</v>
      </c>
      <c r="U173" s="211"/>
      <c r="V173" s="237">
        <f t="shared" si="23"/>
        <v>1</v>
      </c>
      <c r="W173" s="238">
        <f t="shared" si="29"/>
        <v>36.82</v>
      </c>
      <c r="X173" s="239">
        <f t="shared" si="24"/>
        <v>1</v>
      </c>
      <c r="Y173" s="237">
        <f t="shared" si="25"/>
        <v>1</v>
      </c>
      <c r="Z173" s="238">
        <f t="shared" si="26"/>
        <v>23.933</v>
      </c>
      <c r="AA173" s="238">
        <f t="shared" si="27"/>
        <v>23.933</v>
      </c>
      <c r="AB173" s="238">
        <f t="shared" si="30"/>
        <v>13.052</v>
      </c>
      <c r="AC173" s="238">
        <f t="shared" si="28"/>
        <v>15.262500000000001</v>
      </c>
      <c r="AD173" s="240">
        <f t="shared" si="31"/>
        <v>0</v>
      </c>
      <c r="AE173" s="240">
        <f t="shared" si="32"/>
        <v>79</v>
      </c>
      <c r="AF173" s="240"/>
      <c r="AG173" s="240"/>
    </row>
    <row r="174" spans="1:33" x14ac:dyDescent="0.2">
      <c r="A174" s="197"/>
      <c r="B174" s="226">
        <v>145</v>
      </c>
      <c r="C174" s="204"/>
      <c r="D174" s="204"/>
      <c r="E174" s="201"/>
      <c r="F174" s="202" t="str">
        <f>IF(ISBLANK(E174), "", VLOOKUP(E174, Z!$A$2:$C$4127, 3, FALSE))</f>
        <v/>
      </c>
      <c r="G174" s="227"/>
      <c r="H174" s="227"/>
      <c r="I174" s="203" cm="1">
        <f t="array" ref="I174">IFERROR(W174/100*L174*INDEX(Application,X174,4), 0)</f>
        <v>0</v>
      </c>
      <c r="J174" s="204"/>
      <c r="K174" s="204"/>
      <c r="L174" s="229"/>
      <c r="M174" s="228"/>
      <c r="N174" s="203" cm="1">
        <f t="array" ref="N174">IFERROR(M174/100*L174*INDEX(Application,X174,4), 0)</f>
        <v>0</v>
      </c>
      <c r="O174" s="205"/>
      <c r="P174" s="204"/>
      <c r="Q174" s="201"/>
      <c r="R174" s="202" t="str">
        <f>IF(ISBLANK(Q174), "", VLOOKUP(Q174, Z!$A$2:$C$4127, 3, FALSE))</f>
        <v/>
      </c>
      <c r="S174" s="206"/>
      <c r="T174" s="207">
        <f t="shared" si="22"/>
        <v>0</v>
      </c>
      <c r="U174" s="211"/>
      <c r="V174" s="237">
        <f t="shared" si="23"/>
        <v>1</v>
      </c>
      <c r="W174" s="238">
        <f t="shared" si="29"/>
        <v>36.82</v>
      </c>
      <c r="X174" s="239">
        <f t="shared" si="24"/>
        <v>1</v>
      </c>
      <c r="Y174" s="237">
        <f t="shared" si="25"/>
        <v>1</v>
      </c>
      <c r="Z174" s="238">
        <f t="shared" si="26"/>
        <v>23.933</v>
      </c>
      <c r="AA174" s="238">
        <f t="shared" si="27"/>
        <v>23.933</v>
      </c>
      <c r="AB174" s="238">
        <f t="shared" si="30"/>
        <v>13.052</v>
      </c>
      <c r="AC174" s="238">
        <f t="shared" si="28"/>
        <v>15.262500000000001</v>
      </c>
      <c r="AD174" s="240">
        <f t="shared" si="31"/>
        <v>0</v>
      </c>
      <c r="AE174" s="240">
        <f t="shared" si="32"/>
        <v>79</v>
      </c>
      <c r="AF174" s="240"/>
      <c r="AG174" s="240"/>
    </row>
    <row r="175" spans="1:33" x14ac:dyDescent="0.2">
      <c r="A175" s="197"/>
      <c r="B175" s="9">
        <v>146</v>
      </c>
      <c r="C175" s="204"/>
      <c r="D175" s="204"/>
      <c r="E175" s="201"/>
      <c r="F175" s="202" t="str">
        <f>IF(ISBLANK(E175), "", VLOOKUP(E175, Z!$A$2:$C$4127, 3, FALSE))</f>
        <v/>
      </c>
      <c r="G175" s="227"/>
      <c r="H175" s="227"/>
      <c r="I175" s="203" cm="1">
        <f t="array" ref="I175">IFERROR(W175/100*L175*INDEX(Application,X175,4), 0)</f>
        <v>0</v>
      </c>
      <c r="J175" s="204"/>
      <c r="K175" s="204"/>
      <c r="L175" s="229"/>
      <c r="M175" s="228"/>
      <c r="N175" s="203" cm="1">
        <f t="array" ref="N175">IFERROR(M175/100*L175*INDEX(Application,X175,4), 0)</f>
        <v>0</v>
      </c>
      <c r="O175" s="205"/>
      <c r="P175" s="204"/>
      <c r="Q175" s="201"/>
      <c r="R175" s="202" t="str">
        <f>IF(ISBLANK(Q175), "", VLOOKUP(Q175, Z!$A$2:$C$4127, 3, FALSE))</f>
        <v/>
      </c>
      <c r="S175" s="206"/>
      <c r="T175" s="207">
        <f t="shared" si="22"/>
        <v>0</v>
      </c>
      <c r="U175" s="211"/>
      <c r="V175" s="237">
        <f t="shared" si="23"/>
        <v>1</v>
      </c>
      <c r="W175" s="238">
        <f t="shared" si="29"/>
        <v>36.82</v>
      </c>
      <c r="X175" s="239">
        <f t="shared" si="24"/>
        <v>1</v>
      </c>
      <c r="Y175" s="237">
        <f t="shared" si="25"/>
        <v>1</v>
      </c>
      <c r="Z175" s="238">
        <f t="shared" si="26"/>
        <v>23.933</v>
      </c>
      <c r="AA175" s="238">
        <f t="shared" si="27"/>
        <v>23.933</v>
      </c>
      <c r="AB175" s="238">
        <f t="shared" si="30"/>
        <v>13.052</v>
      </c>
      <c r="AC175" s="238">
        <f t="shared" si="28"/>
        <v>15.262500000000001</v>
      </c>
      <c r="AD175" s="240">
        <f t="shared" si="31"/>
        <v>0</v>
      </c>
      <c r="AE175" s="240">
        <f t="shared" si="32"/>
        <v>79</v>
      </c>
      <c r="AF175" s="240"/>
      <c r="AG175" s="240"/>
    </row>
    <row r="176" spans="1:33" x14ac:dyDescent="0.2">
      <c r="A176" s="197"/>
      <c r="B176" s="9">
        <v>147</v>
      </c>
      <c r="C176" s="204"/>
      <c r="D176" s="204"/>
      <c r="E176" s="201"/>
      <c r="F176" s="202" t="str">
        <f>IF(ISBLANK(E176), "", VLOOKUP(E176, Z!$A$2:$C$4127, 3, FALSE))</f>
        <v/>
      </c>
      <c r="G176" s="227"/>
      <c r="H176" s="227"/>
      <c r="I176" s="203" cm="1">
        <f t="array" ref="I176">IFERROR(W176/100*L176*INDEX(Application,X176,4), 0)</f>
        <v>0</v>
      </c>
      <c r="J176" s="204"/>
      <c r="K176" s="204"/>
      <c r="L176" s="229"/>
      <c r="M176" s="228"/>
      <c r="N176" s="203" cm="1">
        <f t="array" ref="N176">IFERROR(M176/100*L176*INDEX(Application,X176,4), 0)</f>
        <v>0</v>
      </c>
      <c r="O176" s="205"/>
      <c r="P176" s="204"/>
      <c r="Q176" s="201"/>
      <c r="R176" s="202" t="str">
        <f>IF(ISBLANK(Q176), "", VLOOKUP(Q176, Z!$A$2:$C$4127, 3, FALSE))</f>
        <v/>
      </c>
      <c r="S176" s="206"/>
      <c r="T176" s="207">
        <f t="shared" si="22"/>
        <v>0</v>
      </c>
      <c r="U176" s="211"/>
      <c r="V176" s="237">
        <f t="shared" si="23"/>
        <v>1</v>
      </c>
      <c r="W176" s="238">
        <f t="shared" si="29"/>
        <v>36.82</v>
      </c>
      <c r="X176" s="239">
        <f t="shared" si="24"/>
        <v>1</v>
      </c>
      <c r="Y176" s="237">
        <f t="shared" si="25"/>
        <v>1</v>
      </c>
      <c r="Z176" s="238">
        <f t="shared" si="26"/>
        <v>23.933</v>
      </c>
      <c r="AA176" s="238">
        <f t="shared" si="27"/>
        <v>23.933</v>
      </c>
      <c r="AB176" s="238">
        <f t="shared" si="30"/>
        <v>13.052</v>
      </c>
      <c r="AC176" s="238">
        <f t="shared" si="28"/>
        <v>15.262500000000001</v>
      </c>
      <c r="AD176" s="240">
        <f t="shared" si="31"/>
        <v>0</v>
      </c>
      <c r="AE176" s="240">
        <f t="shared" si="32"/>
        <v>79</v>
      </c>
      <c r="AF176" s="240"/>
      <c r="AG176" s="240"/>
    </row>
    <row r="177" spans="1:33" x14ac:dyDescent="0.2">
      <c r="A177" s="197"/>
      <c r="B177" s="9">
        <v>148</v>
      </c>
      <c r="C177" s="204"/>
      <c r="D177" s="204"/>
      <c r="E177" s="201"/>
      <c r="F177" s="202" t="str">
        <f>IF(ISBLANK(E177), "", VLOOKUP(E177, Z!$A$2:$C$4127, 3, FALSE))</f>
        <v/>
      </c>
      <c r="G177" s="227"/>
      <c r="H177" s="227"/>
      <c r="I177" s="203" cm="1">
        <f t="array" ref="I177">IFERROR(W177/100*L177*INDEX(Application,X177,4), 0)</f>
        <v>0</v>
      </c>
      <c r="J177" s="204"/>
      <c r="K177" s="204"/>
      <c r="L177" s="229"/>
      <c r="M177" s="228"/>
      <c r="N177" s="203" cm="1">
        <f t="array" ref="N177">IFERROR(M177/100*L177*INDEX(Application,X177,4), 0)</f>
        <v>0</v>
      </c>
      <c r="O177" s="205"/>
      <c r="P177" s="204"/>
      <c r="Q177" s="201"/>
      <c r="R177" s="202" t="str">
        <f>IF(ISBLANK(Q177), "", VLOOKUP(Q177, Z!$A$2:$C$4127, 3, FALSE))</f>
        <v/>
      </c>
      <c r="S177" s="206"/>
      <c r="T177" s="207">
        <f t="shared" si="22"/>
        <v>0</v>
      </c>
      <c r="U177" s="211"/>
      <c r="V177" s="237">
        <f t="shared" si="23"/>
        <v>1</v>
      </c>
      <c r="W177" s="238">
        <f t="shared" si="29"/>
        <v>36.82</v>
      </c>
      <c r="X177" s="239">
        <f t="shared" si="24"/>
        <v>1</v>
      </c>
      <c r="Y177" s="237">
        <f t="shared" si="25"/>
        <v>1</v>
      </c>
      <c r="Z177" s="238">
        <f t="shared" si="26"/>
        <v>23.933</v>
      </c>
      <c r="AA177" s="238">
        <f t="shared" si="27"/>
        <v>23.933</v>
      </c>
      <c r="AB177" s="238">
        <f t="shared" si="30"/>
        <v>13.052</v>
      </c>
      <c r="AC177" s="238">
        <f t="shared" si="28"/>
        <v>15.262500000000001</v>
      </c>
      <c r="AD177" s="240">
        <f t="shared" si="31"/>
        <v>0</v>
      </c>
      <c r="AE177" s="240">
        <f t="shared" si="32"/>
        <v>79</v>
      </c>
      <c r="AF177" s="240"/>
      <c r="AG177" s="240"/>
    </row>
    <row r="178" spans="1:33" x14ac:dyDescent="0.2">
      <c r="A178" s="197"/>
      <c r="B178" s="226">
        <v>149</v>
      </c>
      <c r="C178" s="204"/>
      <c r="D178" s="204"/>
      <c r="E178" s="201"/>
      <c r="F178" s="202" t="str">
        <f>IF(ISBLANK(E178), "", VLOOKUP(E178, Z!$A$2:$C$4127, 3, FALSE))</f>
        <v/>
      </c>
      <c r="G178" s="227"/>
      <c r="H178" s="227"/>
      <c r="I178" s="203" cm="1">
        <f t="array" ref="I178">IFERROR(W178/100*L178*INDEX(Application,X178,4), 0)</f>
        <v>0</v>
      </c>
      <c r="J178" s="204"/>
      <c r="K178" s="204"/>
      <c r="L178" s="229"/>
      <c r="M178" s="228"/>
      <c r="N178" s="203" cm="1">
        <f t="array" ref="N178">IFERROR(M178/100*L178*INDEX(Application,X178,4), 0)</f>
        <v>0</v>
      </c>
      <c r="O178" s="205"/>
      <c r="P178" s="204"/>
      <c r="Q178" s="201"/>
      <c r="R178" s="202" t="str">
        <f>IF(ISBLANK(Q178), "", VLOOKUP(Q178, Z!$A$2:$C$4127, 3, FALSE))</f>
        <v/>
      </c>
      <c r="S178" s="206"/>
      <c r="T178" s="207">
        <f t="shared" si="22"/>
        <v>0</v>
      </c>
      <c r="U178" s="211"/>
      <c r="V178" s="237">
        <f t="shared" si="23"/>
        <v>1</v>
      </c>
      <c r="W178" s="238">
        <f t="shared" si="29"/>
        <v>36.82</v>
      </c>
      <c r="X178" s="239">
        <f t="shared" si="24"/>
        <v>1</v>
      </c>
      <c r="Y178" s="237">
        <f t="shared" si="25"/>
        <v>1</v>
      </c>
      <c r="Z178" s="238">
        <f t="shared" si="26"/>
        <v>23.933</v>
      </c>
      <c r="AA178" s="238">
        <f t="shared" si="27"/>
        <v>23.933</v>
      </c>
      <c r="AB178" s="238">
        <f t="shared" si="30"/>
        <v>13.052</v>
      </c>
      <c r="AC178" s="238">
        <f t="shared" si="28"/>
        <v>15.262500000000001</v>
      </c>
      <c r="AD178" s="240">
        <f t="shared" si="31"/>
        <v>0</v>
      </c>
      <c r="AE178" s="240">
        <f t="shared" si="32"/>
        <v>79</v>
      </c>
      <c r="AF178" s="240"/>
      <c r="AG178" s="240"/>
    </row>
    <row r="179" spans="1:33" x14ac:dyDescent="0.2">
      <c r="A179" s="197"/>
      <c r="B179" s="9">
        <v>150</v>
      </c>
      <c r="C179" s="204"/>
      <c r="D179" s="204"/>
      <c r="E179" s="201"/>
      <c r="F179" s="202" t="str">
        <f>IF(ISBLANK(E179), "", VLOOKUP(E179, Z!$A$2:$C$4127, 3, FALSE))</f>
        <v/>
      </c>
      <c r="G179" s="227"/>
      <c r="H179" s="227"/>
      <c r="I179" s="203" cm="1">
        <f t="array" ref="I179">IFERROR(W179/100*L179*INDEX(Application,X179,4), 0)</f>
        <v>0</v>
      </c>
      <c r="J179" s="204"/>
      <c r="K179" s="204"/>
      <c r="L179" s="229"/>
      <c r="M179" s="228"/>
      <c r="N179" s="203" cm="1">
        <f t="array" ref="N179">IFERROR(M179/100*L179*INDEX(Application,X179,4), 0)</f>
        <v>0</v>
      </c>
      <c r="O179" s="205"/>
      <c r="P179" s="204"/>
      <c r="Q179" s="201"/>
      <c r="R179" s="202" t="str">
        <f>IF(ISBLANK(Q179), "", VLOOKUP(Q179, Z!$A$2:$C$4127, 3, FALSE))</f>
        <v/>
      </c>
      <c r="S179" s="206"/>
      <c r="T179" s="207">
        <f t="shared" si="22"/>
        <v>0</v>
      </c>
      <c r="U179" s="211"/>
      <c r="V179" s="237">
        <f t="shared" si="23"/>
        <v>1</v>
      </c>
      <c r="W179" s="238">
        <f t="shared" si="29"/>
        <v>36.82</v>
      </c>
      <c r="X179" s="239">
        <f t="shared" si="24"/>
        <v>1</v>
      </c>
      <c r="Y179" s="237">
        <f t="shared" si="25"/>
        <v>1</v>
      </c>
      <c r="Z179" s="238">
        <f t="shared" si="26"/>
        <v>23.933</v>
      </c>
      <c r="AA179" s="238">
        <f t="shared" si="27"/>
        <v>23.933</v>
      </c>
      <c r="AB179" s="238">
        <f t="shared" si="30"/>
        <v>13.052</v>
      </c>
      <c r="AC179" s="238">
        <f t="shared" si="28"/>
        <v>15.262500000000001</v>
      </c>
      <c r="AD179" s="240">
        <f t="shared" si="31"/>
        <v>0</v>
      </c>
      <c r="AE179" s="240">
        <f t="shared" si="32"/>
        <v>79</v>
      </c>
      <c r="AF179" s="240"/>
      <c r="AG179" s="240"/>
    </row>
    <row r="180" spans="1:33" x14ac:dyDescent="0.2">
      <c r="A180" s="197"/>
      <c r="B180" s="9">
        <v>151</v>
      </c>
      <c r="C180" s="204"/>
      <c r="D180" s="204"/>
      <c r="E180" s="201"/>
      <c r="F180" s="202" t="str">
        <f>IF(ISBLANK(E180), "", VLOOKUP(E180, Z!$A$2:$C$4127, 3, FALSE))</f>
        <v/>
      </c>
      <c r="G180" s="227"/>
      <c r="H180" s="227"/>
      <c r="I180" s="203" cm="1">
        <f t="array" ref="I180">IFERROR(W180/100*L180*INDEX(Application,X180,4), 0)</f>
        <v>0</v>
      </c>
      <c r="J180" s="204"/>
      <c r="K180" s="204"/>
      <c r="L180" s="229"/>
      <c r="M180" s="228"/>
      <c r="N180" s="203" cm="1">
        <f t="array" ref="N180">IFERROR(M180/100*L180*INDEX(Application,X180,4), 0)</f>
        <v>0</v>
      </c>
      <c r="O180" s="205"/>
      <c r="P180" s="204"/>
      <c r="Q180" s="201"/>
      <c r="R180" s="202" t="str">
        <f>IF(ISBLANK(Q180), "", VLOOKUP(Q180, Z!$A$2:$C$4127, 3, FALSE))</f>
        <v/>
      </c>
      <c r="S180" s="206"/>
      <c r="T180" s="207">
        <f t="shared" si="22"/>
        <v>0</v>
      </c>
      <c r="U180" s="211"/>
      <c r="V180" s="237">
        <f t="shared" si="23"/>
        <v>1</v>
      </c>
      <c r="W180" s="238">
        <f t="shared" si="29"/>
        <v>36.82</v>
      </c>
      <c r="X180" s="239">
        <f t="shared" si="24"/>
        <v>1</v>
      </c>
      <c r="Y180" s="237">
        <f t="shared" si="25"/>
        <v>1</v>
      </c>
      <c r="Z180" s="238">
        <f t="shared" si="26"/>
        <v>23.933</v>
      </c>
      <c r="AA180" s="238">
        <f t="shared" si="27"/>
        <v>23.933</v>
      </c>
      <c r="AB180" s="238">
        <f t="shared" si="30"/>
        <v>13.052</v>
      </c>
      <c r="AC180" s="238">
        <f t="shared" si="28"/>
        <v>15.262500000000001</v>
      </c>
      <c r="AD180" s="240">
        <f t="shared" si="31"/>
        <v>0</v>
      </c>
      <c r="AE180" s="240">
        <f t="shared" si="32"/>
        <v>79</v>
      </c>
      <c r="AF180" s="240"/>
      <c r="AG180" s="240"/>
    </row>
    <row r="181" spans="1:33" x14ac:dyDescent="0.2">
      <c r="A181" s="197"/>
      <c r="B181" s="9">
        <v>152</v>
      </c>
      <c r="C181" s="204"/>
      <c r="D181" s="204"/>
      <c r="E181" s="201"/>
      <c r="F181" s="202" t="str">
        <f>IF(ISBLANK(E181), "", VLOOKUP(E181, Z!$A$2:$C$4127, 3, FALSE))</f>
        <v/>
      </c>
      <c r="G181" s="227"/>
      <c r="H181" s="227"/>
      <c r="I181" s="203" cm="1">
        <f t="array" ref="I181">IFERROR(W181/100*L181*INDEX(Application,X181,4), 0)</f>
        <v>0</v>
      </c>
      <c r="J181" s="204"/>
      <c r="K181" s="204"/>
      <c r="L181" s="229"/>
      <c r="M181" s="228"/>
      <c r="N181" s="203" cm="1">
        <f t="array" ref="N181">IFERROR(M181/100*L181*INDEX(Application,X181,4), 0)</f>
        <v>0</v>
      </c>
      <c r="O181" s="205"/>
      <c r="P181" s="204"/>
      <c r="Q181" s="201"/>
      <c r="R181" s="202" t="str">
        <f>IF(ISBLANK(Q181), "", VLOOKUP(Q181, Z!$A$2:$C$4127, 3, FALSE))</f>
        <v/>
      </c>
      <c r="S181" s="206"/>
      <c r="T181" s="207">
        <f t="shared" si="22"/>
        <v>0</v>
      </c>
      <c r="U181" s="211"/>
      <c r="V181" s="237">
        <f t="shared" si="23"/>
        <v>1</v>
      </c>
      <c r="W181" s="238">
        <f t="shared" si="29"/>
        <v>36.82</v>
      </c>
      <c r="X181" s="239">
        <f t="shared" si="24"/>
        <v>1</v>
      </c>
      <c r="Y181" s="237">
        <f t="shared" si="25"/>
        <v>1</v>
      </c>
      <c r="Z181" s="238">
        <f t="shared" si="26"/>
        <v>23.933</v>
      </c>
      <c r="AA181" s="238">
        <f t="shared" si="27"/>
        <v>23.933</v>
      </c>
      <c r="AB181" s="238">
        <f t="shared" si="30"/>
        <v>13.052</v>
      </c>
      <c r="AC181" s="238">
        <f t="shared" si="28"/>
        <v>15.262500000000001</v>
      </c>
      <c r="AD181" s="240">
        <f t="shared" si="31"/>
        <v>0</v>
      </c>
      <c r="AE181" s="240">
        <f t="shared" si="32"/>
        <v>79</v>
      </c>
      <c r="AF181" s="240"/>
      <c r="AG181" s="240"/>
    </row>
    <row r="182" spans="1:33" x14ac:dyDescent="0.2">
      <c r="A182" s="197"/>
      <c r="B182" s="226">
        <v>153</v>
      </c>
      <c r="C182" s="204"/>
      <c r="D182" s="204"/>
      <c r="E182" s="201"/>
      <c r="F182" s="202" t="str">
        <f>IF(ISBLANK(E182), "", VLOOKUP(E182, Z!$A$2:$C$4127, 3, FALSE))</f>
        <v/>
      </c>
      <c r="G182" s="227"/>
      <c r="H182" s="227"/>
      <c r="I182" s="203" cm="1">
        <f t="array" ref="I182">IFERROR(W182/100*L182*INDEX(Application,X182,4), 0)</f>
        <v>0</v>
      </c>
      <c r="J182" s="204"/>
      <c r="K182" s="204"/>
      <c r="L182" s="229"/>
      <c r="M182" s="228"/>
      <c r="N182" s="203" cm="1">
        <f t="array" ref="N182">IFERROR(M182/100*L182*INDEX(Application,X182,4), 0)</f>
        <v>0</v>
      </c>
      <c r="O182" s="205"/>
      <c r="P182" s="204"/>
      <c r="Q182" s="201"/>
      <c r="R182" s="202" t="str">
        <f>IF(ISBLANK(Q182), "", VLOOKUP(Q182, Z!$A$2:$C$4127, 3, FALSE))</f>
        <v/>
      </c>
      <c r="S182" s="206"/>
      <c r="T182" s="207">
        <f t="shared" si="22"/>
        <v>0</v>
      </c>
      <c r="U182" s="211"/>
      <c r="V182" s="237">
        <f t="shared" si="23"/>
        <v>1</v>
      </c>
      <c r="W182" s="238">
        <f t="shared" si="29"/>
        <v>36.82</v>
      </c>
      <c r="X182" s="239">
        <f t="shared" si="24"/>
        <v>1</v>
      </c>
      <c r="Y182" s="237">
        <f t="shared" si="25"/>
        <v>1</v>
      </c>
      <c r="Z182" s="238">
        <f t="shared" si="26"/>
        <v>23.933</v>
      </c>
      <c r="AA182" s="238">
        <f t="shared" si="27"/>
        <v>23.933</v>
      </c>
      <c r="AB182" s="238">
        <f t="shared" si="30"/>
        <v>13.052</v>
      </c>
      <c r="AC182" s="238">
        <f t="shared" si="28"/>
        <v>15.262500000000001</v>
      </c>
      <c r="AD182" s="240">
        <f t="shared" si="31"/>
        <v>0</v>
      </c>
      <c r="AE182" s="240">
        <f t="shared" si="32"/>
        <v>79</v>
      </c>
      <c r="AF182" s="240"/>
      <c r="AG182" s="240"/>
    </row>
    <row r="183" spans="1:33" x14ac:dyDescent="0.2">
      <c r="A183" s="197"/>
      <c r="B183" s="9">
        <v>154</v>
      </c>
      <c r="C183" s="204"/>
      <c r="D183" s="204"/>
      <c r="E183" s="201"/>
      <c r="F183" s="202" t="str">
        <f>IF(ISBLANK(E183), "", VLOOKUP(E183, Z!$A$2:$C$4127, 3, FALSE))</f>
        <v/>
      </c>
      <c r="G183" s="227"/>
      <c r="H183" s="227"/>
      <c r="I183" s="203" cm="1">
        <f t="array" ref="I183">IFERROR(W183/100*L183*INDEX(Application,X183,4), 0)</f>
        <v>0</v>
      </c>
      <c r="J183" s="204"/>
      <c r="K183" s="204"/>
      <c r="L183" s="229"/>
      <c r="M183" s="228"/>
      <c r="N183" s="203" cm="1">
        <f t="array" ref="N183">IFERROR(M183/100*L183*INDEX(Application,X183,4), 0)</f>
        <v>0</v>
      </c>
      <c r="O183" s="205"/>
      <c r="P183" s="204"/>
      <c r="Q183" s="201"/>
      <c r="R183" s="202" t="str">
        <f>IF(ISBLANK(Q183), "", VLOOKUP(Q183, Z!$A$2:$C$4127, 3, FALSE))</f>
        <v/>
      </c>
      <c r="S183" s="206"/>
      <c r="T183" s="207">
        <f t="shared" si="22"/>
        <v>0</v>
      </c>
      <c r="U183" s="211"/>
      <c r="V183" s="237">
        <f t="shared" si="23"/>
        <v>1</v>
      </c>
      <c r="W183" s="238">
        <f t="shared" si="29"/>
        <v>36.82</v>
      </c>
      <c r="X183" s="239">
        <f t="shared" si="24"/>
        <v>1</v>
      </c>
      <c r="Y183" s="237">
        <f t="shared" si="25"/>
        <v>1</v>
      </c>
      <c r="Z183" s="238">
        <f t="shared" si="26"/>
        <v>23.933</v>
      </c>
      <c r="AA183" s="238">
        <f t="shared" si="27"/>
        <v>23.933</v>
      </c>
      <c r="AB183" s="238">
        <f t="shared" si="30"/>
        <v>13.052</v>
      </c>
      <c r="AC183" s="238">
        <f t="shared" si="28"/>
        <v>15.262500000000001</v>
      </c>
      <c r="AD183" s="240">
        <f t="shared" si="31"/>
        <v>0</v>
      </c>
      <c r="AE183" s="240">
        <f t="shared" si="32"/>
        <v>79</v>
      </c>
      <c r="AF183" s="240"/>
      <c r="AG183" s="240"/>
    </row>
    <row r="184" spans="1:33" x14ac:dyDescent="0.2">
      <c r="A184" s="197"/>
      <c r="B184" s="9">
        <v>155</v>
      </c>
      <c r="C184" s="204"/>
      <c r="D184" s="204"/>
      <c r="E184" s="201"/>
      <c r="F184" s="202" t="str">
        <f>IF(ISBLANK(E184), "", VLOOKUP(E184, Z!$A$2:$C$4127, 3, FALSE))</f>
        <v/>
      </c>
      <c r="G184" s="227"/>
      <c r="H184" s="227"/>
      <c r="I184" s="203" cm="1">
        <f t="array" ref="I184">IFERROR(W184/100*L184*INDEX(Application,X184,4), 0)</f>
        <v>0</v>
      </c>
      <c r="J184" s="204"/>
      <c r="K184" s="204"/>
      <c r="L184" s="229"/>
      <c r="M184" s="228"/>
      <c r="N184" s="203" cm="1">
        <f t="array" ref="N184">IFERROR(M184/100*L184*INDEX(Application,X184,4), 0)</f>
        <v>0</v>
      </c>
      <c r="O184" s="205"/>
      <c r="P184" s="204"/>
      <c r="Q184" s="201"/>
      <c r="R184" s="202" t="str">
        <f>IF(ISBLANK(Q184), "", VLOOKUP(Q184, Z!$A$2:$C$4127, 3, FALSE))</f>
        <v/>
      </c>
      <c r="S184" s="206"/>
      <c r="T184" s="207">
        <f t="shared" si="22"/>
        <v>0</v>
      </c>
      <c r="U184" s="211"/>
      <c r="V184" s="237">
        <f t="shared" si="23"/>
        <v>1</v>
      </c>
      <c r="W184" s="238">
        <f t="shared" si="29"/>
        <v>36.82</v>
      </c>
      <c r="X184" s="239">
        <f t="shared" si="24"/>
        <v>1</v>
      </c>
      <c r="Y184" s="237">
        <f t="shared" si="25"/>
        <v>1</v>
      </c>
      <c r="Z184" s="238">
        <f t="shared" si="26"/>
        <v>23.933</v>
      </c>
      <c r="AA184" s="238">
        <f t="shared" si="27"/>
        <v>23.933</v>
      </c>
      <c r="AB184" s="238">
        <f t="shared" si="30"/>
        <v>13.052</v>
      </c>
      <c r="AC184" s="238">
        <f t="shared" si="28"/>
        <v>15.262500000000001</v>
      </c>
      <c r="AD184" s="240">
        <f t="shared" si="31"/>
        <v>0</v>
      </c>
      <c r="AE184" s="240">
        <f t="shared" si="32"/>
        <v>79</v>
      </c>
      <c r="AF184" s="240"/>
      <c r="AG184" s="240"/>
    </row>
    <row r="185" spans="1:33" x14ac:dyDescent="0.2">
      <c r="A185" s="197"/>
      <c r="B185" s="9">
        <v>156</v>
      </c>
      <c r="C185" s="204"/>
      <c r="D185" s="204"/>
      <c r="E185" s="201"/>
      <c r="F185" s="202" t="str">
        <f>IF(ISBLANK(E185), "", VLOOKUP(E185, Z!$A$2:$C$4127, 3, FALSE))</f>
        <v/>
      </c>
      <c r="G185" s="227"/>
      <c r="H185" s="227"/>
      <c r="I185" s="203" cm="1">
        <f t="array" ref="I185">IFERROR(W185/100*L185*INDEX(Application,X185,4), 0)</f>
        <v>0</v>
      </c>
      <c r="J185" s="204"/>
      <c r="K185" s="204"/>
      <c r="L185" s="229"/>
      <c r="M185" s="228"/>
      <c r="N185" s="203" cm="1">
        <f t="array" ref="N185">IFERROR(M185/100*L185*INDEX(Application,X185,4), 0)</f>
        <v>0</v>
      </c>
      <c r="O185" s="205"/>
      <c r="P185" s="204"/>
      <c r="Q185" s="201"/>
      <c r="R185" s="202" t="str">
        <f>IF(ISBLANK(Q185), "", VLOOKUP(Q185, Z!$A$2:$C$4127, 3, FALSE))</f>
        <v/>
      </c>
      <c r="S185" s="206"/>
      <c r="T185" s="207">
        <f t="shared" si="22"/>
        <v>0</v>
      </c>
      <c r="U185" s="211"/>
      <c r="V185" s="237">
        <f t="shared" si="23"/>
        <v>1</v>
      </c>
      <c r="W185" s="238">
        <f t="shared" si="29"/>
        <v>36.82</v>
      </c>
      <c r="X185" s="239">
        <f t="shared" si="24"/>
        <v>1</v>
      </c>
      <c r="Y185" s="237">
        <f t="shared" si="25"/>
        <v>1</v>
      </c>
      <c r="Z185" s="238">
        <f t="shared" si="26"/>
        <v>23.933</v>
      </c>
      <c r="AA185" s="238">
        <f t="shared" si="27"/>
        <v>23.933</v>
      </c>
      <c r="AB185" s="238">
        <f t="shared" si="30"/>
        <v>13.052</v>
      </c>
      <c r="AC185" s="238">
        <f t="shared" si="28"/>
        <v>15.262500000000001</v>
      </c>
      <c r="AD185" s="240">
        <f t="shared" si="31"/>
        <v>0</v>
      </c>
      <c r="AE185" s="240">
        <f t="shared" si="32"/>
        <v>79</v>
      </c>
      <c r="AF185" s="240"/>
      <c r="AG185" s="240"/>
    </row>
    <row r="186" spans="1:33" x14ac:dyDescent="0.2">
      <c r="A186" s="197"/>
      <c r="B186" s="226">
        <v>157</v>
      </c>
      <c r="C186" s="204"/>
      <c r="D186" s="204"/>
      <c r="E186" s="201"/>
      <c r="F186" s="202" t="str">
        <f>IF(ISBLANK(E186), "", VLOOKUP(E186, Z!$A$2:$C$4127, 3, FALSE))</f>
        <v/>
      </c>
      <c r="G186" s="227"/>
      <c r="H186" s="227"/>
      <c r="I186" s="203" cm="1">
        <f t="array" ref="I186">IFERROR(W186/100*L186*INDEX(Application,X186,4), 0)</f>
        <v>0</v>
      </c>
      <c r="J186" s="204"/>
      <c r="K186" s="204"/>
      <c r="L186" s="229"/>
      <c r="M186" s="228"/>
      <c r="N186" s="203" cm="1">
        <f t="array" ref="N186">IFERROR(M186/100*L186*INDEX(Application,X186,4), 0)</f>
        <v>0</v>
      </c>
      <c r="O186" s="205"/>
      <c r="P186" s="204"/>
      <c r="Q186" s="201"/>
      <c r="R186" s="202" t="str">
        <f>IF(ISBLANK(Q186), "", VLOOKUP(Q186, Z!$A$2:$C$4127, 3, FALSE))</f>
        <v/>
      </c>
      <c r="S186" s="206"/>
      <c r="T186" s="207">
        <f t="shared" si="22"/>
        <v>0</v>
      </c>
      <c r="U186" s="211"/>
      <c r="V186" s="237">
        <f t="shared" si="23"/>
        <v>1</v>
      </c>
      <c r="W186" s="238">
        <f t="shared" si="29"/>
        <v>36.82</v>
      </c>
      <c r="X186" s="239">
        <f t="shared" si="24"/>
        <v>1</v>
      </c>
      <c r="Y186" s="237">
        <f t="shared" si="25"/>
        <v>1</v>
      </c>
      <c r="Z186" s="238">
        <f t="shared" si="26"/>
        <v>23.933</v>
      </c>
      <c r="AA186" s="238">
        <f t="shared" si="27"/>
        <v>23.933</v>
      </c>
      <c r="AB186" s="238">
        <f t="shared" si="30"/>
        <v>13.052</v>
      </c>
      <c r="AC186" s="238">
        <f t="shared" si="28"/>
        <v>15.262500000000001</v>
      </c>
      <c r="AD186" s="240">
        <f t="shared" si="31"/>
        <v>0</v>
      </c>
      <c r="AE186" s="240">
        <f t="shared" si="32"/>
        <v>79</v>
      </c>
      <c r="AF186" s="240"/>
      <c r="AG186" s="240"/>
    </row>
    <row r="187" spans="1:33" x14ac:dyDescent="0.2">
      <c r="A187" s="197"/>
      <c r="B187" s="9">
        <v>158</v>
      </c>
      <c r="C187" s="204"/>
      <c r="D187" s="204"/>
      <c r="E187" s="201"/>
      <c r="F187" s="202" t="str">
        <f>IF(ISBLANK(E187), "", VLOOKUP(E187, Z!$A$2:$C$4127, 3, FALSE))</f>
        <v/>
      </c>
      <c r="G187" s="227"/>
      <c r="H187" s="227"/>
      <c r="I187" s="203" cm="1">
        <f t="array" ref="I187">IFERROR(W187/100*L187*INDEX(Application,X187,4), 0)</f>
        <v>0</v>
      </c>
      <c r="J187" s="204"/>
      <c r="K187" s="204"/>
      <c r="L187" s="229"/>
      <c r="M187" s="228"/>
      <c r="N187" s="203" cm="1">
        <f t="array" ref="N187">IFERROR(M187/100*L187*INDEX(Application,X187,4), 0)</f>
        <v>0</v>
      </c>
      <c r="O187" s="205"/>
      <c r="P187" s="204"/>
      <c r="Q187" s="201"/>
      <c r="R187" s="202" t="str">
        <f>IF(ISBLANK(Q187), "", VLOOKUP(Q187, Z!$A$2:$C$4127, 3, FALSE))</f>
        <v/>
      </c>
      <c r="S187" s="206"/>
      <c r="T187" s="207">
        <f t="shared" si="22"/>
        <v>0</v>
      </c>
      <c r="U187" s="211"/>
      <c r="V187" s="237">
        <f t="shared" si="23"/>
        <v>1</v>
      </c>
      <c r="W187" s="238">
        <f t="shared" si="29"/>
        <v>36.82</v>
      </c>
      <c r="X187" s="239">
        <f t="shared" si="24"/>
        <v>1</v>
      </c>
      <c r="Y187" s="237">
        <f t="shared" si="25"/>
        <v>1</v>
      </c>
      <c r="Z187" s="238">
        <f t="shared" si="26"/>
        <v>23.933</v>
      </c>
      <c r="AA187" s="238">
        <f t="shared" si="27"/>
        <v>23.933</v>
      </c>
      <c r="AB187" s="238">
        <f t="shared" si="30"/>
        <v>13.052</v>
      </c>
      <c r="AC187" s="238">
        <f t="shared" si="28"/>
        <v>15.262500000000001</v>
      </c>
      <c r="AD187" s="240">
        <f t="shared" si="31"/>
        <v>0</v>
      </c>
      <c r="AE187" s="240">
        <f t="shared" si="32"/>
        <v>79</v>
      </c>
      <c r="AF187" s="240"/>
      <c r="AG187" s="240"/>
    </row>
    <row r="188" spans="1:33" x14ac:dyDescent="0.2">
      <c r="A188" s="197"/>
      <c r="B188" s="9">
        <v>159</v>
      </c>
      <c r="C188" s="204"/>
      <c r="D188" s="204"/>
      <c r="E188" s="201"/>
      <c r="F188" s="202" t="str">
        <f>IF(ISBLANK(E188), "", VLOOKUP(E188, Z!$A$2:$C$4127, 3, FALSE))</f>
        <v/>
      </c>
      <c r="G188" s="227"/>
      <c r="H188" s="227"/>
      <c r="I188" s="203" cm="1">
        <f t="array" ref="I188">IFERROR(W188/100*L188*INDEX(Application,X188,4), 0)</f>
        <v>0</v>
      </c>
      <c r="J188" s="204"/>
      <c r="K188" s="204"/>
      <c r="L188" s="229"/>
      <c r="M188" s="228"/>
      <c r="N188" s="203" cm="1">
        <f t="array" ref="N188">IFERROR(M188/100*L188*INDEX(Application,X188,4), 0)</f>
        <v>0</v>
      </c>
      <c r="O188" s="205"/>
      <c r="P188" s="204"/>
      <c r="Q188" s="201"/>
      <c r="R188" s="202" t="str">
        <f>IF(ISBLANK(Q188), "", VLOOKUP(Q188, Z!$A$2:$C$4127, 3, FALSE))</f>
        <v/>
      </c>
      <c r="S188" s="206"/>
      <c r="T188" s="207">
        <f t="shared" si="22"/>
        <v>0</v>
      </c>
      <c r="U188" s="211"/>
      <c r="V188" s="237">
        <f t="shared" si="23"/>
        <v>1</v>
      </c>
      <c r="W188" s="238">
        <f t="shared" si="29"/>
        <v>36.82</v>
      </c>
      <c r="X188" s="239">
        <f t="shared" si="24"/>
        <v>1</v>
      </c>
      <c r="Y188" s="237">
        <f t="shared" si="25"/>
        <v>1</v>
      </c>
      <c r="Z188" s="238">
        <f t="shared" si="26"/>
        <v>23.933</v>
      </c>
      <c r="AA188" s="238">
        <f t="shared" si="27"/>
        <v>23.933</v>
      </c>
      <c r="AB188" s="238">
        <f t="shared" si="30"/>
        <v>13.052</v>
      </c>
      <c r="AC188" s="238">
        <f t="shared" si="28"/>
        <v>15.262500000000001</v>
      </c>
      <c r="AD188" s="240">
        <f t="shared" si="31"/>
        <v>0</v>
      </c>
      <c r="AE188" s="240">
        <f t="shared" si="32"/>
        <v>79</v>
      </c>
      <c r="AF188" s="240"/>
      <c r="AG188" s="240"/>
    </row>
    <row r="189" spans="1:33" x14ac:dyDescent="0.2">
      <c r="A189" s="197"/>
      <c r="B189" s="9">
        <v>160</v>
      </c>
      <c r="C189" s="204"/>
      <c r="D189" s="204"/>
      <c r="E189" s="201"/>
      <c r="F189" s="202" t="str">
        <f>IF(ISBLANK(E189), "", VLOOKUP(E189, Z!$A$2:$C$4127, 3, FALSE))</f>
        <v/>
      </c>
      <c r="G189" s="227"/>
      <c r="H189" s="227"/>
      <c r="I189" s="203" cm="1">
        <f t="array" ref="I189">IFERROR(W189/100*L189*INDEX(Application,X189,4), 0)</f>
        <v>0</v>
      </c>
      <c r="J189" s="204"/>
      <c r="K189" s="204"/>
      <c r="L189" s="229"/>
      <c r="M189" s="228"/>
      <c r="N189" s="203" cm="1">
        <f t="array" ref="N189">IFERROR(M189/100*L189*INDEX(Application,X189,4), 0)</f>
        <v>0</v>
      </c>
      <c r="O189" s="205"/>
      <c r="P189" s="204"/>
      <c r="Q189" s="201"/>
      <c r="R189" s="202" t="str">
        <f>IF(ISBLANK(Q189), "", VLOOKUP(Q189, Z!$A$2:$C$4127, 3, FALSE))</f>
        <v/>
      </c>
      <c r="S189" s="206"/>
      <c r="T189" s="207">
        <f t="shared" si="22"/>
        <v>0</v>
      </c>
      <c r="U189" s="211"/>
      <c r="V189" s="237">
        <f t="shared" si="23"/>
        <v>1</v>
      </c>
      <c r="W189" s="238">
        <f t="shared" si="29"/>
        <v>36.82</v>
      </c>
      <c r="X189" s="239">
        <f t="shared" si="24"/>
        <v>1</v>
      </c>
      <c r="Y189" s="237">
        <f t="shared" si="25"/>
        <v>1</v>
      </c>
      <c r="Z189" s="238">
        <f t="shared" si="26"/>
        <v>23.933</v>
      </c>
      <c r="AA189" s="238">
        <f t="shared" si="27"/>
        <v>23.933</v>
      </c>
      <c r="AB189" s="238">
        <f t="shared" si="30"/>
        <v>13.052</v>
      </c>
      <c r="AC189" s="238">
        <f t="shared" si="28"/>
        <v>15.262500000000001</v>
      </c>
      <c r="AD189" s="240">
        <f t="shared" si="31"/>
        <v>0</v>
      </c>
      <c r="AE189" s="240">
        <f t="shared" si="32"/>
        <v>79</v>
      </c>
      <c r="AF189" s="240"/>
      <c r="AG189" s="240"/>
    </row>
    <row r="190" spans="1:33" x14ac:dyDescent="0.2">
      <c r="A190" s="197"/>
      <c r="B190" s="226">
        <v>161</v>
      </c>
      <c r="C190" s="204"/>
      <c r="D190" s="204"/>
      <c r="E190" s="201"/>
      <c r="F190" s="202" t="str">
        <f>IF(ISBLANK(E190), "", VLOOKUP(E190, Z!$A$2:$C$4127, 3, FALSE))</f>
        <v/>
      </c>
      <c r="G190" s="227"/>
      <c r="H190" s="227"/>
      <c r="I190" s="203" cm="1">
        <f t="array" ref="I190">IFERROR(W190/100*L190*INDEX(Application,X190,4), 0)</f>
        <v>0</v>
      </c>
      <c r="J190" s="204"/>
      <c r="K190" s="204"/>
      <c r="L190" s="229"/>
      <c r="M190" s="228"/>
      <c r="N190" s="203" cm="1">
        <f t="array" ref="N190">IFERROR(M190/100*L190*INDEX(Application,X190,4), 0)</f>
        <v>0</v>
      </c>
      <c r="O190" s="205"/>
      <c r="P190" s="204"/>
      <c r="Q190" s="201"/>
      <c r="R190" s="202" t="str">
        <f>IF(ISBLANK(Q190), "", VLOOKUP(Q190, Z!$A$2:$C$4127, 3, FALSE))</f>
        <v/>
      </c>
      <c r="S190" s="206"/>
      <c r="T190" s="207">
        <f t="shared" si="22"/>
        <v>0</v>
      </c>
      <c r="U190" s="211"/>
      <c r="V190" s="237">
        <f t="shared" si="23"/>
        <v>1</v>
      </c>
      <c r="W190" s="238">
        <f t="shared" si="29"/>
        <v>36.82</v>
      </c>
      <c r="X190" s="239">
        <f t="shared" si="24"/>
        <v>1</v>
      </c>
      <c r="Y190" s="237">
        <f t="shared" si="25"/>
        <v>1</v>
      </c>
      <c r="Z190" s="238">
        <f t="shared" si="26"/>
        <v>23.933</v>
      </c>
      <c r="AA190" s="238">
        <f t="shared" si="27"/>
        <v>23.933</v>
      </c>
      <c r="AB190" s="238">
        <f t="shared" si="30"/>
        <v>13.052</v>
      </c>
      <c r="AC190" s="238">
        <f t="shared" si="28"/>
        <v>15.262500000000001</v>
      </c>
      <c r="AD190" s="240">
        <f t="shared" si="31"/>
        <v>0</v>
      </c>
      <c r="AE190" s="240">
        <f t="shared" si="32"/>
        <v>79</v>
      </c>
      <c r="AF190" s="240"/>
      <c r="AG190" s="240"/>
    </row>
    <row r="191" spans="1:33" x14ac:dyDescent="0.2">
      <c r="A191" s="197"/>
      <c r="B191" s="9">
        <v>162</v>
      </c>
      <c r="C191" s="204"/>
      <c r="D191" s="204"/>
      <c r="E191" s="201"/>
      <c r="F191" s="202" t="str">
        <f>IF(ISBLANK(E191), "", VLOOKUP(E191, Z!$A$2:$C$4127, 3, FALSE))</f>
        <v/>
      </c>
      <c r="G191" s="227"/>
      <c r="H191" s="227"/>
      <c r="I191" s="203" cm="1">
        <f t="array" ref="I191">IFERROR(W191/100*L191*INDEX(Application,X191,4), 0)</f>
        <v>0</v>
      </c>
      <c r="J191" s="204"/>
      <c r="K191" s="204"/>
      <c r="L191" s="229"/>
      <c r="M191" s="228"/>
      <c r="N191" s="203" cm="1">
        <f t="array" ref="N191">IFERROR(M191/100*L191*INDEX(Application,X191,4), 0)</f>
        <v>0</v>
      </c>
      <c r="O191" s="205"/>
      <c r="P191" s="204"/>
      <c r="Q191" s="201"/>
      <c r="R191" s="202" t="str">
        <f>IF(ISBLANK(Q191), "", VLOOKUP(Q191, Z!$A$2:$C$4127, 3, FALSE))</f>
        <v/>
      </c>
      <c r="S191" s="206"/>
      <c r="T191" s="207">
        <f t="shared" si="22"/>
        <v>0</v>
      </c>
      <c r="U191" s="211"/>
      <c r="V191" s="237">
        <f t="shared" si="23"/>
        <v>1</v>
      </c>
      <c r="W191" s="238">
        <f t="shared" si="29"/>
        <v>36.82</v>
      </c>
      <c r="X191" s="239">
        <f t="shared" si="24"/>
        <v>1</v>
      </c>
      <c r="Y191" s="237">
        <f t="shared" si="25"/>
        <v>1</v>
      </c>
      <c r="Z191" s="238">
        <f t="shared" si="26"/>
        <v>23.933</v>
      </c>
      <c r="AA191" s="238">
        <f t="shared" si="27"/>
        <v>23.933</v>
      </c>
      <c r="AB191" s="238">
        <f t="shared" si="30"/>
        <v>13.052</v>
      </c>
      <c r="AC191" s="238">
        <f t="shared" si="28"/>
        <v>15.262500000000001</v>
      </c>
      <c r="AD191" s="240">
        <f t="shared" si="31"/>
        <v>0</v>
      </c>
      <c r="AE191" s="240">
        <f t="shared" si="32"/>
        <v>79</v>
      </c>
      <c r="AF191" s="240"/>
      <c r="AG191" s="240"/>
    </row>
    <row r="192" spans="1:33" x14ac:dyDescent="0.2">
      <c r="A192" s="197"/>
      <c r="B192" s="9">
        <v>163</v>
      </c>
      <c r="C192" s="204"/>
      <c r="D192" s="204"/>
      <c r="E192" s="201"/>
      <c r="F192" s="202" t="str">
        <f>IF(ISBLANK(E192), "", VLOOKUP(E192, Z!$A$2:$C$4127, 3, FALSE))</f>
        <v/>
      </c>
      <c r="G192" s="227"/>
      <c r="H192" s="227"/>
      <c r="I192" s="203" cm="1">
        <f t="array" ref="I192">IFERROR(W192/100*L192*INDEX(Application,X192,4), 0)</f>
        <v>0</v>
      </c>
      <c r="J192" s="204"/>
      <c r="K192" s="204"/>
      <c r="L192" s="229"/>
      <c r="M192" s="228"/>
      <c r="N192" s="203" cm="1">
        <f t="array" ref="N192">IFERROR(M192/100*L192*INDEX(Application,X192,4), 0)</f>
        <v>0</v>
      </c>
      <c r="O192" s="205"/>
      <c r="P192" s="204"/>
      <c r="Q192" s="201"/>
      <c r="R192" s="202" t="str">
        <f>IF(ISBLANK(Q192), "", VLOOKUP(Q192, Z!$A$2:$C$4127, 3, FALSE))</f>
        <v/>
      </c>
      <c r="S192" s="206"/>
      <c r="T192" s="207">
        <f t="shared" si="22"/>
        <v>0</v>
      </c>
      <c r="U192" s="211"/>
      <c r="V192" s="237">
        <f t="shared" si="23"/>
        <v>1</v>
      </c>
      <c r="W192" s="238">
        <f t="shared" si="29"/>
        <v>36.82</v>
      </c>
      <c r="X192" s="239">
        <f t="shared" si="24"/>
        <v>1</v>
      </c>
      <c r="Y192" s="237">
        <f t="shared" si="25"/>
        <v>1</v>
      </c>
      <c r="Z192" s="238">
        <f t="shared" si="26"/>
        <v>23.933</v>
      </c>
      <c r="AA192" s="238">
        <f t="shared" si="27"/>
        <v>23.933</v>
      </c>
      <c r="AB192" s="238">
        <f t="shared" si="30"/>
        <v>13.052</v>
      </c>
      <c r="AC192" s="238">
        <f t="shared" si="28"/>
        <v>15.262500000000001</v>
      </c>
      <c r="AD192" s="240">
        <f t="shared" si="31"/>
        <v>0</v>
      </c>
      <c r="AE192" s="240">
        <f t="shared" si="32"/>
        <v>79</v>
      </c>
      <c r="AF192" s="240"/>
      <c r="AG192" s="240"/>
    </row>
    <row r="193" spans="1:33" x14ac:dyDescent="0.2">
      <c r="A193" s="197"/>
      <c r="B193" s="9">
        <v>164</v>
      </c>
      <c r="C193" s="204"/>
      <c r="D193" s="204"/>
      <c r="E193" s="201"/>
      <c r="F193" s="202" t="str">
        <f>IF(ISBLANK(E193), "", VLOOKUP(E193, Z!$A$2:$C$4127, 3, FALSE))</f>
        <v/>
      </c>
      <c r="G193" s="227"/>
      <c r="H193" s="227"/>
      <c r="I193" s="203" cm="1">
        <f t="array" ref="I193">IFERROR(W193/100*L193*INDEX(Application,X193,4), 0)</f>
        <v>0</v>
      </c>
      <c r="J193" s="204"/>
      <c r="K193" s="204"/>
      <c r="L193" s="229"/>
      <c r="M193" s="228"/>
      <c r="N193" s="203" cm="1">
        <f t="array" ref="N193">IFERROR(M193/100*L193*INDEX(Application,X193,4), 0)</f>
        <v>0</v>
      </c>
      <c r="O193" s="205"/>
      <c r="P193" s="204"/>
      <c r="Q193" s="201"/>
      <c r="R193" s="202" t="str">
        <f>IF(ISBLANK(Q193), "", VLOOKUP(Q193, Z!$A$2:$C$4127, 3, FALSE))</f>
        <v/>
      </c>
      <c r="S193" s="206"/>
      <c r="T193" s="207">
        <f t="shared" si="22"/>
        <v>0</v>
      </c>
      <c r="U193" s="211"/>
      <c r="V193" s="237">
        <f t="shared" si="23"/>
        <v>1</v>
      </c>
      <c r="W193" s="238">
        <f t="shared" si="29"/>
        <v>36.82</v>
      </c>
      <c r="X193" s="239">
        <f t="shared" si="24"/>
        <v>1</v>
      </c>
      <c r="Y193" s="237">
        <f t="shared" si="25"/>
        <v>1</v>
      </c>
      <c r="Z193" s="238">
        <f t="shared" si="26"/>
        <v>23.933</v>
      </c>
      <c r="AA193" s="238">
        <f t="shared" si="27"/>
        <v>23.933</v>
      </c>
      <c r="AB193" s="238">
        <f t="shared" si="30"/>
        <v>13.052</v>
      </c>
      <c r="AC193" s="238">
        <f t="shared" si="28"/>
        <v>15.262500000000001</v>
      </c>
      <c r="AD193" s="240">
        <f t="shared" si="31"/>
        <v>0</v>
      </c>
      <c r="AE193" s="240">
        <f t="shared" si="32"/>
        <v>79</v>
      </c>
      <c r="AF193" s="240"/>
      <c r="AG193" s="240"/>
    </row>
    <row r="194" spans="1:33" x14ac:dyDescent="0.2">
      <c r="A194" s="197"/>
      <c r="B194" s="226">
        <v>165</v>
      </c>
      <c r="C194" s="204"/>
      <c r="D194" s="204"/>
      <c r="E194" s="201"/>
      <c r="F194" s="202" t="str">
        <f>IF(ISBLANK(E194), "", VLOOKUP(E194, Z!$A$2:$C$4127, 3, FALSE))</f>
        <v/>
      </c>
      <c r="G194" s="227"/>
      <c r="H194" s="227"/>
      <c r="I194" s="203" cm="1">
        <f t="array" ref="I194">IFERROR(W194/100*L194*INDEX(Application,X194,4), 0)</f>
        <v>0</v>
      </c>
      <c r="J194" s="204"/>
      <c r="K194" s="204"/>
      <c r="L194" s="229"/>
      <c r="M194" s="228"/>
      <c r="N194" s="203" cm="1">
        <f t="array" ref="N194">IFERROR(M194/100*L194*INDEX(Application,X194,4), 0)</f>
        <v>0</v>
      </c>
      <c r="O194" s="205"/>
      <c r="P194" s="204"/>
      <c r="Q194" s="201"/>
      <c r="R194" s="202" t="str">
        <f>IF(ISBLANK(Q194), "", VLOOKUP(Q194, Z!$A$2:$C$4127, 3, FALSE))</f>
        <v/>
      </c>
      <c r="S194" s="206"/>
      <c r="T194" s="207">
        <f t="shared" si="22"/>
        <v>0</v>
      </c>
      <c r="U194" s="211"/>
      <c r="V194" s="237">
        <f t="shared" si="23"/>
        <v>1</v>
      </c>
      <c r="W194" s="238">
        <f t="shared" si="29"/>
        <v>36.82</v>
      </c>
      <c r="X194" s="239">
        <f t="shared" si="24"/>
        <v>1</v>
      </c>
      <c r="Y194" s="237">
        <f t="shared" si="25"/>
        <v>1</v>
      </c>
      <c r="Z194" s="238">
        <f t="shared" si="26"/>
        <v>23.933</v>
      </c>
      <c r="AA194" s="238">
        <f t="shared" si="27"/>
        <v>23.933</v>
      </c>
      <c r="AB194" s="238">
        <f t="shared" si="30"/>
        <v>13.052</v>
      </c>
      <c r="AC194" s="238">
        <f t="shared" si="28"/>
        <v>15.262500000000001</v>
      </c>
      <c r="AD194" s="240">
        <f t="shared" si="31"/>
        <v>0</v>
      </c>
      <c r="AE194" s="240">
        <f t="shared" si="32"/>
        <v>79</v>
      </c>
      <c r="AF194" s="240"/>
      <c r="AG194" s="240"/>
    </row>
    <row r="195" spans="1:33" x14ac:dyDescent="0.2">
      <c r="A195" s="197"/>
      <c r="B195" s="9">
        <v>166</v>
      </c>
      <c r="C195" s="204"/>
      <c r="D195" s="204"/>
      <c r="E195" s="201"/>
      <c r="F195" s="202" t="str">
        <f>IF(ISBLANK(E195), "", VLOOKUP(E195, Z!$A$2:$C$4127, 3, FALSE))</f>
        <v/>
      </c>
      <c r="G195" s="227"/>
      <c r="H195" s="227"/>
      <c r="I195" s="203" cm="1">
        <f t="array" ref="I195">IFERROR(W195/100*L195*INDEX(Application,X195,4), 0)</f>
        <v>0</v>
      </c>
      <c r="J195" s="204"/>
      <c r="K195" s="204"/>
      <c r="L195" s="229"/>
      <c r="M195" s="228"/>
      <c r="N195" s="203" cm="1">
        <f t="array" ref="N195">IFERROR(M195/100*L195*INDEX(Application,X195,4), 0)</f>
        <v>0</v>
      </c>
      <c r="O195" s="205"/>
      <c r="P195" s="204"/>
      <c r="Q195" s="201"/>
      <c r="R195" s="202" t="str">
        <f>IF(ISBLANK(Q195), "", VLOOKUP(Q195, Z!$A$2:$C$4127, 3, FALSE))</f>
        <v/>
      </c>
      <c r="S195" s="206"/>
      <c r="T195" s="207">
        <f t="shared" si="22"/>
        <v>0</v>
      </c>
      <c r="U195" s="211"/>
      <c r="V195" s="237">
        <f t="shared" si="23"/>
        <v>1</v>
      </c>
      <c r="W195" s="238">
        <f t="shared" si="29"/>
        <v>36.82</v>
      </c>
      <c r="X195" s="239">
        <f t="shared" si="24"/>
        <v>1</v>
      </c>
      <c r="Y195" s="237">
        <f t="shared" si="25"/>
        <v>1</v>
      </c>
      <c r="Z195" s="238">
        <f t="shared" si="26"/>
        <v>23.933</v>
      </c>
      <c r="AA195" s="238">
        <f t="shared" si="27"/>
        <v>23.933</v>
      </c>
      <c r="AB195" s="238">
        <f t="shared" si="30"/>
        <v>13.052</v>
      </c>
      <c r="AC195" s="238">
        <f t="shared" si="28"/>
        <v>15.262500000000001</v>
      </c>
      <c r="AD195" s="240">
        <f t="shared" si="31"/>
        <v>0</v>
      </c>
      <c r="AE195" s="240">
        <f t="shared" si="32"/>
        <v>79</v>
      </c>
      <c r="AF195" s="240"/>
      <c r="AG195" s="240"/>
    </row>
    <row r="196" spans="1:33" x14ac:dyDescent="0.2">
      <c r="A196" s="197"/>
      <c r="B196" s="9">
        <v>167</v>
      </c>
      <c r="C196" s="204"/>
      <c r="D196" s="204"/>
      <c r="E196" s="201"/>
      <c r="F196" s="202" t="str">
        <f>IF(ISBLANK(E196), "", VLOOKUP(E196, Z!$A$2:$C$4127, 3, FALSE))</f>
        <v/>
      </c>
      <c r="G196" s="227"/>
      <c r="H196" s="227"/>
      <c r="I196" s="203" cm="1">
        <f t="array" ref="I196">IFERROR(W196/100*L196*INDEX(Application,X196,4), 0)</f>
        <v>0</v>
      </c>
      <c r="J196" s="204"/>
      <c r="K196" s="204"/>
      <c r="L196" s="229"/>
      <c r="M196" s="228"/>
      <c r="N196" s="203" cm="1">
        <f t="array" ref="N196">IFERROR(M196/100*L196*INDEX(Application,X196,4), 0)</f>
        <v>0</v>
      </c>
      <c r="O196" s="205"/>
      <c r="P196" s="204"/>
      <c r="Q196" s="201"/>
      <c r="R196" s="202" t="str">
        <f>IF(ISBLANK(Q196), "", VLOOKUP(Q196, Z!$A$2:$C$4127, 3, FALSE))</f>
        <v/>
      </c>
      <c r="S196" s="206"/>
      <c r="T196" s="207">
        <f t="shared" si="22"/>
        <v>0</v>
      </c>
      <c r="U196" s="211"/>
      <c r="V196" s="237">
        <f t="shared" si="23"/>
        <v>1</v>
      </c>
      <c r="W196" s="238">
        <f t="shared" si="29"/>
        <v>36.82</v>
      </c>
      <c r="X196" s="239">
        <f t="shared" si="24"/>
        <v>1</v>
      </c>
      <c r="Y196" s="237">
        <f t="shared" si="25"/>
        <v>1</v>
      </c>
      <c r="Z196" s="238">
        <f t="shared" si="26"/>
        <v>23.933</v>
      </c>
      <c r="AA196" s="238">
        <f t="shared" si="27"/>
        <v>23.933</v>
      </c>
      <c r="AB196" s="238">
        <f t="shared" si="30"/>
        <v>13.052</v>
      </c>
      <c r="AC196" s="238">
        <f t="shared" si="28"/>
        <v>15.262500000000001</v>
      </c>
      <c r="AD196" s="240">
        <f t="shared" si="31"/>
        <v>0</v>
      </c>
      <c r="AE196" s="240">
        <f t="shared" si="32"/>
        <v>79</v>
      </c>
      <c r="AF196" s="240"/>
      <c r="AG196" s="240"/>
    </row>
    <row r="197" spans="1:33" x14ac:dyDescent="0.2">
      <c r="A197" s="197"/>
      <c r="B197" s="9">
        <v>168</v>
      </c>
      <c r="C197" s="204"/>
      <c r="D197" s="204"/>
      <c r="E197" s="201"/>
      <c r="F197" s="202" t="str">
        <f>IF(ISBLANK(E197), "", VLOOKUP(E197, Z!$A$2:$C$4127, 3, FALSE))</f>
        <v/>
      </c>
      <c r="G197" s="227"/>
      <c r="H197" s="227"/>
      <c r="I197" s="203" cm="1">
        <f t="array" ref="I197">IFERROR(W197/100*L197*INDEX(Application,X197,4), 0)</f>
        <v>0</v>
      </c>
      <c r="J197" s="204"/>
      <c r="K197" s="204"/>
      <c r="L197" s="229"/>
      <c r="M197" s="228"/>
      <c r="N197" s="203" cm="1">
        <f t="array" ref="N197">IFERROR(M197/100*L197*INDEX(Application,X197,4), 0)</f>
        <v>0</v>
      </c>
      <c r="O197" s="205"/>
      <c r="P197" s="204"/>
      <c r="Q197" s="201"/>
      <c r="R197" s="202" t="str">
        <f>IF(ISBLANK(Q197), "", VLOOKUP(Q197, Z!$A$2:$C$4127, 3, FALSE))</f>
        <v/>
      </c>
      <c r="S197" s="206"/>
      <c r="T197" s="207">
        <f t="shared" si="22"/>
        <v>0</v>
      </c>
      <c r="U197" s="211"/>
      <c r="V197" s="237">
        <f t="shared" si="23"/>
        <v>1</v>
      </c>
      <c r="W197" s="238">
        <f t="shared" si="29"/>
        <v>36.82</v>
      </c>
      <c r="X197" s="239">
        <f t="shared" si="24"/>
        <v>1</v>
      </c>
      <c r="Y197" s="237">
        <f t="shared" si="25"/>
        <v>1</v>
      </c>
      <c r="Z197" s="238">
        <f t="shared" si="26"/>
        <v>23.933</v>
      </c>
      <c r="AA197" s="238">
        <f t="shared" si="27"/>
        <v>23.933</v>
      </c>
      <c r="AB197" s="238">
        <f t="shared" si="30"/>
        <v>13.052</v>
      </c>
      <c r="AC197" s="238">
        <f t="shared" si="28"/>
        <v>15.262500000000001</v>
      </c>
      <c r="AD197" s="240">
        <f t="shared" si="31"/>
        <v>0</v>
      </c>
      <c r="AE197" s="240">
        <f t="shared" si="32"/>
        <v>79</v>
      </c>
      <c r="AF197" s="240"/>
      <c r="AG197" s="240"/>
    </row>
    <row r="198" spans="1:33" x14ac:dyDescent="0.2">
      <c r="A198" s="197"/>
      <c r="B198" s="226">
        <v>169</v>
      </c>
      <c r="C198" s="204"/>
      <c r="D198" s="204"/>
      <c r="E198" s="201"/>
      <c r="F198" s="202" t="str">
        <f>IF(ISBLANK(E198), "", VLOOKUP(E198, Z!$A$2:$C$4127, 3, FALSE))</f>
        <v/>
      </c>
      <c r="G198" s="227"/>
      <c r="H198" s="227"/>
      <c r="I198" s="203" cm="1">
        <f t="array" ref="I198">IFERROR(W198/100*L198*INDEX(Application,X198,4), 0)</f>
        <v>0</v>
      </c>
      <c r="J198" s="204"/>
      <c r="K198" s="204"/>
      <c r="L198" s="229"/>
      <c r="M198" s="228"/>
      <c r="N198" s="203" cm="1">
        <f t="array" ref="N198">IFERROR(M198/100*L198*INDEX(Application,X198,4), 0)</f>
        <v>0</v>
      </c>
      <c r="O198" s="205"/>
      <c r="P198" s="204"/>
      <c r="Q198" s="201"/>
      <c r="R198" s="202" t="str">
        <f>IF(ISBLANK(Q198), "", VLOOKUP(Q198, Z!$A$2:$C$4127, 3, FALSE))</f>
        <v/>
      </c>
      <c r="S198" s="206"/>
      <c r="T198" s="207">
        <f t="shared" si="22"/>
        <v>0</v>
      </c>
      <c r="U198" s="211"/>
      <c r="V198" s="237">
        <f t="shared" si="23"/>
        <v>1</v>
      </c>
      <c r="W198" s="238">
        <f t="shared" si="29"/>
        <v>36.82</v>
      </c>
      <c r="X198" s="239">
        <f t="shared" si="24"/>
        <v>1</v>
      </c>
      <c r="Y198" s="237">
        <f t="shared" si="25"/>
        <v>1</v>
      </c>
      <c r="Z198" s="238">
        <f t="shared" si="26"/>
        <v>23.933</v>
      </c>
      <c r="AA198" s="238">
        <f t="shared" si="27"/>
        <v>23.933</v>
      </c>
      <c r="AB198" s="238">
        <f t="shared" si="30"/>
        <v>13.052</v>
      </c>
      <c r="AC198" s="238">
        <f t="shared" si="28"/>
        <v>15.262500000000001</v>
      </c>
      <c r="AD198" s="240">
        <f t="shared" si="31"/>
        <v>0</v>
      </c>
      <c r="AE198" s="240">
        <f t="shared" si="32"/>
        <v>79</v>
      </c>
      <c r="AF198" s="240"/>
      <c r="AG198" s="240"/>
    </row>
    <row r="199" spans="1:33" x14ac:dyDescent="0.2">
      <c r="A199" s="197"/>
      <c r="B199" s="9">
        <v>170</v>
      </c>
      <c r="C199" s="204"/>
      <c r="D199" s="204"/>
      <c r="E199" s="201"/>
      <c r="F199" s="202" t="str">
        <f>IF(ISBLANK(E199), "", VLOOKUP(E199, Z!$A$2:$C$4127, 3, FALSE))</f>
        <v/>
      </c>
      <c r="G199" s="227"/>
      <c r="H199" s="227"/>
      <c r="I199" s="203" cm="1">
        <f t="array" ref="I199">IFERROR(W199/100*L199*INDEX(Application,X199,4), 0)</f>
        <v>0</v>
      </c>
      <c r="J199" s="204"/>
      <c r="K199" s="204"/>
      <c r="L199" s="229"/>
      <c r="M199" s="228"/>
      <c r="N199" s="203" cm="1">
        <f t="array" ref="N199">IFERROR(M199/100*L199*INDEX(Application,X199,4), 0)</f>
        <v>0</v>
      </c>
      <c r="O199" s="205"/>
      <c r="P199" s="204"/>
      <c r="Q199" s="201"/>
      <c r="R199" s="202" t="str">
        <f>IF(ISBLANK(Q199), "", VLOOKUP(Q199, Z!$A$2:$C$4127, 3, FALSE))</f>
        <v/>
      </c>
      <c r="S199" s="206"/>
      <c r="T199" s="207">
        <f t="shared" si="22"/>
        <v>0</v>
      </c>
      <c r="U199" s="211"/>
      <c r="V199" s="237">
        <f t="shared" si="23"/>
        <v>1</v>
      </c>
      <c r="W199" s="238">
        <f t="shared" si="29"/>
        <v>36.82</v>
      </c>
      <c r="X199" s="239">
        <f t="shared" si="24"/>
        <v>1</v>
      </c>
      <c r="Y199" s="237">
        <f t="shared" si="25"/>
        <v>1</v>
      </c>
      <c r="Z199" s="238">
        <f t="shared" si="26"/>
        <v>23.933</v>
      </c>
      <c r="AA199" s="238">
        <f t="shared" si="27"/>
        <v>23.933</v>
      </c>
      <c r="AB199" s="238">
        <f t="shared" si="30"/>
        <v>13.052</v>
      </c>
      <c r="AC199" s="238">
        <f t="shared" si="28"/>
        <v>15.262500000000001</v>
      </c>
      <c r="AD199" s="240">
        <f t="shared" si="31"/>
        <v>0</v>
      </c>
      <c r="AE199" s="240">
        <f t="shared" si="32"/>
        <v>79</v>
      </c>
      <c r="AF199" s="240"/>
      <c r="AG199" s="240"/>
    </row>
    <row r="200" spans="1:33" x14ac:dyDescent="0.2">
      <c r="A200" s="197"/>
      <c r="B200" s="9">
        <v>171</v>
      </c>
      <c r="C200" s="204"/>
      <c r="D200" s="204"/>
      <c r="E200" s="201"/>
      <c r="F200" s="202" t="str">
        <f>IF(ISBLANK(E200), "", VLOOKUP(E200, Z!$A$2:$C$4127, 3, FALSE))</f>
        <v/>
      </c>
      <c r="G200" s="227"/>
      <c r="H200" s="227"/>
      <c r="I200" s="203" cm="1">
        <f t="array" ref="I200">IFERROR(W200/100*L200*INDEX(Application,X200,4), 0)</f>
        <v>0</v>
      </c>
      <c r="J200" s="204"/>
      <c r="K200" s="204"/>
      <c r="L200" s="229"/>
      <c r="M200" s="228"/>
      <c r="N200" s="203" cm="1">
        <f t="array" ref="N200">IFERROR(M200/100*L200*INDEX(Application,X200,4), 0)</f>
        <v>0</v>
      </c>
      <c r="O200" s="205"/>
      <c r="P200" s="204"/>
      <c r="Q200" s="201"/>
      <c r="R200" s="202" t="str">
        <f>IF(ISBLANK(Q200), "", VLOOKUP(Q200, Z!$A$2:$C$4127, 3, FALSE))</f>
        <v/>
      </c>
      <c r="S200" s="206"/>
      <c r="T200" s="207">
        <f t="shared" si="22"/>
        <v>0</v>
      </c>
      <c r="U200" s="211"/>
      <c r="V200" s="237">
        <f t="shared" si="23"/>
        <v>1</v>
      </c>
      <c r="W200" s="238">
        <f t="shared" si="29"/>
        <v>36.82</v>
      </c>
      <c r="X200" s="239">
        <f t="shared" si="24"/>
        <v>1</v>
      </c>
      <c r="Y200" s="237">
        <f t="shared" si="25"/>
        <v>1</v>
      </c>
      <c r="Z200" s="238">
        <f t="shared" si="26"/>
        <v>23.933</v>
      </c>
      <c r="AA200" s="238">
        <f t="shared" si="27"/>
        <v>23.933</v>
      </c>
      <c r="AB200" s="238">
        <f t="shared" si="30"/>
        <v>13.052</v>
      </c>
      <c r="AC200" s="238">
        <f t="shared" si="28"/>
        <v>15.262500000000001</v>
      </c>
      <c r="AD200" s="240">
        <f t="shared" si="31"/>
        <v>0</v>
      </c>
      <c r="AE200" s="240">
        <f t="shared" si="32"/>
        <v>79</v>
      </c>
      <c r="AF200" s="240"/>
      <c r="AG200" s="240"/>
    </row>
    <row r="201" spans="1:33" x14ac:dyDescent="0.2">
      <c r="A201" s="197"/>
      <c r="B201" s="9">
        <v>172</v>
      </c>
      <c r="C201" s="204"/>
      <c r="D201" s="204"/>
      <c r="E201" s="201"/>
      <c r="F201" s="202" t="str">
        <f>IF(ISBLANK(E201), "", VLOOKUP(E201, Z!$A$2:$C$4127, 3, FALSE))</f>
        <v/>
      </c>
      <c r="G201" s="227"/>
      <c r="H201" s="227"/>
      <c r="I201" s="203" cm="1">
        <f t="array" ref="I201">IFERROR(W201/100*L201*INDEX(Application,X201,4), 0)</f>
        <v>0</v>
      </c>
      <c r="J201" s="204"/>
      <c r="K201" s="204"/>
      <c r="L201" s="229"/>
      <c r="M201" s="228"/>
      <c r="N201" s="203" cm="1">
        <f t="array" ref="N201">IFERROR(M201/100*L201*INDEX(Application,X201,4), 0)</f>
        <v>0</v>
      </c>
      <c r="O201" s="205"/>
      <c r="P201" s="204"/>
      <c r="Q201" s="201"/>
      <c r="R201" s="202" t="str">
        <f>IF(ISBLANK(Q201), "", VLOOKUP(Q201, Z!$A$2:$C$4127, 3, FALSE))</f>
        <v/>
      </c>
      <c r="S201" s="206"/>
      <c r="T201" s="207">
        <f t="shared" si="22"/>
        <v>0</v>
      </c>
      <c r="U201" s="211"/>
      <c r="V201" s="237">
        <f t="shared" si="23"/>
        <v>1</v>
      </c>
      <c r="W201" s="238">
        <f t="shared" si="29"/>
        <v>36.82</v>
      </c>
      <c r="X201" s="239">
        <f t="shared" si="24"/>
        <v>1</v>
      </c>
      <c r="Y201" s="237">
        <f t="shared" si="25"/>
        <v>1</v>
      </c>
      <c r="Z201" s="238">
        <f t="shared" si="26"/>
        <v>23.933</v>
      </c>
      <c r="AA201" s="238">
        <f t="shared" si="27"/>
        <v>23.933</v>
      </c>
      <c r="AB201" s="238">
        <f t="shared" si="30"/>
        <v>13.052</v>
      </c>
      <c r="AC201" s="238">
        <f t="shared" si="28"/>
        <v>15.262500000000001</v>
      </c>
      <c r="AD201" s="240">
        <f t="shared" si="31"/>
        <v>0</v>
      </c>
      <c r="AE201" s="240">
        <f t="shared" si="32"/>
        <v>79</v>
      </c>
      <c r="AF201" s="240"/>
      <c r="AG201" s="240"/>
    </row>
    <row r="202" spans="1:33" x14ac:dyDescent="0.2">
      <c r="A202" s="197"/>
      <c r="B202" s="226">
        <v>173</v>
      </c>
      <c r="C202" s="204"/>
      <c r="D202" s="204"/>
      <c r="E202" s="201"/>
      <c r="F202" s="202" t="str">
        <f>IF(ISBLANK(E202), "", VLOOKUP(E202, Z!$A$2:$C$4127, 3, FALSE))</f>
        <v/>
      </c>
      <c r="G202" s="227"/>
      <c r="H202" s="227"/>
      <c r="I202" s="203" cm="1">
        <f t="array" ref="I202">IFERROR(W202/100*L202*INDEX(Application,X202,4), 0)</f>
        <v>0</v>
      </c>
      <c r="J202" s="204"/>
      <c r="K202" s="204"/>
      <c r="L202" s="229"/>
      <c r="M202" s="228"/>
      <c r="N202" s="203" cm="1">
        <f t="array" ref="N202">IFERROR(M202/100*L202*INDEX(Application,X202,4), 0)</f>
        <v>0</v>
      </c>
      <c r="O202" s="205"/>
      <c r="P202" s="204"/>
      <c r="Q202" s="201"/>
      <c r="R202" s="202" t="str">
        <f>IF(ISBLANK(Q202), "", VLOOKUP(Q202, Z!$A$2:$C$4127, 3, FALSE))</f>
        <v/>
      </c>
      <c r="S202" s="206"/>
      <c r="T202" s="207">
        <f t="shared" si="22"/>
        <v>0</v>
      </c>
      <c r="U202" s="211"/>
      <c r="V202" s="237">
        <f t="shared" si="23"/>
        <v>1</v>
      </c>
      <c r="W202" s="238">
        <f t="shared" si="29"/>
        <v>36.82</v>
      </c>
      <c r="X202" s="239">
        <f t="shared" si="24"/>
        <v>1</v>
      </c>
      <c r="Y202" s="237">
        <f t="shared" si="25"/>
        <v>1</v>
      </c>
      <c r="Z202" s="238">
        <f t="shared" si="26"/>
        <v>23.933</v>
      </c>
      <c r="AA202" s="238">
        <f t="shared" si="27"/>
        <v>23.933</v>
      </c>
      <c r="AB202" s="238">
        <f t="shared" si="30"/>
        <v>13.052</v>
      </c>
      <c r="AC202" s="238">
        <f t="shared" si="28"/>
        <v>15.262500000000001</v>
      </c>
      <c r="AD202" s="240">
        <f t="shared" si="31"/>
        <v>0</v>
      </c>
      <c r="AE202" s="240">
        <f t="shared" si="32"/>
        <v>79</v>
      </c>
      <c r="AF202" s="240"/>
      <c r="AG202" s="240"/>
    </row>
    <row r="203" spans="1:33" x14ac:dyDescent="0.2">
      <c r="A203" s="197"/>
      <c r="B203" s="9">
        <v>174</v>
      </c>
      <c r="C203" s="204"/>
      <c r="D203" s="204"/>
      <c r="E203" s="201"/>
      <c r="F203" s="202" t="str">
        <f>IF(ISBLANK(E203), "", VLOOKUP(E203, Z!$A$2:$C$4127, 3, FALSE))</f>
        <v/>
      </c>
      <c r="G203" s="227"/>
      <c r="H203" s="227"/>
      <c r="I203" s="203" cm="1">
        <f t="array" ref="I203">IFERROR(W203/100*L203*INDEX(Application,X203,4), 0)</f>
        <v>0</v>
      </c>
      <c r="J203" s="204"/>
      <c r="K203" s="204"/>
      <c r="L203" s="229"/>
      <c r="M203" s="228"/>
      <c r="N203" s="203" cm="1">
        <f t="array" ref="N203">IFERROR(M203/100*L203*INDEX(Application,X203,4), 0)</f>
        <v>0</v>
      </c>
      <c r="O203" s="205"/>
      <c r="P203" s="204"/>
      <c r="Q203" s="201"/>
      <c r="R203" s="202" t="str">
        <f>IF(ISBLANK(Q203), "", VLOOKUP(Q203, Z!$A$2:$C$4127, 3, FALSE))</f>
        <v/>
      </c>
      <c r="S203" s="206"/>
      <c r="T203" s="207">
        <f t="shared" si="22"/>
        <v>0</v>
      </c>
      <c r="U203" s="211"/>
      <c r="V203" s="237">
        <f t="shared" si="23"/>
        <v>1</v>
      </c>
      <c r="W203" s="238">
        <f t="shared" si="29"/>
        <v>36.82</v>
      </c>
      <c r="X203" s="239">
        <f t="shared" si="24"/>
        <v>1</v>
      </c>
      <c r="Y203" s="237">
        <f t="shared" si="25"/>
        <v>1</v>
      </c>
      <c r="Z203" s="238">
        <f t="shared" si="26"/>
        <v>23.933</v>
      </c>
      <c r="AA203" s="238">
        <f t="shared" si="27"/>
        <v>23.933</v>
      </c>
      <c r="AB203" s="238">
        <f t="shared" si="30"/>
        <v>13.052</v>
      </c>
      <c r="AC203" s="238">
        <f t="shared" si="28"/>
        <v>15.262500000000001</v>
      </c>
      <c r="AD203" s="240">
        <f t="shared" si="31"/>
        <v>0</v>
      </c>
      <c r="AE203" s="240">
        <f t="shared" si="32"/>
        <v>79</v>
      </c>
      <c r="AF203" s="240"/>
      <c r="AG203" s="240"/>
    </row>
    <row r="204" spans="1:33" x14ac:dyDescent="0.2">
      <c r="A204" s="197"/>
      <c r="B204" s="9">
        <v>175</v>
      </c>
      <c r="C204" s="204"/>
      <c r="D204" s="204"/>
      <c r="E204" s="201"/>
      <c r="F204" s="202" t="str">
        <f>IF(ISBLANK(E204), "", VLOOKUP(E204, Z!$A$2:$C$4127, 3, FALSE))</f>
        <v/>
      </c>
      <c r="G204" s="227"/>
      <c r="H204" s="227"/>
      <c r="I204" s="203" cm="1">
        <f t="array" ref="I204">IFERROR(W204/100*L204*INDEX(Application,X204,4), 0)</f>
        <v>0</v>
      </c>
      <c r="J204" s="204"/>
      <c r="K204" s="204"/>
      <c r="L204" s="229"/>
      <c r="M204" s="228"/>
      <c r="N204" s="203" cm="1">
        <f t="array" ref="N204">IFERROR(M204/100*L204*INDEX(Application,X204,4), 0)</f>
        <v>0</v>
      </c>
      <c r="O204" s="205"/>
      <c r="P204" s="204"/>
      <c r="Q204" s="201"/>
      <c r="R204" s="202" t="str">
        <f>IF(ISBLANK(Q204), "", VLOOKUP(Q204, Z!$A$2:$C$4127, 3, FALSE))</f>
        <v/>
      </c>
      <c r="S204" s="206"/>
      <c r="T204" s="207">
        <f t="shared" si="22"/>
        <v>0</v>
      </c>
      <c r="U204" s="211"/>
      <c r="V204" s="237">
        <f t="shared" si="23"/>
        <v>1</v>
      </c>
      <c r="W204" s="238">
        <f t="shared" si="29"/>
        <v>36.82</v>
      </c>
      <c r="X204" s="239">
        <f t="shared" si="24"/>
        <v>1</v>
      </c>
      <c r="Y204" s="237">
        <f t="shared" si="25"/>
        <v>1</v>
      </c>
      <c r="Z204" s="238">
        <f t="shared" si="26"/>
        <v>23.933</v>
      </c>
      <c r="AA204" s="238">
        <f t="shared" si="27"/>
        <v>23.933</v>
      </c>
      <c r="AB204" s="238">
        <f t="shared" si="30"/>
        <v>13.052</v>
      </c>
      <c r="AC204" s="238">
        <f t="shared" si="28"/>
        <v>15.262500000000001</v>
      </c>
      <c r="AD204" s="240">
        <f t="shared" si="31"/>
        <v>0</v>
      </c>
      <c r="AE204" s="240">
        <f t="shared" si="32"/>
        <v>79</v>
      </c>
      <c r="AF204" s="240"/>
      <c r="AG204" s="240"/>
    </row>
    <row r="205" spans="1:33" x14ac:dyDescent="0.2">
      <c r="A205" s="197"/>
      <c r="B205" s="9">
        <v>176</v>
      </c>
      <c r="C205" s="204"/>
      <c r="D205" s="204"/>
      <c r="E205" s="201"/>
      <c r="F205" s="202" t="str">
        <f>IF(ISBLANK(E205), "", VLOOKUP(E205, Z!$A$2:$C$4127, 3, FALSE))</f>
        <v/>
      </c>
      <c r="G205" s="227"/>
      <c r="H205" s="227"/>
      <c r="I205" s="203" cm="1">
        <f t="array" ref="I205">IFERROR(W205/100*L205*INDEX(Application,X205,4), 0)</f>
        <v>0</v>
      </c>
      <c r="J205" s="204"/>
      <c r="K205" s="204"/>
      <c r="L205" s="229"/>
      <c r="M205" s="228"/>
      <c r="N205" s="203" cm="1">
        <f t="array" ref="N205">IFERROR(M205/100*L205*INDEX(Application,X205,4), 0)</f>
        <v>0</v>
      </c>
      <c r="O205" s="205"/>
      <c r="P205" s="204"/>
      <c r="Q205" s="201"/>
      <c r="R205" s="202" t="str">
        <f>IF(ISBLANK(Q205), "", VLOOKUP(Q205, Z!$A$2:$C$4127, 3, FALSE))</f>
        <v/>
      </c>
      <c r="S205" s="206"/>
      <c r="T205" s="207">
        <f t="shared" si="22"/>
        <v>0</v>
      </c>
      <c r="U205" s="211"/>
      <c r="V205" s="237">
        <f t="shared" si="23"/>
        <v>1</v>
      </c>
      <c r="W205" s="238">
        <f t="shared" si="29"/>
        <v>36.82</v>
      </c>
      <c r="X205" s="239">
        <f t="shared" si="24"/>
        <v>1</v>
      </c>
      <c r="Y205" s="237">
        <f t="shared" si="25"/>
        <v>1</v>
      </c>
      <c r="Z205" s="238">
        <f t="shared" si="26"/>
        <v>23.933</v>
      </c>
      <c r="AA205" s="238">
        <f t="shared" si="27"/>
        <v>23.933</v>
      </c>
      <c r="AB205" s="238">
        <f t="shared" si="30"/>
        <v>13.052</v>
      </c>
      <c r="AC205" s="238">
        <f t="shared" si="28"/>
        <v>15.262500000000001</v>
      </c>
      <c r="AD205" s="240">
        <f t="shared" si="31"/>
        <v>0</v>
      </c>
      <c r="AE205" s="240">
        <f t="shared" si="32"/>
        <v>79</v>
      </c>
      <c r="AF205" s="240"/>
      <c r="AG205" s="240"/>
    </row>
    <row r="206" spans="1:33" x14ac:dyDescent="0.2">
      <c r="A206" s="197"/>
      <c r="B206" s="226">
        <v>177</v>
      </c>
      <c r="C206" s="204"/>
      <c r="D206" s="204"/>
      <c r="E206" s="201"/>
      <c r="F206" s="202" t="str">
        <f>IF(ISBLANK(E206), "", VLOOKUP(E206, Z!$A$2:$C$4127, 3, FALSE))</f>
        <v/>
      </c>
      <c r="G206" s="227"/>
      <c r="H206" s="227"/>
      <c r="I206" s="203" cm="1">
        <f t="array" ref="I206">IFERROR(W206/100*L206*INDEX(Application,X206,4), 0)</f>
        <v>0</v>
      </c>
      <c r="J206" s="204"/>
      <c r="K206" s="204"/>
      <c r="L206" s="229"/>
      <c r="M206" s="228"/>
      <c r="N206" s="203" cm="1">
        <f t="array" ref="N206">IFERROR(M206/100*L206*INDEX(Application,X206,4), 0)</f>
        <v>0</v>
      </c>
      <c r="O206" s="205"/>
      <c r="P206" s="204"/>
      <c r="Q206" s="201"/>
      <c r="R206" s="202" t="str">
        <f>IF(ISBLANK(Q206), "", VLOOKUP(Q206, Z!$A$2:$C$4127, 3, FALSE))</f>
        <v/>
      </c>
      <c r="S206" s="206"/>
      <c r="T206" s="207">
        <f t="shared" si="22"/>
        <v>0</v>
      </c>
      <c r="U206" s="211"/>
      <c r="V206" s="237">
        <f t="shared" si="23"/>
        <v>1</v>
      </c>
      <c r="W206" s="238">
        <f t="shared" si="29"/>
        <v>36.82</v>
      </c>
      <c r="X206" s="239">
        <f t="shared" si="24"/>
        <v>1</v>
      </c>
      <c r="Y206" s="237">
        <f t="shared" si="25"/>
        <v>1</v>
      </c>
      <c r="Z206" s="238">
        <f t="shared" si="26"/>
        <v>23.933</v>
      </c>
      <c r="AA206" s="238">
        <f t="shared" si="27"/>
        <v>23.933</v>
      </c>
      <c r="AB206" s="238">
        <f t="shared" si="30"/>
        <v>13.052</v>
      </c>
      <c r="AC206" s="238">
        <f t="shared" si="28"/>
        <v>15.262500000000001</v>
      </c>
      <c r="AD206" s="240">
        <f t="shared" si="31"/>
        <v>0</v>
      </c>
      <c r="AE206" s="240">
        <f t="shared" si="32"/>
        <v>79</v>
      </c>
      <c r="AF206" s="240"/>
      <c r="AG206" s="240"/>
    </row>
    <row r="207" spans="1:33" x14ac:dyDescent="0.2">
      <c r="A207" s="197"/>
      <c r="B207" s="9">
        <v>178</v>
      </c>
      <c r="C207" s="204"/>
      <c r="D207" s="204"/>
      <c r="E207" s="201"/>
      <c r="F207" s="202" t="str">
        <f>IF(ISBLANK(E207), "", VLOOKUP(E207, Z!$A$2:$C$4127, 3, FALSE))</f>
        <v/>
      </c>
      <c r="G207" s="227"/>
      <c r="H207" s="227"/>
      <c r="I207" s="203" cm="1">
        <f t="array" ref="I207">IFERROR(W207/100*L207*INDEX(Application,X207,4), 0)</f>
        <v>0</v>
      </c>
      <c r="J207" s="204"/>
      <c r="K207" s="204"/>
      <c r="L207" s="229"/>
      <c r="M207" s="228"/>
      <c r="N207" s="203" cm="1">
        <f t="array" ref="N207">IFERROR(M207/100*L207*INDEX(Application,X207,4), 0)</f>
        <v>0</v>
      </c>
      <c r="O207" s="205"/>
      <c r="P207" s="204"/>
      <c r="Q207" s="201"/>
      <c r="R207" s="202" t="str">
        <f>IF(ISBLANK(Q207), "", VLOOKUP(Q207, Z!$A$2:$C$4127, 3, FALSE))</f>
        <v/>
      </c>
      <c r="S207" s="206"/>
      <c r="T207" s="207">
        <f t="shared" si="22"/>
        <v>0</v>
      </c>
      <c r="U207" s="211"/>
      <c r="V207" s="237">
        <f t="shared" si="23"/>
        <v>1</v>
      </c>
      <c r="W207" s="238">
        <f t="shared" si="29"/>
        <v>36.82</v>
      </c>
      <c r="X207" s="239">
        <f t="shared" si="24"/>
        <v>1</v>
      </c>
      <c r="Y207" s="237">
        <f t="shared" si="25"/>
        <v>1</v>
      </c>
      <c r="Z207" s="238">
        <f t="shared" si="26"/>
        <v>23.933</v>
      </c>
      <c r="AA207" s="238">
        <f t="shared" si="27"/>
        <v>23.933</v>
      </c>
      <c r="AB207" s="238">
        <f t="shared" si="30"/>
        <v>13.052</v>
      </c>
      <c r="AC207" s="238">
        <f t="shared" si="28"/>
        <v>15.262500000000001</v>
      </c>
      <c r="AD207" s="240">
        <f t="shared" si="31"/>
        <v>0</v>
      </c>
      <c r="AE207" s="240">
        <f t="shared" si="32"/>
        <v>79</v>
      </c>
      <c r="AF207" s="240"/>
      <c r="AG207" s="240"/>
    </row>
    <row r="208" spans="1:33" x14ac:dyDescent="0.2">
      <c r="A208" s="197"/>
      <c r="B208" s="9">
        <v>179</v>
      </c>
      <c r="C208" s="204"/>
      <c r="D208" s="204"/>
      <c r="E208" s="201"/>
      <c r="F208" s="202" t="str">
        <f>IF(ISBLANK(E208), "", VLOOKUP(E208, Z!$A$2:$C$4127, 3, FALSE))</f>
        <v/>
      </c>
      <c r="G208" s="227"/>
      <c r="H208" s="227"/>
      <c r="I208" s="203" cm="1">
        <f t="array" ref="I208">IFERROR(W208/100*L208*INDEX(Application,X208,4), 0)</f>
        <v>0</v>
      </c>
      <c r="J208" s="204"/>
      <c r="K208" s="204"/>
      <c r="L208" s="229"/>
      <c r="M208" s="228"/>
      <c r="N208" s="203" cm="1">
        <f t="array" ref="N208">IFERROR(M208/100*L208*INDEX(Application,X208,4), 0)</f>
        <v>0</v>
      </c>
      <c r="O208" s="205"/>
      <c r="P208" s="204"/>
      <c r="Q208" s="201"/>
      <c r="R208" s="202" t="str">
        <f>IF(ISBLANK(Q208), "", VLOOKUP(Q208, Z!$A$2:$C$4127, 3, FALSE))</f>
        <v/>
      </c>
      <c r="S208" s="206"/>
      <c r="T208" s="207">
        <f t="shared" si="22"/>
        <v>0</v>
      </c>
      <c r="U208" s="211"/>
      <c r="V208" s="237">
        <f t="shared" si="23"/>
        <v>1</v>
      </c>
      <c r="W208" s="238">
        <f t="shared" si="29"/>
        <v>36.82</v>
      </c>
      <c r="X208" s="239">
        <f t="shared" si="24"/>
        <v>1</v>
      </c>
      <c r="Y208" s="237">
        <f t="shared" si="25"/>
        <v>1</v>
      </c>
      <c r="Z208" s="238">
        <f t="shared" si="26"/>
        <v>23.933</v>
      </c>
      <c r="AA208" s="238">
        <f t="shared" si="27"/>
        <v>23.933</v>
      </c>
      <c r="AB208" s="238">
        <f t="shared" si="30"/>
        <v>13.052</v>
      </c>
      <c r="AC208" s="238">
        <f t="shared" si="28"/>
        <v>15.262500000000001</v>
      </c>
      <c r="AD208" s="240">
        <f t="shared" si="31"/>
        <v>0</v>
      </c>
      <c r="AE208" s="240">
        <f t="shared" si="32"/>
        <v>79</v>
      </c>
      <c r="AF208" s="240"/>
      <c r="AG208" s="240"/>
    </row>
    <row r="209" spans="1:33" x14ac:dyDescent="0.2">
      <c r="A209" s="197"/>
      <c r="B209" s="9">
        <v>180</v>
      </c>
      <c r="C209" s="204"/>
      <c r="D209" s="204"/>
      <c r="E209" s="201"/>
      <c r="F209" s="202" t="str">
        <f>IF(ISBLANK(E209), "", VLOOKUP(E209, Z!$A$2:$C$4127, 3, FALSE))</f>
        <v/>
      </c>
      <c r="G209" s="227"/>
      <c r="H209" s="227"/>
      <c r="I209" s="203" cm="1">
        <f t="array" ref="I209">IFERROR(W209/100*L209*INDEX(Application,X209,4), 0)</f>
        <v>0</v>
      </c>
      <c r="J209" s="204"/>
      <c r="K209" s="204"/>
      <c r="L209" s="229"/>
      <c r="M209" s="228"/>
      <c r="N209" s="203" cm="1">
        <f t="array" ref="N209">IFERROR(M209/100*L209*INDEX(Application,X209,4), 0)</f>
        <v>0</v>
      </c>
      <c r="O209" s="205"/>
      <c r="P209" s="204"/>
      <c r="Q209" s="201"/>
      <c r="R209" s="202" t="str">
        <f>IF(ISBLANK(Q209), "", VLOOKUP(Q209, Z!$A$2:$C$4127, 3, FALSE))</f>
        <v/>
      </c>
      <c r="S209" s="206"/>
      <c r="T209" s="207">
        <f t="shared" si="22"/>
        <v>0</v>
      </c>
      <c r="U209" s="211"/>
      <c r="V209" s="237">
        <f t="shared" si="23"/>
        <v>1</v>
      </c>
      <c r="W209" s="238">
        <f t="shared" si="29"/>
        <v>36.82</v>
      </c>
      <c r="X209" s="239">
        <f t="shared" si="24"/>
        <v>1</v>
      </c>
      <c r="Y209" s="237">
        <f t="shared" si="25"/>
        <v>1</v>
      </c>
      <c r="Z209" s="238">
        <f t="shared" si="26"/>
        <v>23.933</v>
      </c>
      <c r="AA209" s="238">
        <f t="shared" si="27"/>
        <v>23.933</v>
      </c>
      <c r="AB209" s="238">
        <f t="shared" si="30"/>
        <v>13.052</v>
      </c>
      <c r="AC209" s="238">
        <f t="shared" si="28"/>
        <v>15.262500000000001</v>
      </c>
      <c r="AD209" s="240">
        <f t="shared" si="31"/>
        <v>0</v>
      </c>
      <c r="AE209" s="240">
        <f t="shared" si="32"/>
        <v>79</v>
      </c>
      <c r="AF209" s="240"/>
      <c r="AG209" s="240"/>
    </row>
    <row r="210" spans="1:33" x14ac:dyDescent="0.2">
      <c r="A210" s="197"/>
      <c r="B210" s="226">
        <v>181</v>
      </c>
      <c r="C210" s="204"/>
      <c r="D210" s="204"/>
      <c r="E210" s="201"/>
      <c r="F210" s="202" t="str">
        <f>IF(ISBLANK(E210), "", VLOOKUP(E210, Z!$A$2:$C$4127, 3, FALSE))</f>
        <v/>
      </c>
      <c r="G210" s="227"/>
      <c r="H210" s="227"/>
      <c r="I210" s="203" cm="1">
        <f t="array" ref="I210">IFERROR(W210/100*L210*INDEX(Application,X210,4), 0)</f>
        <v>0</v>
      </c>
      <c r="J210" s="204"/>
      <c r="K210" s="204"/>
      <c r="L210" s="229"/>
      <c r="M210" s="228"/>
      <c r="N210" s="203" cm="1">
        <f t="array" ref="N210">IFERROR(M210/100*L210*INDEX(Application,X210,4), 0)</f>
        <v>0</v>
      </c>
      <c r="O210" s="205"/>
      <c r="P210" s="204"/>
      <c r="Q210" s="201"/>
      <c r="R210" s="202" t="str">
        <f>IF(ISBLANK(Q210), "", VLOOKUP(Q210, Z!$A$2:$C$4127, 3, FALSE))</f>
        <v/>
      </c>
      <c r="S210" s="206"/>
      <c r="T210" s="207">
        <f t="shared" ref="T210:T273" si="33">0.75*(I210-N210)*10</f>
        <v>0</v>
      </c>
      <c r="U210" s="211"/>
      <c r="V210" s="237">
        <f t="shared" ref="V210:V273" si="34">IF(ISBLANK(G210), 1, IFERROR(MATCH(G210, INDEX(Type,,1), 0), IFERROR(MATCH(G210, INDEX(Type,,2), 0), MATCH(G210, INDEX(Type,,3), 0))))</f>
        <v>1</v>
      </c>
      <c r="W210" s="238">
        <f t="shared" si="29"/>
        <v>36.82</v>
      </c>
      <c r="X210" s="239">
        <f t="shared" ref="X210:X273" si="35">IF(ISBLANK(H210), 1, IFERROR(MATCH(H210, INDEX(Application,,1), 0), IFERROR(MATCH(H210, INDEX(Application,,2), 0), MATCH(H210, INDEX(Application,,3), 0))))</f>
        <v>1</v>
      </c>
      <c r="Y210" s="237">
        <f t="shared" ref="Y210:Y273" si="36">IF(ISBLANK(G210), 1, IFERROR(MATCH(G210, INDEX(Type,,1), 0), IFERROR(MATCH(G210, INDEX(Type,,2), 0), MATCH(G210, INDEX(Type,,3), 0))))</f>
        <v>1</v>
      </c>
      <c r="Z210" s="238">
        <f t="shared" ref="Z210:Z273" si="37">IF(Y210=1,0.65*(36.82+L210*(-0.2119)),IF(Y210=2,0.65*20.08,IF(Y210=3,0.75*(20.35+L210*(-0.0374)),0)))</f>
        <v>23.933</v>
      </c>
      <c r="AA210" s="238">
        <f t="shared" ref="AA210:AA273" si="38">0.65*(36.82+L210*(-0.2119))</f>
        <v>23.933</v>
      </c>
      <c r="AB210" s="238">
        <f t="shared" si="30"/>
        <v>13.052</v>
      </c>
      <c r="AC210" s="238">
        <f t="shared" ref="AC210:AC273" si="39">0.75*(20.35+L210*(-0.0374))</f>
        <v>15.262500000000001</v>
      </c>
      <c r="AD210" s="240">
        <f t="shared" si="31"/>
        <v>0</v>
      </c>
      <c r="AE210" s="240">
        <f t="shared" si="32"/>
        <v>79</v>
      </c>
      <c r="AF210" s="240"/>
      <c r="AG210" s="240"/>
    </row>
    <row r="211" spans="1:33" x14ac:dyDescent="0.2">
      <c r="A211" s="197"/>
      <c r="B211" s="9">
        <v>182</v>
      </c>
      <c r="C211" s="204"/>
      <c r="D211" s="204"/>
      <c r="E211" s="201"/>
      <c r="F211" s="202" t="str">
        <f>IF(ISBLANK(E211), "", VLOOKUP(E211, Z!$A$2:$C$4127, 3, FALSE))</f>
        <v/>
      </c>
      <c r="G211" s="227"/>
      <c r="H211" s="227"/>
      <c r="I211" s="203" cm="1">
        <f t="array" ref="I211">IFERROR(W211/100*L211*INDEX(Application,X211,4), 0)</f>
        <v>0</v>
      </c>
      <c r="J211" s="204"/>
      <c r="K211" s="204"/>
      <c r="L211" s="229"/>
      <c r="M211" s="228"/>
      <c r="N211" s="203" cm="1">
        <f t="array" ref="N211">IFERROR(M211/100*L211*INDEX(Application,X211,4), 0)</f>
        <v>0</v>
      </c>
      <c r="O211" s="205"/>
      <c r="P211" s="204"/>
      <c r="Q211" s="201"/>
      <c r="R211" s="202" t="str">
        <f>IF(ISBLANK(Q211), "", VLOOKUP(Q211, Z!$A$2:$C$4127, 3, FALSE))</f>
        <v/>
      </c>
      <c r="S211" s="206"/>
      <c r="T211" s="207">
        <f t="shared" si="33"/>
        <v>0</v>
      </c>
      <c r="U211" s="211"/>
      <c r="V211" s="237">
        <f t="shared" si="34"/>
        <v>1</v>
      </c>
      <c r="W211" s="238">
        <f t="shared" ref="W211:W274" si="40">IF(V211=1,36.82+L211*(-0.2119),IF(V211=2,20.08,IF(V211=3,20.35+L211*(-0.0374),0)))</f>
        <v>36.82</v>
      </c>
      <c r="X211" s="239">
        <f t="shared" si="35"/>
        <v>1</v>
      </c>
      <c r="Y211" s="237">
        <f t="shared" si="36"/>
        <v>1</v>
      </c>
      <c r="Z211" s="238">
        <f t="shared" si="37"/>
        <v>23.933</v>
      </c>
      <c r="AA211" s="238">
        <f t="shared" si="38"/>
        <v>23.933</v>
      </c>
      <c r="AB211" s="238">
        <f t="shared" ref="AB211:AB274" si="41">0.65*20.08</f>
        <v>13.052</v>
      </c>
      <c r="AC211" s="238">
        <f t="shared" si="39"/>
        <v>15.262500000000001</v>
      </c>
      <c r="AD211" s="240">
        <f t="shared" ref="AD211:AD274" si="42">IF(Y211=1,0,IF(Y211=2,80,IF(Y211=3,0,0)))</f>
        <v>0</v>
      </c>
      <c r="AE211" s="240">
        <f t="shared" ref="AE211:AE274" si="43">IF(Y211=1,79,IF(Y211=2,199,IF(Y211=3,199,0)))</f>
        <v>79</v>
      </c>
      <c r="AF211" s="240"/>
      <c r="AG211" s="240"/>
    </row>
    <row r="212" spans="1:33" x14ac:dyDescent="0.2">
      <c r="A212" s="197"/>
      <c r="B212" s="9">
        <v>183</v>
      </c>
      <c r="C212" s="204"/>
      <c r="D212" s="204"/>
      <c r="E212" s="201"/>
      <c r="F212" s="202" t="str">
        <f>IF(ISBLANK(E212), "", VLOOKUP(E212, Z!$A$2:$C$4127, 3, FALSE))</f>
        <v/>
      </c>
      <c r="G212" s="227"/>
      <c r="H212" s="227"/>
      <c r="I212" s="203" cm="1">
        <f t="array" ref="I212">IFERROR(W212/100*L212*INDEX(Application,X212,4), 0)</f>
        <v>0</v>
      </c>
      <c r="J212" s="204"/>
      <c r="K212" s="204"/>
      <c r="L212" s="229"/>
      <c r="M212" s="228"/>
      <c r="N212" s="203" cm="1">
        <f t="array" ref="N212">IFERROR(M212/100*L212*INDEX(Application,X212,4), 0)</f>
        <v>0</v>
      </c>
      <c r="O212" s="205"/>
      <c r="P212" s="204"/>
      <c r="Q212" s="201"/>
      <c r="R212" s="202" t="str">
        <f>IF(ISBLANK(Q212), "", VLOOKUP(Q212, Z!$A$2:$C$4127, 3, FALSE))</f>
        <v/>
      </c>
      <c r="S212" s="206"/>
      <c r="T212" s="207">
        <f t="shared" si="33"/>
        <v>0</v>
      </c>
      <c r="U212" s="211"/>
      <c r="V212" s="237">
        <f t="shared" si="34"/>
        <v>1</v>
      </c>
      <c r="W212" s="238">
        <f t="shared" si="40"/>
        <v>36.82</v>
      </c>
      <c r="X212" s="239">
        <f t="shared" si="35"/>
        <v>1</v>
      </c>
      <c r="Y212" s="237">
        <f t="shared" si="36"/>
        <v>1</v>
      </c>
      <c r="Z212" s="238">
        <f t="shared" si="37"/>
        <v>23.933</v>
      </c>
      <c r="AA212" s="238">
        <f t="shared" si="38"/>
        <v>23.933</v>
      </c>
      <c r="AB212" s="238">
        <f t="shared" si="41"/>
        <v>13.052</v>
      </c>
      <c r="AC212" s="238">
        <f t="shared" si="39"/>
        <v>15.262500000000001</v>
      </c>
      <c r="AD212" s="240">
        <f t="shared" si="42"/>
        <v>0</v>
      </c>
      <c r="AE212" s="240">
        <f t="shared" si="43"/>
        <v>79</v>
      </c>
      <c r="AF212" s="240"/>
      <c r="AG212" s="240"/>
    </row>
    <row r="213" spans="1:33" x14ac:dyDescent="0.2">
      <c r="A213" s="197"/>
      <c r="B213" s="9">
        <v>184</v>
      </c>
      <c r="C213" s="204"/>
      <c r="D213" s="204"/>
      <c r="E213" s="201"/>
      <c r="F213" s="202" t="str">
        <f>IF(ISBLANK(E213), "", VLOOKUP(E213, Z!$A$2:$C$4127, 3, FALSE))</f>
        <v/>
      </c>
      <c r="G213" s="227"/>
      <c r="H213" s="227"/>
      <c r="I213" s="203" cm="1">
        <f t="array" ref="I213">IFERROR(W213/100*L213*INDEX(Application,X213,4), 0)</f>
        <v>0</v>
      </c>
      <c r="J213" s="204"/>
      <c r="K213" s="204"/>
      <c r="L213" s="229"/>
      <c r="M213" s="228"/>
      <c r="N213" s="203" cm="1">
        <f t="array" ref="N213">IFERROR(M213/100*L213*INDEX(Application,X213,4), 0)</f>
        <v>0</v>
      </c>
      <c r="O213" s="205"/>
      <c r="P213" s="204"/>
      <c r="Q213" s="201"/>
      <c r="R213" s="202" t="str">
        <f>IF(ISBLANK(Q213), "", VLOOKUP(Q213, Z!$A$2:$C$4127, 3, FALSE))</f>
        <v/>
      </c>
      <c r="S213" s="206"/>
      <c r="T213" s="207">
        <f t="shared" si="33"/>
        <v>0</v>
      </c>
      <c r="U213" s="211"/>
      <c r="V213" s="237">
        <f t="shared" si="34"/>
        <v>1</v>
      </c>
      <c r="W213" s="238">
        <f t="shared" si="40"/>
        <v>36.82</v>
      </c>
      <c r="X213" s="239">
        <f t="shared" si="35"/>
        <v>1</v>
      </c>
      <c r="Y213" s="237">
        <f t="shared" si="36"/>
        <v>1</v>
      </c>
      <c r="Z213" s="238">
        <f t="shared" si="37"/>
        <v>23.933</v>
      </c>
      <c r="AA213" s="238">
        <f t="shared" si="38"/>
        <v>23.933</v>
      </c>
      <c r="AB213" s="238">
        <f t="shared" si="41"/>
        <v>13.052</v>
      </c>
      <c r="AC213" s="238">
        <f t="shared" si="39"/>
        <v>15.262500000000001</v>
      </c>
      <c r="AD213" s="240">
        <f t="shared" si="42"/>
        <v>0</v>
      </c>
      <c r="AE213" s="240">
        <f t="shared" si="43"/>
        <v>79</v>
      </c>
      <c r="AF213" s="240"/>
      <c r="AG213" s="240"/>
    </row>
    <row r="214" spans="1:33" x14ac:dyDescent="0.2">
      <c r="A214" s="197"/>
      <c r="B214" s="226">
        <v>185</v>
      </c>
      <c r="C214" s="204"/>
      <c r="D214" s="204"/>
      <c r="E214" s="201"/>
      <c r="F214" s="202" t="str">
        <f>IF(ISBLANK(E214), "", VLOOKUP(E214, Z!$A$2:$C$4127, 3, FALSE))</f>
        <v/>
      </c>
      <c r="G214" s="227"/>
      <c r="H214" s="227"/>
      <c r="I214" s="203" cm="1">
        <f t="array" ref="I214">IFERROR(W214/100*L214*INDEX(Application,X214,4), 0)</f>
        <v>0</v>
      </c>
      <c r="J214" s="204"/>
      <c r="K214" s="204"/>
      <c r="L214" s="229"/>
      <c r="M214" s="228"/>
      <c r="N214" s="203" cm="1">
        <f t="array" ref="N214">IFERROR(M214/100*L214*INDEX(Application,X214,4), 0)</f>
        <v>0</v>
      </c>
      <c r="O214" s="205"/>
      <c r="P214" s="204"/>
      <c r="Q214" s="201"/>
      <c r="R214" s="202" t="str">
        <f>IF(ISBLANK(Q214), "", VLOOKUP(Q214, Z!$A$2:$C$4127, 3, FALSE))</f>
        <v/>
      </c>
      <c r="S214" s="206"/>
      <c r="T214" s="207">
        <f t="shared" si="33"/>
        <v>0</v>
      </c>
      <c r="U214" s="211"/>
      <c r="V214" s="237">
        <f t="shared" si="34"/>
        <v>1</v>
      </c>
      <c r="W214" s="238">
        <f t="shared" si="40"/>
        <v>36.82</v>
      </c>
      <c r="X214" s="239">
        <f t="shared" si="35"/>
        <v>1</v>
      </c>
      <c r="Y214" s="237">
        <f t="shared" si="36"/>
        <v>1</v>
      </c>
      <c r="Z214" s="238">
        <f t="shared" si="37"/>
        <v>23.933</v>
      </c>
      <c r="AA214" s="238">
        <f t="shared" si="38"/>
        <v>23.933</v>
      </c>
      <c r="AB214" s="238">
        <f t="shared" si="41"/>
        <v>13.052</v>
      </c>
      <c r="AC214" s="238">
        <f t="shared" si="39"/>
        <v>15.262500000000001</v>
      </c>
      <c r="AD214" s="240">
        <f t="shared" si="42"/>
        <v>0</v>
      </c>
      <c r="AE214" s="240">
        <f t="shared" si="43"/>
        <v>79</v>
      </c>
      <c r="AF214" s="240"/>
      <c r="AG214" s="240"/>
    </row>
    <row r="215" spans="1:33" x14ac:dyDescent="0.2">
      <c r="A215" s="197"/>
      <c r="B215" s="9">
        <v>186</v>
      </c>
      <c r="C215" s="204"/>
      <c r="D215" s="204"/>
      <c r="E215" s="201"/>
      <c r="F215" s="202" t="str">
        <f>IF(ISBLANK(E215), "", VLOOKUP(E215, Z!$A$2:$C$4127, 3, FALSE))</f>
        <v/>
      </c>
      <c r="G215" s="227"/>
      <c r="H215" s="227"/>
      <c r="I215" s="203" cm="1">
        <f t="array" ref="I215">IFERROR(W215/100*L215*INDEX(Application,X215,4), 0)</f>
        <v>0</v>
      </c>
      <c r="J215" s="204"/>
      <c r="K215" s="204"/>
      <c r="L215" s="229"/>
      <c r="M215" s="228"/>
      <c r="N215" s="203" cm="1">
        <f t="array" ref="N215">IFERROR(M215/100*L215*INDEX(Application,X215,4), 0)</f>
        <v>0</v>
      </c>
      <c r="O215" s="205"/>
      <c r="P215" s="204"/>
      <c r="Q215" s="201"/>
      <c r="R215" s="202" t="str">
        <f>IF(ISBLANK(Q215), "", VLOOKUP(Q215, Z!$A$2:$C$4127, 3, FALSE))</f>
        <v/>
      </c>
      <c r="S215" s="206"/>
      <c r="T215" s="207">
        <f t="shared" si="33"/>
        <v>0</v>
      </c>
      <c r="U215" s="211"/>
      <c r="V215" s="237">
        <f t="shared" si="34"/>
        <v>1</v>
      </c>
      <c r="W215" s="238">
        <f t="shared" si="40"/>
        <v>36.82</v>
      </c>
      <c r="X215" s="239">
        <f t="shared" si="35"/>
        <v>1</v>
      </c>
      <c r="Y215" s="237">
        <f t="shared" si="36"/>
        <v>1</v>
      </c>
      <c r="Z215" s="238">
        <f t="shared" si="37"/>
        <v>23.933</v>
      </c>
      <c r="AA215" s="238">
        <f t="shared" si="38"/>
        <v>23.933</v>
      </c>
      <c r="AB215" s="238">
        <f t="shared" si="41"/>
        <v>13.052</v>
      </c>
      <c r="AC215" s="238">
        <f t="shared" si="39"/>
        <v>15.262500000000001</v>
      </c>
      <c r="AD215" s="240">
        <f t="shared" si="42"/>
        <v>0</v>
      </c>
      <c r="AE215" s="240">
        <f t="shared" si="43"/>
        <v>79</v>
      </c>
      <c r="AF215" s="240"/>
      <c r="AG215" s="240"/>
    </row>
    <row r="216" spans="1:33" x14ac:dyDescent="0.2">
      <c r="A216" s="197"/>
      <c r="B216" s="9">
        <v>187</v>
      </c>
      <c r="C216" s="204"/>
      <c r="D216" s="204"/>
      <c r="E216" s="201"/>
      <c r="F216" s="202" t="str">
        <f>IF(ISBLANK(E216), "", VLOOKUP(E216, Z!$A$2:$C$4127, 3, FALSE))</f>
        <v/>
      </c>
      <c r="G216" s="227"/>
      <c r="H216" s="227"/>
      <c r="I216" s="203" cm="1">
        <f t="array" ref="I216">IFERROR(W216/100*L216*INDEX(Application,X216,4), 0)</f>
        <v>0</v>
      </c>
      <c r="J216" s="204"/>
      <c r="K216" s="204"/>
      <c r="L216" s="229"/>
      <c r="M216" s="228"/>
      <c r="N216" s="203" cm="1">
        <f t="array" ref="N216">IFERROR(M216/100*L216*INDEX(Application,X216,4), 0)</f>
        <v>0</v>
      </c>
      <c r="O216" s="205"/>
      <c r="P216" s="204"/>
      <c r="Q216" s="201"/>
      <c r="R216" s="202" t="str">
        <f>IF(ISBLANK(Q216), "", VLOOKUP(Q216, Z!$A$2:$C$4127, 3, FALSE))</f>
        <v/>
      </c>
      <c r="S216" s="206"/>
      <c r="T216" s="207">
        <f t="shared" si="33"/>
        <v>0</v>
      </c>
      <c r="U216" s="211"/>
      <c r="V216" s="237">
        <f t="shared" si="34"/>
        <v>1</v>
      </c>
      <c r="W216" s="238">
        <f t="shared" si="40"/>
        <v>36.82</v>
      </c>
      <c r="X216" s="239">
        <f t="shared" si="35"/>
        <v>1</v>
      </c>
      <c r="Y216" s="237">
        <f t="shared" si="36"/>
        <v>1</v>
      </c>
      <c r="Z216" s="238">
        <f t="shared" si="37"/>
        <v>23.933</v>
      </c>
      <c r="AA216" s="238">
        <f t="shared" si="38"/>
        <v>23.933</v>
      </c>
      <c r="AB216" s="238">
        <f t="shared" si="41"/>
        <v>13.052</v>
      </c>
      <c r="AC216" s="238">
        <f t="shared" si="39"/>
        <v>15.262500000000001</v>
      </c>
      <c r="AD216" s="240">
        <f t="shared" si="42"/>
        <v>0</v>
      </c>
      <c r="AE216" s="240">
        <f t="shared" si="43"/>
        <v>79</v>
      </c>
      <c r="AF216" s="240"/>
      <c r="AG216" s="240"/>
    </row>
    <row r="217" spans="1:33" x14ac:dyDescent="0.2">
      <c r="A217" s="197"/>
      <c r="B217" s="9">
        <v>188</v>
      </c>
      <c r="C217" s="204"/>
      <c r="D217" s="204"/>
      <c r="E217" s="201"/>
      <c r="F217" s="202" t="str">
        <f>IF(ISBLANK(E217), "", VLOOKUP(E217, Z!$A$2:$C$4127, 3, FALSE))</f>
        <v/>
      </c>
      <c r="G217" s="227"/>
      <c r="H217" s="227"/>
      <c r="I217" s="203" cm="1">
        <f t="array" ref="I217">IFERROR(W217/100*L217*INDEX(Application,X217,4), 0)</f>
        <v>0</v>
      </c>
      <c r="J217" s="204"/>
      <c r="K217" s="204"/>
      <c r="L217" s="229"/>
      <c r="M217" s="228"/>
      <c r="N217" s="203" cm="1">
        <f t="array" ref="N217">IFERROR(M217/100*L217*INDEX(Application,X217,4), 0)</f>
        <v>0</v>
      </c>
      <c r="O217" s="205"/>
      <c r="P217" s="204"/>
      <c r="Q217" s="201"/>
      <c r="R217" s="202" t="str">
        <f>IF(ISBLANK(Q217), "", VLOOKUP(Q217, Z!$A$2:$C$4127, 3, FALSE))</f>
        <v/>
      </c>
      <c r="S217" s="206"/>
      <c r="T217" s="207">
        <f t="shared" si="33"/>
        <v>0</v>
      </c>
      <c r="U217" s="211"/>
      <c r="V217" s="237">
        <f t="shared" si="34"/>
        <v>1</v>
      </c>
      <c r="W217" s="238">
        <f t="shared" si="40"/>
        <v>36.82</v>
      </c>
      <c r="X217" s="239">
        <f t="shared" si="35"/>
        <v>1</v>
      </c>
      <c r="Y217" s="237">
        <f t="shared" si="36"/>
        <v>1</v>
      </c>
      <c r="Z217" s="238">
        <f t="shared" si="37"/>
        <v>23.933</v>
      </c>
      <c r="AA217" s="238">
        <f t="shared" si="38"/>
        <v>23.933</v>
      </c>
      <c r="AB217" s="238">
        <f t="shared" si="41"/>
        <v>13.052</v>
      </c>
      <c r="AC217" s="238">
        <f t="shared" si="39"/>
        <v>15.262500000000001</v>
      </c>
      <c r="AD217" s="240">
        <f t="shared" si="42"/>
        <v>0</v>
      </c>
      <c r="AE217" s="240">
        <f t="shared" si="43"/>
        <v>79</v>
      </c>
      <c r="AF217" s="240"/>
      <c r="AG217" s="240"/>
    </row>
    <row r="218" spans="1:33" x14ac:dyDescent="0.2">
      <c r="A218" s="197"/>
      <c r="B218" s="226">
        <v>189</v>
      </c>
      <c r="C218" s="204"/>
      <c r="D218" s="204"/>
      <c r="E218" s="201"/>
      <c r="F218" s="202" t="str">
        <f>IF(ISBLANK(E218), "", VLOOKUP(E218, Z!$A$2:$C$4127, 3, FALSE))</f>
        <v/>
      </c>
      <c r="G218" s="227"/>
      <c r="H218" s="227"/>
      <c r="I218" s="203" cm="1">
        <f t="array" ref="I218">IFERROR(W218/100*L218*INDEX(Application,X218,4), 0)</f>
        <v>0</v>
      </c>
      <c r="J218" s="204"/>
      <c r="K218" s="204"/>
      <c r="L218" s="229"/>
      <c r="M218" s="228"/>
      <c r="N218" s="203" cm="1">
        <f t="array" ref="N218">IFERROR(M218/100*L218*INDEX(Application,X218,4), 0)</f>
        <v>0</v>
      </c>
      <c r="O218" s="205"/>
      <c r="P218" s="204"/>
      <c r="Q218" s="201"/>
      <c r="R218" s="202" t="str">
        <f>IF(ISBLANK(Q218), "", VLOOKUP(Q218, Z!$A$2:$C$4127, 3, FALSE))</f>
        <v/>
      </c>
      <c r="S218" s="206"/>
      <c r="T218" s="207">
        <f t="shared" si="33"/>
        <v>0</v>
      </c>
      <c r="U218" s="211"/>
      <c r="V218" s="237">
        <f t="shared" si="34"/>
        <v>1</v>
      </c>
      <c r="W218" s="238">
        <f t="shared" si="40"/>
        <v>36.82</v>
      </c>
      <c r="X218" s="239">
        <f t="shared" si="35"/>
        <v>1</v>
      </c>
      <c r="Y218" s="237">
        <f t="shared" si="36"/>
        <v>1</v>
      </c>
      <c r="Z218" s="238">
        <f t="shared" si="37"/>
        <v>23.933</v>
      </c>
      <c r="AA218" s="238">
        <f t="shared" si="38"/>
        <v>23.933</v>
      </c>
      <c r="AB218" s="238">
        <f t="shared" si="41"/>
        <v>13.052</v>
      </c>
      <c r="AC218" s="238">
        <f t="shared" si="39"/>
        <v>15.262500000000001</v>
      </c>
      <c r="AD218" s="240">
        <f t="shared" si="42"/>
        <v>0</v>
      </c>
      <c r="AE218" s="240">
        <f t="shared" si="43"/>
        <v>79</v>
      </c>
      <c r="AF218" s="240"/>
      <c r="AG218" s="240"/>
    </row>
    <row r="219" spans="1:33" x14ac:dyDescent="0.2">
      <c r="A219" s="197"/>
      <c r="B219" s="9">
        <v>190</v>
      </c>
      <c r="C219" s="204"/>
      <c r="D219" s="204"/>
      <c r="E219" s="201"/>
      <c r="F219" s="202" t="str">
        <f>IF(ISBLANK(E219), "", VLOOKUP(E219, Z!$A$2:$C$4127, 3, FALSE))</f>
        <v/>
      </c>
      <c r="G219" s="227"/>
      <c r="H219" s="227"/>
      <c r="I219" s="203" cm="1">
        <f t="array" ref="I219">IFERROR(W219/100*L219*INDEX(Application,X219,4), 0)</f>
        <v>0</v>
      </c>
      <c r="J219" s="204"/>
      <c r="K219" s="204"/>
      <c r="L219" s="229"/>
      <c r="M219" s="228"/>
      <c r="N219" s="203" cm="1">
        <f t="array" ref="N219">IFERROR(M219/100*L219*INDEX(Application,X219,4), 0)</f>
        <v>0</v>
      </c>
      <c r="O219" s="205"/>
      <c r="P219" s="204"/>
      <c r="Q219" s="201"/>
      <c r="R219" s="202" t="str">
        <f>IF(ISBLANK(Q219), "", VLOOKUP(Q219, Z!$A$2:$C$4127, 3, FALSE))</f>
        <v/>
      </c>
      <c r="S219" s="206"/>
      <c r="T219" s="207">
        <f t="shared" si="33"/>
        <v>0</v>
      </c>
      <c r="U219" s="211"/>
      <c r="V219" s="237">
        <f t="shared" si="34"/>
        <v>1</v>
      </c>
      <c r="W219" s="238">
        <f t="shared" si="40"/>
        <v>36.82</v>
      </c>
      <c r="X219" s="239">
        <f t="shared" si="35"/>
        <v>1</v>
      </c>
      <c r="Y219" s="237">
        <f t="shared" si="36"/>
        <v>1</v>
      </c>
      <c r="Z219" s="238">
        <f t="shared" si="37"/>
        <v>23.933</v>
      </c>
      <c r="AA219" s="238">
        <f t="shared" si="38"/>
        <v>23.933</v>
      </c>
      <c r="AB219" s="238">
        <f t="shared" si="41"/>
        <v>13.052</v>
      </c>
      <c r="AC219" s="238">
        <f t="shared" si="39"/>
        <v>15.262500000000001</v>
      </c>
      <c r="AD219" s="240">
        <f t="shared" si="42"/>
        <v>0</v>
      </c>
      <c r="AE219" s="240">
        <f t="shared" si="43"/>
        <v>79</v>
      </c>
      <c r="AF219" s="240"/>
      <c r="AG219" s="240"/>
    </row>
    <row r="220" spans="1:33" x14ac:dyDescent="0.2">
      <c r="A220" s="197"/>
      <c r="B220" s="9">
        <v>191</v>
      </c>
      <c r="C220" s="204"/>
      <c r="D220" s="204"/>
      <c r="E220" s="201"/>
      <c r="F220" s="202" t="str">
        <f>IF(ISBLANK(E220), "", VLOOKUP(E220, Z!$A$2:$C$4127, 3, FALSE))</f>
        <v/>
      </c>
      <c r="G220" s="227"/>
      <c r="H220" s="227"/>
      <c r="I220" s="203" cm="1">
        <f t="array" ref="I220">IFERROR(W220/100*L220*INDEX(Application,X220,4), 0)</f>
        <v>0</v>
      </c>
      <c r="J220" s="204"/>
      <c r="K220" s="204"/>
      <c r="L220" s="229"/>
      <c r="M220" s="228"/>
      <c r="N220" s="203" cm="1">
        <f t="array" ref="N220">IFERROR(M220/100*L220*INDEX(Application,X220,4), 0)</f>
        <v>0</v>
      </c>
      <c r="O220" s="205"/>
      <c r="P220" s="204"/>
      <c r="Q220" s="201"/>
      <c r="R220" s="202" t="str">
        <f>IF(ISBLANK(Q220), "", VLOOKUP(Q220, Z!$A$2:$C$4127, 3, FALSE))</f>
        <v/>
      </c>
      <c r="S220" s="206"/>
      <c r="T220" s="207">
        <f t="shared" si="33"/>
        <v>0</v>
      </c>
      <c r="U220" s="211"/>
      <c r="V220" s="237">
        <f t="shared" si="34"/>
        <v>1</v>
      </c>
      <c r="W220" s="238">
        <f t="shared" si="40"/>
        <v>36.82</v>
      </c>
      <c r="X220" s="239">
        <f t="shared" si="35"/>
        <v>1</v>
      </c>
      <c r="Y220" s="237">
        <f t="shared" si="36"/>
        <v>1</v>
      </c>
      <c r="Z220" s="238">
        <f t="shared" si="37"/>
        <v>23.933</v>
      </c>
      <c r="AA220" s="238">
        <f t="shared" si="38"/>
        <v>23.933</v>
      </c>
      <c r="AB220" s="238">
        <f t="shared" si="41"/>
        <v>13.052</v>
      </c>
      <c r="AC220" s="238">
        <f t="shared" si="39"/>
        <v>15.262500000000001</v>
      </c>
      <c r="AD220" s="240">
        <f t="shared" si="42"/>
        <v>0</v>
      </c>
      <c r="AE220" s="240">
        <f t="shared" si="43"/>
        <v>79</v>
      </c>
      <c r="AF220" s="240"/>
      <c r="AG220" s="240"/>
    </row>
    <row r="221" spans="1:33" x14ac:dyDescent="0.2">
      <c r="A221" s="197"/>
      <c r="B221" s="9">
        <v>192</v>
      </c>
      <c r="C221" s="204"/>
      <c r="D221" s="204"/>
      <c r="E221" s="201"/>
      <c r="F221" s="202" t="str">
        <f>IF(ISBLANK(E221), "", VLOOKUP(E221, Z!$A$2:$C$4127, 3, FALSE))</f>
        <v/>
      </c>
      <c r="G221" s="227"/>
      <c r="H221" s="227"/>
      <c r="I221" s="203" cm="1">
        <f t="array" ref="I221">IFERROR(W221/100*L221*INDEX(Application,X221,4), 0)</f>
        <v>0</v>
      </c>
      <c r="J221" s="204"/>
      <c r="K221" s="204"/>
      <c r="L221" s="229"/>
      <c r="M221" s="228"/>
      <c r="N221" s="203" cm="1">
        <f t="array" ref="N221">IFERROR(M221/100*L221*INDEX(Application,X221,4), 0)</f>
        <v>0</v>
      </c>
      <c r="O221" s="205"/>
      <c r="P221" s="204"/>
      <c r="Q221" s="201"/>
      <c r="R221" s="202" t="str">
        <f>IF(ISBLANK(Q221), "", VLOOKUP(Q221, Z!$A$2:$C$4127, 3, FALSE))</f>
        <v/>
      </c>
      <c r="S221" s="206"/>
      <c r="T221" s="207">
        <f t="shared" si="33"/>
        <v>0</v>
      </c>
      <c r="U221" s="211"/>
      <c r="V221" s="237">
        <f t="shared" si="34"/>
        <v>1</v>
      </c>
      <c r="W221" s="238">
        <f t="shared" si="40"/>
        <v>36.82</v>
      </c>
      <c r="X221" s="239">
        <f t="shared" si="35"/>
        <v>1</v>
      </c>
      <c r="Y221" s="237">
        <f t="shared" si="36"/>
        <v>1</v>
      </c>
      <c r="Z221" s="238">
        <f t="shared" si="37"/>
        <v>23.933</v>
      </c>
      <c r="AA221" s="238">
        <f t="shared" si="38"/>
        <v>23.933</v>
      </c>
      <c r="AB221" s="238">
        <f t="shared" si="41"/>
        <v>13.052</v>
      </c>
      <c r="AC221" s="238">
        <f t="shared" si="39"/>
        <v>15.262500000000001</v>
      </c>
      <c r="AD221" s="240">
        <f t="shared" si="42"/>
        <v>0</v>
      </c>
      <c r="AE221" s="240">
        <f t="shared" si="43"/>
        <v>79</v>
      </c>
      <c r="AF221" s="240"/>
      <c r="AG221" s="240"/>
    </row>
    <row r="222" spans="1:33" x14ac:dyDescent="0.2">
      <c r="A222" s="197"/>
      <c r="B222" s="226">
        <v>193</v>
      </c>
      <c r="C222" s="204"/>
      <c r="D222" s="204"/>
      <c r="E222" s="201"/>
      <c r="F222" s="202" t="str">
        <f>IF(ISBLANK(E222), "", VLOOKUP(E222, Z!$A$2:$C$4127, 3, FALSE))</f>
        <v/>
      </c>
      <c r="G222" s="227"/>
      <c r="H222" s="227"/>
      <c r="I222" s="203" cm="1">
        <f t="array" ref="I222">IFERROR(W222/100*L222*INDEX(Application,X222,4), 0)</f>
        <v>0</v>
      </c>
      <c r="J222" s="204"/>
      <c r="K222" s="204"/>
      <c r="L222" s="229"/>
      <c r="M222" s="228"/>
      <c r="N222" s="203" cm="1">
        <f t="array" ref="N222">IFERROR(M222/100*L222*INDEX(Application,X222,4), 0)</f>
        <v>0</v>
      </c>
      <c r="O222" s="205"/>
      <c r="P222" s="204"/>
      <c r="Q222" s="201"/>
      <c r="R222" s="202" t="str">
        <f>IF(ISBLANK(Q222), "", VLOOKUP(Q222, Z!$A$2:$C$4127, 3, FALSE))</f>
        <v/>
      </c>
      <c r="S222" s="206"/>
      <c r="T222" s="207">
        <f t="shared" si="33"/>
        <v>0</v>
      </c>
      <c r="U222" s="211"/>
      <c r="V222" s="237">
        <f t="shared" si="34"/>
        <v>1</v>
      </c>
      <c r="W222" s="238">
        <f t="shared" si="40"/>
        <v>36.82</v>
      </c>
      <c r="X222" s="239">
        <f t="shared" si="35"/>
        <v>1</v>
      </c>
      <c r="Y222" s="237">
        <f t="shared" si="36"/>
        <v>1</v>
      </c>
      <c r="Z222" s="238">
        <f t="shared" si="37"/>
        <v>23.933</v>
      </c>
      <c r="AA222" s="238">
        <f t="shared" si="38"/>
        <v>23.933</v>
      </c>
      <c r="AB222" s="238">
        <f t="shared" si="41"/>
        <v>13.052</v>
      </c>
      <c r="AC222" s="238">
        <f t="shared" si="39"/>
        <v>15.262500000000001</v>
      </c>
      <c r="AD222" s="240">
        <f t="shared" si="42"/>
        <v>0</v>
      </c>
      <c r="AE222" s="240">
        <f t="shared" si="43"/>
        <v>79</v>
      </c>
      <c r="AF222" s="240"/>
      <c r="AG222" s="240"/>
    </row>
    <row r="223" spans="1:33" x14ac:dyDescent="0.2">
      <c r="A223" s="197"/>
      <c r="B223" s="9">
        <v>194</v>
      </c>
      <c r="C223" s="204"/>
      <c r="D223" s="204"/>
      <c r="E223" s="201"/>
      <c r="F223" s="202" t="str">
        <f>IF(ISBLANK(E223), "", VLOOKUP(E223, Z!$A$2:$C$4127, 3, FALSE))</f>
        <v/>
      </c>
      <c r="G223" s="227"/>
      <c r="H223" s="227"/>
      <c r="I223" s="203" cm="1">
        <f t="array" ref="I223">IFERROR(W223/100*L223*INDEX(Application,X223,4), 0)</f>
        <v>0</v>
      </c>
      <c r="J223" s="204"/>
      <c r="K223" s="204"/>
      <c r="L223" s="229"/>
      <c r="M223" s="228"/>
      <c r="N223" s="203" cm="1">
        <f t="array" ref="N223">IFERROR(M223/100*L223*INDEX(Application,X223,4), 0)</f>
        <v>0</v>
      </c>
      <c r="O223" s="205"/>
      <c r="P223" s="204"/>
      <c r="Q223" s="201"/>
      <c r="R223" s="202" t="str">
        <f>IF(ISBLANK(Q223), "", VLOOKUP(Q223, Z!$A$2:$C$4127, 3, FALSE))</f>
        <v/>
      </c>
      <c r="S223" s="206"/>
      <c r="T223" s="207">
        <f t="shared" si="33"/>
        <v>0</v>
      </c>
      <c r="U223" s="211"/>
      <c r="V223" s="237">
        <f t="shared" si="34"/>
        <v>1</v>
      </c>
      <c r="W223" s="238">
        <f t="shared" si="40"/>
        <v>36.82</v>
      </c>
      <c r="X223" s="239">
        <f t="shared" si="35"/>
        <v>1</v>
      </c>
      <c r="Y223" s="237">
        <f t="shared" si="36"/>
        <v>1</v>
      </c>
      <c r="Z223" s="238">
        <f t="shared" si="37"/>
        <v>23.933</v>
      </c>
      <c r="AA223" s="238">
        <f t="shared" si="38"/>
        <v>23.933</v>
      </c>
      <c r="AB223" s="238">
        <f t="shared" si="41"/>
        <v>13.052</v>
      </c>
      <c r="AC223" s="238">
        <f t="shared" si="39"/>
        <v>15.262500000000001</v>
      </c>
      <c r="AD223" s="240">
        <f t="shared" si="42"/>
        <v>0</v>
      </c>
      <c r="AE223" s="240">
        <f t="shared" si="43"/>
        <v>79</v>
      </c>
      <c r="AF223" s="240"/>
      <c r="AG223" s="240"/>
    </row>
    <row r="224" spans="1:33" x14ac:dyDescent="0.2">
      <c r="A224" s="197"/>
      <c r="B224" s="9">
        <v>195</v>
      </c>
      <c r="C224" s="204"/>
      <c r="D224" s="204"/>
      <c r="E224" s="201"/>
      <c r="F224" s="202" t="str">
        <f>IF(ISBLANK(E224), "", VLOOKUP(E224, Z!$A$2:$C$4127, 3, FALSE))</f>
        <v/>
      </c>
      <c r="G224" s="227"/>
      <c r="H224" s="227"/>
      <c r="I224" s="203" cm="1">
        <f t="array" ref="I224">IFERROR(W224/100*L224*INDEX(Application,X224,4), 0)</f>
        <v>0</v>
      </c>
      <c r="J224" s="204"/>
      <c r="K224" s="204"/>
      <c r="L224" s="229"/>
      <c r="M224" s="228"/>
      <c r="N224" s="203" cm="1">
        <f t="array" ref="N224">IFERROR(M224/100*L224*INDEX(Application,X224,4), 0)</f>
        <v>0</v>
      </c>
      <c r="O224" s="205"/>
      <c r="P224" s="204"/>
      <c r="Q224" s="201"/>
      <c r="R224" s="202" t="str">
        <f>IF(ISBLANK(Q224), "", VLOOKUP(Q224, Z!$A$2:$C$4127, 3, FALSE))</f>
        <v/>
      </c>
      <c r="S224" s="206"/>
      <c r="T224" s="207">
        <f t="shared" si="33"/>
        <v>0</v>
      </c>
      <c r="U224" s="211"/>
      <c r="V224" s="237">
        <f t="shared" si="34"/>
        <v>1</v>
      </c>
      <c r="W224" s="238">
        <f t="shared" si="40"/>
        <v>36.82</v>
      </c>
      <c r="X224" s="239">
        <f t="shared" si="35"/>
        <v>1</v>
      </c>
      <c r="Y224" s="237">
        <f t="shared" si="36"/>
        <v>1</v>
      </c>
      <c r="Z224" s="238">
        <f t="shared" si="37"/>
        <v>23.933</v>
      </c>
      <c r="AA224" s="238">
        <f t="shared" si="38"/>
        <v>23.933</v>
      </c>
      <c r="AB224" s="238">
        <f t="shared" si="41"/>
        <v>13.052</v>
      </c>
      <c r="AC224" s="238">
        <f t="shared" si="39"/>
        <v>15.262500000000001</v>
      </c>
      <c r="AD224" s="240">
        <f t="shared" si="42"/>
        <v>0</v>
      </c>
      <c r="AE224" s="240">
        <f t="shared" si="43"/>
        <v>79</v>
      </c>
      <c r="AF224" s="240"/>
      <c r="AG224" s="240"/>
    </row>
    <row r="225" spans="1:33" x14ac:dyDescent="0.2">
      <c r="A225" s="197"/>
      <c r="B225" s="9">
        <v>196</v>
      </c>
      <c r="C225" s="204"/>
      <c r="D225" s="204"/>
      <c r="E225" s="201"/>
      <c r="F225" s="202" t="str">
        <f>IF(ISBLANK(E225), "", VLOOKUP(E225, Z!$A$2:$C$4127, 3, FALSE))</f>
        <v/>
      </c>
      <c r="G225" s="227"/>
      <c r="H225" s="227"/>
      <c r="I225" s="203" cm="1">
        <f t="array" ref="I225">IFERROR(W225/100*L225*INDEX(Application,X225,4), 0)</f>
        <v>0</v>
      </c>
      <c r="J225" s="204"/>
      <c r="K225" s="204"/>
      <c r="L225" s="229"/>
      <c r="M225" s="228"/>
      <c r="N225" s="203" cm="1">
        <f t="array" ref="N225">IFERROR(M225/100*L225*INDEX(Application,X225,4), 0)</f>
        <v>0</v>
      </c>
      <c r="O225" s="205"/>
      <c r="P225" s="204"/>
      <c r="Q225" s="201"/>
      <c r="R225" s="202" t="str">
        <f>IF(ISBLANK(Q225), "", VLOOKUP(Q225, Z!$A$2:$C$4127, 3, FALSE))</f>
        <v/>
      </c>
      <c r="S225" s="206"/>
      <c r="T225" s="207">
        <f t="shared" si="33"/>
        <v>0</v>
      </c>
      <c r="U225" s="211"/>
      <c r="V225" s="237">
        <f t="shared" si="34"/>
        <v>1</v>
      </c>
      <c r="W225" s="238">
        <f t="shared" si="40"/>
        <v>36.82</v>
      </c>
      <c r="X225" s="239">
        <f t="shared" si="35"/>
        <v>1</v>
      </c>
      <c r="Y225" s="237">
        <f t="shared" si="36"/>
        <v>1</v>
      </c>
      <c r="Z225" s="238">
        <f t="shared" si="37"/>
        <v>23.933</v>
      </c>
      <c r="AA225" s="238">
        <f t="shared" si="38"/>
        <v>23.933</v>
      </c>
      <c r="AB225" s="238">
        <f t="shared" si="41"/>
        <v>13.052</v>
      </c>
      <c r="AC225" s="238">
        <f t="shared" si="39"/>
        <v>15.262500000000001</v>
      </c>
      <c r="AD225" s="240">
        <f t="shared" si="42"/>
        <v>0</v>
      </c>
      <c r="AE225" s="240">
        <f t="shared" si="43"/>
        <v>79</v>
      </c>
      <c r="AF225" s="240"/>
      <c r="AG225" s="240"/>
    </row>
    <row r="226" spans="1:33" x14ac:dyDescent="0.2">
      <c r="A226" s="197"/>
      <c r="B226" s="226">
        <v>197</v>
      </c>
      <c r="C226" s="204"/>
      <c r="D226" s="204"/>
      <c r="E226" s="201"/>
      <c r="F226" s="202" t="str">
        <f>IF(ISBLANK(E226), "", VLOOKUP(E226, Z!$A$2:$C$4127, 3, FALSE))</f>
        <v/>
      </c>
      <c r="G226" s="227"/>
      <c r="H226" s="227"/>
      <c r="I226" s="203" cm="1">
        <f t="array" ref="I226">IFERROR(W226/100*L226*INDEX(Application,X226,4), 0)</f>
        <v>0</v>
      </c>
      <c r="J226" s="204"/>
      <c r="K226" s="204"/>
      <c r="L226" s="229"/>
      <c r="M226" s="228"/>
      <c r="N226" s="203" cm="1">
        <f t="array" ref="N226">IFERROR(M226/100*L226*INDEX(Application,X226,4), 0)</f>
        <v>0</v>
      </c>
      <c r="O226" s="205"/>
      <c r="P226" s="204"/>
      <c r="Q226" s="201"/>
      <c r="R226" s="202" t="str">
        <f>IF(ISBLANK(Q226), "", VLOOKUP(Q226, Z!$A$2:$C$4127, 3, FALSE))</f>
        <v/>
      </c>
      <c r="S226" s="206"/>
      <c r="T226" s="207">
        <f t="shared" si="33"/>
        <v>0</v>
      </c>
      <c r="U226" s="211"/>
      <c r="V226" s="237">
        <f t="shared" si="34"/>
        <v>1</v>
      </c>
      <c r="W226" s="238">
        <f t="shared" si="40"/>
        <v>36.82</v>
      </c>
      <c r="X226" s="239">
        <f t="shared" si="35"/>
        <v>1</v>
      </c>
      <c r="Y226" s="237">
        <f t="shared" si="36"/>
        <v>1</v>
      </c>
      <c r="Z226" s="238">
        <f t="shared" si="37"/>
        <v>23.933</v>
      </c>
      <c r="AA226" s="238">
        <f t="shared" si="38"/>
        <v>23.933</v>
      </c>
      <c r="AB226" s="238">
        <f t="shared" si="41"/>
        <v>13.052</v>
      </c>
      <c r="AC226" s="238">
        <f t="shared" si="39"/>
        <v>15.262500000000001</v>
      </c>
      <c r="AD226" s="240">
        <f t="shared" si="42"/>
        <v>0</v>
      </c>
      <c r="AE226" s="240">
        <f t="shared" si="43"/>
        <v>79</v>
      </c>
      <c r="AF226" s="240"/>
      <c r="AG226" s="240"/>
    </row>
    <row r="227" spans="1:33" x14ac:dyDescent="0.2">
      <c r="A227" s="197"/>
      <c r="B227" s="9">
        <v>198</v>
      </c>
      <c r="C227" s="204"/>
      <c r="D227" s="204"/>
      <c r="E227" s="201"/>
      <c r="F227" s="202" t="str">
        <f>IF(ISBLANK(E227), "", VLOOKUP(E227, Z!$A$2:$C$4127, 3, FALSE))</f>
        <v/>
      </c>
      <c r="G227" s="227"/>
      <c r="H227" s="227"/>
      <c r="I227" s="203" cm="1">
        <f t="array" ref="I227">IFERROR(W227/100*L227*INDEX(Application,X227,4), 0)</f>
        <v>0</v>
      </c>
      <c r="J227" s="204"/>
      <c r="K227" s="204"/>
      <c r="L227" s="229"/>
      <c r="M227" s="228"/>
      <c r="N227" s="203" cm="1">
        <f t="array" ref="N227">IFERROR(M227/100*L227*INDEX(Application,X227,4), 0)</f>
        <v>0</v>
      </c>
      <c r="O227" s="205"/>
      <c r="P227" s="204"/>
      <c r="Q227" s="201"/>
      <c r="R227" s="202" t="str">
        <f>IF(ISBLANK(Q227), "", VLOOKUP(Q227, Z!$A$2:$C$4127, 3, FALSE))</f>
        <v/>
      </c>
      <c r="S227" s="206"/>
      <c r="T227" s="207">
        <f t="shared" si="33"/>
        <v>0</v>
      </c>
      <c r="U227" s="211"/>
      <c r="V227" s="237">
        <f t="shared" si="34"/>
        <v>1</v>
      </c>
      <c r="W227" s="238">
        <f t="shared" si="40"/>
        <v>36.82</v>
      </c>
      <c r="X227" s="239">
        <f t="shared" si="35"/>
        <v>1</v>
      </c>
      <c r="Y227" s="237">
        <f t="shared" si="36"/>
        <v>1</v>
      </c>
      <c r="Z227" s="238">
        <f t="shared" si="37"/>
        <v>23.933</v>
      </c>
      <c r="AA227" s="238">
        <f t="shared" si="38"/>
        <v>23.933</v>
      </c>
      <c r="AB227" s="238">
        <f t="shared" si="41"/>
        <v>13.052</v>
      </c>
      <c r="AC227" s="238">
        <f t="shared" si="39"/>
        <v>15.262500000000001</v>
      </c>
      <c r="AD227" s="240">
        <f t="shared" si="42"/>
        <v>0</v>
      </c>
      <c r="AE227" s="240">
        <f t="shared" si="43"/>
        <v>79</v>
      </c>
      <c r="AF227" s="240"/>
      <c r="AG227" s="240"/>
    </row>
    <row r="228" spans="1:33" x14ac:dyDescent="0.2">
      <c r="A228" s="197"/>
      <c r="B228" s="9">
        <v>199</v>
      </c>
      <c r="C228" s="204"/>
      <c r="D228" s="204"/>
      <c r="E228" s="201"/>
      <c r="F228" s="202" t="str">
        <f>IF(ISBLANK(E228), "", VLOOKUP(E228, Z!$A$2:$C$4127, 3, FALSE))</f>
        <v/>
      </c>
      <c r="G228" s="227"/>
      <c r="H228" s="227"/>
      <c r="I228" s="203" cm="1">
        <f t="array" ref="I228">IFERROR(W228/100*L228*INDEX(Application,X228,4), 0)</f>
        <v>0</v>
      </c>
      <c r="J228" s="204"/>
      <c r="K228" s="204"/>
      <c r="L228" s="229"/>
      <c r="M228" s="228"/>
      <c r="N228" s="203" cm="1">
        <f t="array" ref="N228">IFERROR(M228/100*L228*INDEX(Application,X228,4), 0)</f>
        <v>0</v>
      </c>
      <c r="O228" s="205"/>
      <c r="P228" s="204"/>
      <c r="Q228" s="201"/>
      <c r="R228" s="202" t="str">
        <f>IF(ISBLANK(Q228), "", VLOOKUP(Q228, Z!$A$2:$C$4127, 3, FALSE))</f>
        <v/>
      </c>
      <c r="S228" s="206"/>
      <c r="T228" s="207">
        <f t="shared" si="33"/>
        <v>0</v>
      </c>
      <c r="U228" s="211"/>
      <c r="V228" s="237">
        <f t="shared" si="34"/>
        <v>1</v>
      </c>
      <c r="W228" s="238">
        <f t="shared" si="40"/>
        <v>36.82</v>
      </c>
      <c r="X228" s="239">
        <f t="shared" si="35"/>
        <v>1</v>
      </c>
      <c r="Y228" s="237">
        <f t="shared" si="36"/>
        <v>1</v>
      </c>
      <c r="Z228" s="238">
        <f t="shared" si="37"/>
        <v>23.933</v>
      </c>
      <c r="AA228" s="238">
        <f t="shared" si="38"/>
        <v>23.933</v>
      </c>
      <c r="AB228" s="238">
        <f t="shared" si="41"/>
        <v>13.052</v>
      </c>
      <c r="AC228" s="238">
        <f t="shared" si="39"/>
        <v>15.262500000000001</v>
      </c>
      <c r="AD228" s="240">
        <f t="shared" si="42"/>
        <v>0</v>
      </c>
      <c r="AE228" s="240">
        <f t="shared" si="43"/>
        <v>79</v>
      </c>
      <c r="AF228" s="240"/>
      <c r="AG228" s="240"/>
    </row>
    <row r="229" spans="1:33" x14ac:dyDescent="0.2">
      <c r="A229" s="197"/>
      <c r="B229" s="9">
        <v>200</v>
      </c>
      <c r="C229" s="204"/>
      <c r="D229" s="204"/>
      <c r="E229" s="201"/>
      <c r="F229" s="202" t="str">
        <f>IF(ISBLANK(E229), "", VLOOKUP(E229, Z!$A$2:$C$4127, 3, FALSE))</f>
        <v/>
      </c>
      <c r="G229" s="227"/>
      <c r="H229" s="227"/>
      <c r="I229" s="203" cm="1">
        <f t="array" ref="I229">IFERROR(W229/100*L229*INDEX(Application,X229,4), 0)</f>
        <v>0</v>
      </c>
      <c r="J229" s="204"/>
      <c r="K229" s="204"/>
      <c r="L229" s="229"/>
      <c r="M229" s="228"/>
      <c r="N229" s="203" cm="1">
        <f t="array" ref="N229">IFERROR(M229/100*L229*INDEX(Application,X229,4), 0)</f>
        <v>0</v>
      </c>
      <c r="O229" s="205"/>
      <c r="P229" s="204"/>
      <c r="Q229" s="201"/>
      <c r="R229" s="202" t="str">
        <f>IF(ISBLANK(Q229), "", VLOOKUP(Q229, Z!$A$2:$C$4127, 3, FALSE))</f>
        <v/>
      </c>
      <c r="S229" s="206"/>
      <c r="T229" s="207">
        <f t="shared" si="33"/>
        <v>0</v>
      </c>
      <c r="U229" s="211"/>
      <c r="V229" s="237">
        <f t="shared" si="34"/>
        <v>1</v>
      </c>
      <c r="W229" s="238">
        <f t="shared" si="40"/>
        <v>36.82</v>
      </c>
      <c r="X229" s="239">
        <f t="shared" si="35"/>
        <v>1</v>
      </c>
      <c r="Y229" s="237">
        <f t="shared" si="36"/>
        <v>1</v>
      </c>
      <c r="Z229" s="238">
        <f t="shared" si="37"/>
        <v>23.933</v>
      </c>
      <c r="AA229" s="238">
        <f t="shared" si="38"/>
        <v>23.933</v>
      </c>
      <c r="AB229" s="238">
        <f t="shared" si="41"/>
        <v>13.052</v>
      </c>
      <c r="AC229" s="238">
        <f t="shared" si="39"/>
        <v>15.262500000000001</v>
      </c>
      <c r="AD229" s="240">
        <f t="shared" si="42"/>
        <v>0</v>
      </c>
      <c r="AE229" s="240">
        <f t="shared" si="43"/>
        <v>79</v>
      </c>
      <c r="AF229" s="240"/>
      <c r="AG229" s="240"/>
    </row>
    <row r="230" spans="1:33" x14ac:dyDescent="0.2">
      <c r="A230" s="197"/>
      <c r="B230" s="226">
        <v>201</v>
      </c>
      <c r="C230" s="204"/>
      <c r="D230" s="204"/>
      <c r="E230" s="201"/>
      <c r="F230" s="202" t="str">
        <f>IF(ISBLANK(E230), "", VLOOKUP(E230, Z!$A$2:$C$4127, 3, FALSE))</f>
        <v/>
      </c>
      <c r="G230" s="227"/>
      <c r="H230" s="227"/>
      <c r="I230" s="203" cm="1">
        <f t="array" ref="I230">IFERROR(W230/100*L230*INDEX(Application,X230,4), 0)</f>
        <v>0</v>
      </c>
      <c r="J230" s="204"/>
      <c r="K230" s="204"/>
      <c r="L230" s="229"/>
      <c r="M230" s="228"/>
      <c r="N230" s="203" cm="1">
        <f t="array" ref="N230">IFERROR(M230/100*L230*INDEX(Application,X230,4), 0)</f>
        <v>0</v>
      </c>
      <c r="O230" s="205"/>
      <c r="P230" s="204"/>
      <c r="Q230" s="201"/>
      <c r="R230" s="202" t="str">
        <f>IF(ISBLANK(Q230), "", VLOOKUP(Q230, Z!$A$2:$C$4127, 3, FALSE))</f>
        <v/>
      </c>
      <c r="S230" s="206"/>
      <c r="T230" s="207">
        <f t="shared" si="33"/>
        <v>0</v>
      </c>
      <c r="U230" s="211"/>
      <c r="V230" s="237">
        <f t="shared" si="34"/>
        <v>1</v>
      </c>
      <c r="W230" s="238">
        <f t="shared" si="40"/>
        <v>36.82</v>
      </c>
      <c r="X230" s="239">
        <f t="shared" si="35"/>
        <v>1</v>
      </c>
      <c r="Y230" s="237">
        <f t="shared" si="36"/>
        <v>1</v>
      </c>
      <c r="Z230" s="238">
        <f t="shared" si="37"/>
        <v>23.933</v>
      </c>
      <c r="AA230" s="238">
        <f t="shared" si="38"/>
        <v>23.933</v>
      </c>
      <c r="AB230" s="238">
        <f t="shared" si="41"/>
        <v>13.052</v>
      </c>
      <c r="AC230" s="238">
        <f t="shared" si="39"/>
        <v>15.262500000000001</v>
      </c>
      <c r="AD230" s="240">
        <f t="shared" si="42"/>
        <v>0</v>
      </c>
      <c r="AE230" s="240">
        <f t="shared" si="43"/>
        <v>79</v>
      </c>
      <c r="AF230" s="240"/>
      <c r="AG230" s="240"/>
    </row>
    <row r="231" spans="1:33" x14ac:dyDescent="0.2">
      <c r="A231" s="197"/>
      <c r="B231" s="9">
        <v>202</v>
      </c>
      <c r="C231" s="204"/>
      <c r="D231" s="204"/>
      <c r="E231" s="201"/>
      <c r="F231" s="202" t="str">
        <f>IF(ISBLANK(E231), "", VLOOKUP(E231, Z!$A$2:$C$4127, 3, FALSE))</f>
        <v/>
      </c>
      <c r="G231" s="227"/>
      <c r="H231" s="227"/>
      <c r="I231" s="203" cm="1">
        <f t="array" ref="I231">IFERROR(W231/100*L231*INDEX(Application,X231,4), 0)</f>
        <v>0</v>
      </c>
      <c r="J231" s="204"/>
      <c r="K231" s="204"/>
      <c r="L231" s="229"/>
      <c r="M231" s="228"/>
      <c r="N231" s="203" cm="1">
        <f t="array" ref="N231">IFERROR(M231/100*L231*INDEX(Application,X231,4), 0)</f>
        <v>0</v>
      </c>
      <c r="O231" s="205"/>
      <c r="P231" s="204"/>
      <c r="Q231" s="201"/>
      <c r="R231" s="202" t="str">
        <f>IF(ISBLANK(Q231), "", VLOOKUP(Q231, Z!$A$2:$C$4127, 3, FALSE))</f>
        <v/>
      </c>
      <c r="S231" s="206"/>
      <c r="T231" s="207">
        <f t="shared" si="33"/>
        <v>0</v>
      </c>
      <c r="U231" s="211"/>
      <c r="V231" s="237">
        <f t="shared" si="34"/>
        <v>1</v>
      </c>
      <c r="W231" s="238">
        <f t="shared" si="40"/>
        <v>36.82</v>
      </c>
      <c r="X231" s="239">
        <f t="shared" si="35"/>
        <v>1</v>
      </c>
      <c r="Y231" s="237">
        <f t="shared" si="36"/>
        <v>1</v>
      </c>
      <c r="Z231" s="238">
        <f t="shared" si="37"/>
        <v>23.933</v>
      </c>
      <c r="AA231" s="238">
        <f t="shared" si="38"/>
        <v>23.933</v>
      </c>
      <c r="AB231" s="238">
        <f t="shared" si="41"/>
        <v>13.052</v>
      </c>
      <c r="AC231" s="238">
        <f t="shared" si="39"/>
        <v>15.262500000000001</v>
      </c>
      <c r="AD231" s="240">
        <f t="shared" si="42"/>
        <v>0</v>
      </c>
      <c r="AE231" s="240">
        <f t="shared" si="43"/>
        <v>79</v>
      </c>
      <c r="AF231" s="240"/>
      <c r="AG231" s="240"/>
    </row>
    <row r="232" spans="1:33" x14ac:dyDescent="0.2">
      <c r="A232" s="197"/>
      <c r="B232" s="9">
        <v>203</v>
      </c>
      <c r="C232" s="204"/>
      <c r="D232" s="204"/>
      <c r="E232" s="201"/>
      <c r="F232" s="202" t="str">
        <f>IF(ISBLANK(E232), "", VLOOKUP(E232, Z!$A$2:$C$4127, 3, FALSE))</f>
        <v/>
      </c>
      <c r="G232" s="227"/>
      <c r="H232" s="227"/>
      <c r="I232" s="203" cm="1">
        <f t="array" ref="I232">IFERROR(W232/100*L232*INDEX(Application,X232,4), 0)</f>
        <v>0</v>
      </c>
      <c r="J232" s="204"/>
      <c r="K232" s="204"/>
      <c r="L232" s="229"/>
      <c r="M232" s="228"/>
      <c r="N232" s="203" cm="1">
        <f t="array" ref="N232">IFERROR(M232/100*L232*INDEX(Application,X232,4), 0)</f>
        <v>0</v>
      </c>
      <c r="O232" s="205"/>
      <c r="P232" s="204"/>
      <c r="Q232" s="201"/>
      <c r="R232" s="202" t="str">
        <f>IF(ISBLANK(Q232), "", VLOOKUP(Q232, Z!$A$2:$C$4127, 3, FALSE))</f>
        <v/>
      </c>
      <c r="S232" s="206"/>
      <c r="T232" s="207">
        <f t="shared" si="33"/>
        <v>0</v>
      </c>
      <c r="U232" s="211"/>
      <c r="V232" s="237">
        <f t="shared" si="34"/>
        <v>1</v>
      </c>
      <c r="W232" s="238">
        <f t="shared" si="40"/>
        <v>36.82</v>
      </c>
      <c r="X232" s="239">
        <f t="shared" si="35"/>
        <v>1</v>
      </c>
      <c r="Y232" s="237">
        <f t="shared" si="36"/>
        <v>1</v>
      </c>
      <c r="Z232" s="238">
        <f t="shared" si="37"/>
        <v>23.933</v>
      </c>
      <c r="AA232" s="238">
        <f t="shared" si="38"/>
        <v>23.933</v>
      </c>
      <c r="AB232" s="238">
        <f t="shared" si="41"/>
        <v>13.052</v>
      </c>
      <c r="AC232" s="238">
        <f t="shared" si="39"/>
        <v>15.262500000000001</v>
      </c>
      <c r="AD232" s="240">
        <f t="shared" si="42"/>
        <v>0</v>
      </c>
      <c r="AE232" s="240">
        <f t="shared" si="43"/>
        <v>79</v>
      </c>
      <c r="AF232" s="240"/>
      <c r="AG232" s="240"/>
    </row>
    <row r="233" spans="1:33" x14ac:dyDescent="0.2">
      <c r="A233" s="197"/>
      <c r="B233" s="9">
        <v>204</v>
      </c>
      <c r="C233" s="204"/>
      <c r="D233" s="204"/>
      <c r="E233" s="201"/>
      <c r="F233" s="202" t="str">
        <f>IF(ISBLANK(E233), "", VLOOKUP(E233, Z!$A$2:$C$4127, 3, FALSE))</f>
        <v/>
      </c>
      <c r="G233" s="227"/>
      <c r="H233" s="227"/>
      <c r="I233" s="203" cm="1">
        <f t="array" ref="I233">IFERROR(W233/100*L233*INDEX(Application,X233,4), 0)</f>
        <v>0</v>
      </c>
      <c r="J233" s="204"/>
      <c r="K233" s="204"/>
      <c r="L233" s="229"/>
      <c r="M233" s="228"/>
      <c r="N233" s="203" cm="1">
        <f t="array" ref="N233">IFERROR(M233/100*L233*INDEX(Application,X233,4), 0)</f>
        <v>0</v>
      </c>
      <c r="O233" s="205"/>
      <c r="P233" s="204"/>
      <c r="Q233" s="201"/>
      <c r="R233" s="202" t="str">
        <f>IF(ISBLANK(Q233), "", VLOOKUP(Q233, Z!$A$2:$C$4127, 3, FALSE))</f>
        <v/>
      </c>
      <c r="S233" s="206"/>
      <c r="T233" s="207">
        <f t="shared" si="33"/>
        <v>0</v>
      </c>
      <c r="U233" s="211"/>
      <c r="V233" s="237">
        <f t="shared" si="34"/>
        <v>1</v>
      </c>
      <c r="W233" s="238">
        <f t="shared" si="40"/>
        <v>36.82</v>
      </c>
      <c r="X233" s="239">
        <f t="shared" si="35"/>
        <v>1</v>
      </c>
      <c r="Y233" s="237">
        <f t="shared" si="36"/>
        <v>1</v>
      </c>
      <c r="Z233" s="238">
        <f t="shared" si="37"/>
        <v>23.933</v>
      </c>
      <c r="AA233" s="238">
        <f t="shared" si="38"/>
        <v>23.933</v>
      </c>
      <c r="AB233" s="238">
        <f t="shared" si="41"/>
        <v>13.052</v>
      </c>
      <c r="AC233" s="238">
        <f t="shared" si="39"/>
        <v>15.262500000000001</v>
      </c>
      <c r="AD233" s="240">
        <f t="shared" si="42"/>
        <v>0</v>
      </c>
      <c r="AE233" s="240">
        <f t="shared" si="43"/>
        <v>79</v>
      </c>
      <c r="AF233" s="240"/>
      <c r="AG233" s="240"/>
    </row>
    <row r="234" spans="1:33" x14ac:dyDescent="0.2">
      <c r="A234" s="197"/>
      <c r="B234" s="226">
        <v>205</v>
      </c>
      <c r="C234" s="204"/>
      <c r="D234" s="204"/>
      <c r="E234" s="201"/>
      <c r="F234" s="202" t="str">
        <f>IF(ISBLANK(E234), "", VLOOKUP(E234, Z!$A$2:$C$4127, 3, FALSE))</f>
        <v/>
      </c>
      <c r="G234" s="227"/>
      <c r="H234" s="227"/>
      <c r="I234" s="203" cm="1">
        <f t="array" ref="I234">IFERROR(W234/100*L234*INDEX(Application,X234,4), 0)</f>
        <v>0</v>
      </c>
      <c r="J234" s="204"/>
      <c r="K234" s="204"/>
      <c r="L234" s="229"/>
      <c r="M234" s="228"/>
      <c r="N234" s="203" cm="1">
        <f t="array" ref="N234">IFERROR(M234/100*L234*INDEX(Application,X234,4), 0)</f>
        <v>0</v>
      </c>
      <c r="O234" s="205"/>
      <c r="P234" s="204"/>
      <c r="Q234" s="201"/>
      <c r="R234" s="202" t="str">
        <f>IF(ISBLANK(Q234), "", VLOOKUP(Q234, Z!$A$2:$C$4127, 3, FALSE))</f>
        <v/>
      </c>
      <c r="S234" s="206"/>
      <c r="T234" s="207">
        <f t="shared" si="33"/>
        <v>0</v>
      </c>
      <c r="U234" s="211"/>
      <c r="V234" s="237">
        <f t="shared" si="34"/>
        <v>1</v>
      </c>
      <c r="W234" s="238">
        <f t="shared" si="40"/>
        <v>36.82</v>
      </c>
      <c r="X234" s="239">
        <f t="shared" si="35"/>
        <v>1</v>
      </c>
      <c r="Y234" s="237">
        <f t="shared" si="36"/>
        <v>1</v>
      </c>
      <c r="Z234" s="238">
        <f t="shared" si="37"/>
        <v>23.933</v>
      </c>
      <c r="AA234" s="238">
        <f t="shared" si="38"/>
        <v>23.933</v>
      </c>
      <c r="AB234" s="238">
        <f t="shared" si="41"/>
        <v>13.052</v>
      </c>
      <c r="AC234" s="238">
        <f t="shared" si="39"/>
        <v>15.262500000000001</v>
      </c>
      <c r="AD234" s="240">
        <f t="shared" si="42"/>
        <v>0</v>
      </c>
      <c r="AE234" s="240">
        <f t="shared" si="43"/>
        <v>79</v>
      </c>
      <c r="AF234" s="240"/>
      <c r="AG234" s="240"/>
    </row>
    <row r="235" spans="1:33" x14ac:dyDescent="0.2">
      <c r="A235" s="197"/>
      <c r="B235" s="9">
        <v>206</v>
      </c>
      <c r="C235" s="204"/>
      <c r="D235" s="204"/>
      <c r="E235" s="201"/>
      <c r="F235" s="202" t="str">
        <f>IF(ISBLANK(E235), "", VLOOKUP(E235, Z!$A$2:$C$4127, 3, FALSE))</f>
        <v/>
      </c>
      <c r="G235" s="227"/>
      <c r="H235" s="227"/>
      <c r="I235" s="203" cm="1">
        <f t="array" ref="I235">IFERROR(W235/100*L235*INDEX(Application,X235,4), 0)</f>
        <v>0</v>
      </c>
      <c r="J235" s="204"/>
      <c r="K235" s="204"/>
      <c r="L235" s="229"/>
      <c r="M235" s="228"/>
      <c r="N235" s="203" cm="1">
        <f t="array" ref="N235">IFERROR(M235/100*L235*INDEX(Application,X235,4), 0)</f>
        <v>0</v>
      </c>
      <c r="O235" s="205"/>
      <c r="P235" s="204"/>
      <c r="Q235" s="201"/>
      <c r="R235" s="202" t="str">
        <f>IF(ISBLANK(Q235), "", VLOOKUP(Q235, Z!$A$2:$C$4127, 3, FALSE))</f>
        <v/>
      </c>
      <c r="S235" s="206"/>
      <c r="T235" s="207">
        <f t="shared" si="33"/>
        <v>0</v>
      </c>
      <c r="U235" s="211"/>
      <c r="V235" s="237">
        <f t="shared" si="34"/>
        <v>1</v>
      </c>
      <c r="W235" s="238">
        <f t="shared" si="40"/>
        <v>36.82</v>
      </c>
      <c r="X235" s="239">
        <f t="shared" si="35"/>
        <v>1</v>
      </c>
      <c r="Y235" s="237">
        <f t="shared" si="36"/>
        <v>1</v>
      </c>
      <c r="Z235" s="238">
        <f t="shared" si="37"/>
        <v>23.933</v>
      </c>
      <c r="AA235" s="238">
        <f t="shared" si="38"/>
        <v>23.933</v>
      </c>
      <c r="AB235" s="238">
        <f t="shared" si="41"/>
        <v>13.052</v>
      </c>
      <c r="AC235" s="238">
        <f t="shared" si="39"/>
        <v>15.262500000000001</v>
      </c>
      <c r="AD235" s="240">
        <f t="shared" si="42"/>
        <v>0</v>
      </c>
      <c r="AE235" s="240">
        <f t="shared" si="43"/>
        <v>79</v>
      </c>
      <c r="AF235" s="240"/>
      <c r="AG235" s="240"/>
    </row>
    <row r="236" spans="1:33" x14ac:dyDescent="0.2">
      <c r="A236" s="197"/>
      <c r="B236" s="9">
        <v>207</v>
      </c>
      <c r="C236" s="204"/>
      <c r="D236" s="204"/>
      <c r="E236" s="201"/>
      <c r="F236" s="202" t="str">
        <f>IF(ISBLANK(E236), "", VLOOKUP(E236, Z!$A$2:$C$4127, 3, FALSE))</f>
        <v/>
      </c>
      <c r="G236" s="227"/>
      <c r="H236" s="227"/>
      <c r="I236" s="203" cm="1">
        <f t="array" ref="I236">IFERROR(W236/100*L236*INDEX(Application,X236,4), 0)</f>
        <v>0</v>
      </c>
      <c r="J236" s="204"/>
      <c r="K236" s="204"/>
      <c r="L236" s="229"/>
      <c r="M236" s="228"/>
      <c r="N236" s="203" cm="1">
        <f t="array" ref="N236">IFERROR(M236/100*L236*INDEX(Application,X236,4), 0)</f>
        <v>0</v>
      </c>
      <c r="O236" s="205"/>
      <c r="P236" s="204"/>
      <c r="Q236" s="201"/>
      <c r="R236" s="202" t="str">
        <f>IF(ISBLANK(Q236), "", VLOOKUP(Q236, Z!$A$2:$C$4127, 3, FALSE))</f>
        <v/>
      </c>
      <c r="S236" s="206"/>
      <c r="T236" s="207">
        <f t="shared" si="33"/>
        <v>0</v>
      </c>
      <c r="U236" s="211"/>
      <c r="V236" s="237">
        <f t="shared" si="34"/>
        <v>1</v>
      </c>
      <c r="W236" s="238">
        <f t="shared" si="40"/>
        <v>36.82</v>
      </c>
      <c r="X236" s="239">
        <f t="shared" si="35"/>
        <v>1</v>
      </c>
      <c r="Y236" s="237">
        <f t="shared" si="36"/>
        <v>1</v>
      </c>
      <c r="Z236" s="238">
        <f t="shared" si="37"/>
        <v>23.933</v>
      </c>
      <c r="AA236" s="238">
        <f t="shared" si="38"/>
        <v>23.933</v>
      </c>
      <c r="AB236" s="238">
        <f t="shared" si="41"/>
        <v>13.052</v>
      </c>
      <c r="AC236" s="238">
        <f t="shared" si="39"/>
        <v>15.262500000000001</v>
      </c>
      <c r="AD236" s="240">
        <f t="shared" si="42"/>
        <v>0</v>
      </c>
      <c r="AE236" s="240">
        <f t="shared" si="43"/>
        <v>79</v>
      </c>
      <c r="AF236" s="240"/>
      <c r="AG236" s="240"/>
    </row>
    <row r="237" spans="1:33" x14ac:dyDescent="0.2">
      <c r="A237" s="197"/>
      <c r="B237" s="9">
        <v>208</v>
      </c>
      <c r="C237" s="204"/>
      <c r="D237" s="204"/>
      <c r="E237" s="201"/>
      <c r="F237" s="202" t="str">
        <f>IF(ISBLANK(E237), "", VLOOKUP(E237, Z!$A$2:$C$4127, 3, FALSE))</f>
        <v/>
      </c>
      <c r="G237" s="227"/>
      <c r="H237" s="227"/>
      <c r="I237" s="203" cm="1">
        <f t="array" ref="I237">IFERROR(W237/100*L237*INDEX(Application,X237,4), 0)</f>
        <v>0</v>
      </c>
      <c r="J237" s="204"/>
      <c r="K237" s="204"/>
      <c r="L237" s="229"/>
      <c r="M237" s="228"/>
      <c r="N237" s="203" cm="1">
        <f t="array" ref="N237">IFERROR(M237/100*L237*INDEX(Application,X237,4), 0)</f>
        <v>0</v>
      </c>
      <c r="O237" s="205"/>
      <c r="P237" s="204"/>
      <c r="Q237" s="201"/>
      <c r="R237" s="202" t="str">
        <f>IF(ISBLANK(Q237), "", VLOOKUP(Q237, Z!$A$2:$C$4127, 3, FALSE))</f>
        <v/>
      </c>
      <c r="S237" s="206"/>
      <c r="T237" s="207">
        <f t="shared" si="33"/>
        <v>0</v>
      </c>
      <c r="U237" s="211"/>
      <c r="V237" s="237">
        <f t="shared" si="34"/>
        <v>1</v>
      </c>
      <c r="W237" s="238">
        <f t="shared" si="40"/>
        <v>36.82</v>
      </c>
      <c r="X237" s="239">
        <f t="shared" si="35"/>
        <v>1</v>
      </c>
      <c r="Y237" s="237">
        <f t="shared" si="36"/>
        <v>1</v>
      </c>
      <c r="Z237" s="238">
        <f t="shared" si="37"/>
        <v>23.933</v>
      </c>
      <c r="AA237" s="238">
        <f t="shared" si="38"/>
        <v>23.933</v>
      </c>
      <c r="AB237" s="238">
        <f t="shared" si="41"/>
        <v>13.052</v>
      </c>
      <c r="AC237" s="238">
        <f t="shared" si="39"/>
        <v>15.262500000000001</v>
      </c>
      <c r="AD237" s="240">
        <f t="shared" si="42"/>
        <v>0</v>
      </c>
      <c r="AE237" s="240">
        <f t="shared" si="43"/>
        <v>79</v>
      </c>
      <c r="AF237" s="240"/>
      <c r="AG237" s="240"/>
    </row>
    <row r="238" spans="1:33" x14ac:dyDescent="0.2">
      <c r="A238" s="197"/>
      <c r="B238" s="226">
        <v>209</v>
      </c>
      <c r="C238" s="204"/>
      <c r="D238" s="204"/>
      <c r="E238" s="201"/>
      <c r="F238" s="202" t="str">
        <f>IF(ISBLANK(E238), "", VLOOKUP(E238, Z!$A$2:$C$4127, 3, FALSE))</f>
        <v/>
      </c>
      <c r="G238" s="227"/>
      <c r="H238" s="227"/>
      <c r="I238" s="203" cm="1">
        <f t="array" ref="I238">IFERROR(W238/100*L238*INDEX(Application,X238,4), 0)</f>
        <v>0</v>
      </c>
      <c r="J238" s="204"/>
      <c r="K238" s="204"/>
      <c r="L238" s="229"/>
      <c r="M238" s="228"/>
      <c r="N238" s="203" cm="1">
        <f t="array" ref="N238">IFERROR(M238/100*L238*INDEX(Application,X238,4), 0)</f>
        <v>0</v>
      </c>
      <c r="O238" s="205"/>
      <c r="P238" s="204"/>
      <c r="Q238" s="201"/>
      <c r="R238" s="202" t="str">
        <f>IF(ISBLANK(Q238), "", VLOOKUP(Q238, Z!$A$2:$C$4127, 3, FALSE))</f>
        <v/>
      </c>
      <c r="S238" s="206"/>
      <c r="T238" s="207">
        <f t="shared" si="33"/>
        <v>0</v>
      </c>
      <c r="U238" s="211"/>
      <c r="V238" s="237">
        <f t="shared" si="34"/>
        <v>1</v>
      </c>
      <c r="W238" s="238">
        <f t="shared" si="40"/>
        <v>36.82</v>
      </c>
      <c r="X238" s="239">
        <f t="shared" si="35"/>
        <v>1</v>
      </c>
      <c r="Y238" s="237">
        <f t="shared" si="36"/>
        <v>1</v>
      </c>
      <c r="Z238" s="238">
        <f t="shared" si="37"/>
        <v>23.933</v>
      </c>
      <c r="AA238" s="238">
        <f t="shared" si="38"/>
        <v>23.933</v>
      </c>
      <c r="AB238" s="238">
        <f t="shared" si="41"/>
        <v>13.052</v>
      </c>
      <c r="AC238" s="238">
        <f t="shared" si="39"/>
        <v>15.262500000000001</v>
      </c>
      <c r="AD238" s="240">
        <f t="shared" si="42"/>
        <v>0</v>
      </c>
      <c r="AE238" s="240">
        <f t="shared" si="43"/>
        <v>79</v>
      </c>
      <c r="AF238" s="240"/>
      <c r="AG238" s="240"/>
    </row>
    <row r="239" spans="1:33" x14ac:dyDescent="0.2">
      <c r="A239" s="197"/>
      <c r="B239" s="9">
        <v>210</v>
      </c>
      <c r="C239" s="204"/>
      <c r="D239" s="204"/>
      <c r="E239" s="201"/>
      <c r="F239" s="202" t="str">
        <f>IF(ISBLANK(E239), "", VLOOKUP(E239, Z!$A$2:$C$4127, 3, FALSE))</f>
        <v/>
      </c>
      <c r="G239" s="227"/>
      <c r="H239" s="227"/>
      <c r="I239" s="203" cm="1">
        <f t="array" ref="I239">IFERROR(W239/100*L239*INDEX(Application,X239,4), 0)</f>
        <v>0</v>
      </c>
      <c r="J239" s="204"/>
      <c r="K239" s="204"/>
      <c r="L239" s="229"/>
      <c r="M239" s="228"/>
      <c r="N239" s="203" cm="1">
        <f t="array" ref="N239">IFERROR(M239/100*L239*INDEX(Application,X239,4), 0)</f>
        <v>0</v>
      </c>
      <c r="O239" s="205"/>
      <c r="P239" s="204"/>
      <c r="Q239" s="201"/>
      <c r="R239" s="202" t="str">
        <f>IF(ISBLANK(Q239), "", VLOOKUP(Q239, Z!$A$2:$C$4127, 3, FALSE))</f>
        <v/>
      </c>
      <c r="S239" s="206"/>
      <c r="T239" s="207">
        <f t="shared" si="33"/>
        <v>0</v>
      </c>
      <c r="U239" s="211"/>
      <c r="V239" s="237">
        <f t="shared" si="34"/>
        <v>1</v>
      </c>
      <c r="W239" s="238">
        <f t="shared" si="40"/>
        <v>36.82</v>
      </c>
      <c r="X239" s="239">
        <f t="shared" si="35"/>
        <v>1</v>
      </c>
      <c r="Y239" s="237">
        <f t="shared" si="36"/>
        <v>1</v>
      </c>
      <c r="Z239" s="238">
        <f t="shared" si="37"/>
        <v>23.933</v>
      </c>
      <c r="AA239" s="238">
        <f t="shared" si="38"/>
        <v>23.933</v>
      </c>
      <c r="AB239" s="238">
        <f t="shared" si="41"/>
        <v>13.052</v>
      </c>
      <c r="AC239" s="238">
        <f t="shared" si="39"/>
        <v>15.262500000000001</v>
      </c>
      <c r="AD239" s="240">
        <f t="shared" si="42"/>
        <v>0</v>
      </c>
      <c r="AE239" s="240">
        <f t="shared" si="43"/>
        <v>79</v>
      </c>
      <c r="AF239" s="240"/>
      <c r="AG239" s="240"/>
    </row>
    <row r="240" spans="1:33" x14ac:dyDescent="0.2">
      <c r="A240" s="197"/>
      <c r="B240" s="9">
        <v>211</v>
      </c>
      <c r="C240" s="204"/>
      <c r="D240" s="204"/>
      <c r="E240" s="201"/>
      <c r="F240" s="202" t="str">
        <f>IF(ISBLANK(E240), "", VLOOKUP(E240, Z!$A$2:$C$4127, 3, FALSE))</f>
        <v/>
      </c>
      <c r="G240" s="227"/>
      <c r="H240" s="227"/>
      <c r="I240" s="203" cm="1">
        <f t="array" ref="I240">IFERROR(W240/100*L240*INDEX(Application,X240,4), 0)</f>
        <v>0</v>
      </c>
      <c r="J240" s="204"/>
      <c r="K240" s="204"/>
      <c r="L240" s="229"/>
      <c r="M240" s="228"/>
      <c r="N240" s="203" cm="1">
        <f t="array" ref="N240">IFERROR(M240/100*L240*INDEX(Application,X240,4), 0)</f>
        <v>0</v>
      </c>
      <c r="O240" s="205"/>
      <c r="P240" s="204"/>
      <c r="Q240" s="201"/>
      <c r="R240" s="202" t="str">
        <f>IF(ISBLANK(Q240), "", VLOOKUP(Q240, Z!$A$2:$C$4127, 3, FALSE))</f>
        <v/>
      </c>
      <c r="S240" s="206"/>
      <c r="T240" s="207">
        <f t="shared" si="33"/>
        <v>0</v>
      </c>
      <c r="U240" s="211"/>
      <c r="V240" s="237">
        <f t="shared" si="34"/>
        <v>1</v>
      </c>
      <c r="W240" s="238">
        <f t="shared" si="40"/>
        <v>36.82</v>
      </c>
      <c r="X240" s="239">
        <f t="shared" si="35"/>
        <v>1</v>
      </c>
      <c r="Y240" s="237">
        <f t="shared" si="36"/>
        <v>1</v>
      </c>
      <c r="Z240" s="238">
        <f t="shared" si="37"/>
        <v>23.933</v>
      </c>
      <c r="AA240" s="238">
        <f t="shared" si="38"/>
        <v>23.933</v>
      </c>
      <c r="AB240" s="238">
        <f t="shared" si="41"/>
        <v>13.052</v>
      </c>
      <c r="AC240" s="238">
        <f t="shared" si="39"/>
        <v>15.262500000000001</v>
      </c>
      <c r="AD240" s="240">
        <f t="shared" si="42"/>
        <v>0</v>
      </c>
      <c r="AE240" s="240">
        <f t="shared" si="43"/>
        <v>79</v>
      </c>
      <c r="AF240" s="240"/>
      <c r="AG240" s="240"/>
    </row>
    <row r="241" spans="1:33" x14ac:dyDescent="0.2">
      <c r="A241" s="197"/>
      <c r="B241" s="9">
        <v>212</v>
      </c>
      <c r="C241" s="204"/>
      <c r="D241" s="204"/>
      <c r="E241" s="201"/>
      <c r="F241" s="202" t="str">
        <f>IF(ISBLANK(E241), "", VLOOKUP(E241, Z!$A$2:$C$4127, 3, FALSE))</f>
        <v/>
      </c>
      <c r="G241" s="227"/>
      <c r="H241" s="227"/>
      <c r="I241" s="203" cm="1">
        <f t="array" ref="I241">IFERROR(W241/100*L241*INDEX(Application,X241,4), 0)</f>
        <v>0</v>
      </c>
      <c r="J241" s="204"/>
      <c r="K241" s="204"/>
      <c r="L241" s="229"/>
      <c r="M241" s="228"/>
      <c r="N241" s="203" cm="1">
        <f t="array" ref="N241">IFERROR(M241/100*L241*INDEX(Application,X241,4), 0)</f>
        <v>0</v>
      </c>
      <c r="O241" s="205"/>
      <c r="P241" s="204"/>
      <c r="Q241" s="201"/>
      <c r="R241" s="202" t="str">
        <f>IF(ISBLANK(Q241), "", VLOOKUP(Q241, Z!$A$2:$C$4127, 3, FALSE))</f>
        <v/>
      </c>
      <c r="S241" s="206"/>
      <c r="T241" s="207">
        <f t="shared" si="33"/>
        <v>0</v>
      </c>
      <c r="U241" s="211"/>
      <c r="V241" s="237">
        <f t="shared" si="34"/>
        <v>1</v>
      </c>
      <c r="W241" s="238">
        <f t="shared" si="40"/>
        <v>36.82</v>
      </c>
      <c r="X241" s="239">
        <f t="shared" si="35"/>
        <v>1</v>
      </c>
      <c r="Y241" s="237">
        <f t="shared" si="36"/>
        <v>1</v>
      </c>
      <c r="Z241" s="238">
        <f t="shared" si="37"/>
        <v>23.933</v>
      </c>
      <c r="AA241" s="238">
        <f t="shared" si="38"/>
        <v>23.933</v>
      </c>
      <c r="AB241" s="238">
        <f t="shared" si="41"/>
        <v>13.052</v>
      </c>
      <c r="AC241" s="238">
        <f t="shared" si="39"/>
        <v>15.262500000000001</v>
      </c>
      <c r="AD241" s="240">
        <f t="shared" si="42"/>
        <v>0</v>
      </c>
      <c r="AE241" s="240">
        <f t="shared" si="43"/>
        <v>79</v>
      </c>
      <c r="AF241" s="240"/>
      <c r="AG241" s="240"/>
    </row>
    <row r="242" spans="1:33" x14ac:dyDescent="0.2">
      <c r="A242" s="197"/>
      <c r="B242" s="226">
        <v>213</v>
      </c>
      <c r="C242" s="204"/>
      <c r="D242" s="204"/>
      <c r="E242" s="201"/>
      <c r="F242" s="202" t="str">
        <f>IF(ISBLANK(E242), "", VLOOKUP(E242, Z!$A$2:$C$4127, 3, FALSE))</f>
        <v/>
      </c>
      <c r="G242" s="227"/>
      <c r="H242" s="227"/>
      <c r="I242" s="203" cm="1">
        <f t="array" ref="I242">IFERROR(W242/100*L242*INDEX(Application,X242,4), 0)</f>
        <v>0</v>
      </c>
      <c r="J242" s="204"/>
      <c r="K242" s="204"/>
      <c r="L242" s="229"/>
      <c r="M242" s="228"/>
      <c r="N242" s="203" cm="1">
        <f t="array" ref="N242">IFERROR(M242/100*L242*INDEX(Application,X242,4), 0)</f>
        <v>0</v>
      </c>
      <c r="O242" s="205"/>
      <c r="P242" s="204"/>
      <c r="Q242" s="201"/>
      <c r="R242" s="202" t="str">
        <f>IF(ISBLANK(Q242), "", VLOOKUP(Q242, Z!$A$2:$C$4127, 3, FALSE))</f>
        <v/>
      </c>
      <c r="S242" s="206"/>
      <c r="T242" s="207">
        <f t="shared" si="33"/>
        <v>0</v>
      </c>
      <c r="U242" s="211"/>
      <c r="V242" s="237">
        <f t="shared" si="34"/>
        <v>1</v>
      </c>
      <c r="W242" s="238">
        <f t="shared" si="40"/>
        <v>36.82</v>
      </c>
      <c r="X242" s="239">
        <f t="shared" si="35"/>
        <v>1</v>
      </c>
      <c r="Y242" s="237">
        <f t="shared" si="36"/>
        <v>1</v>
      </c>
      <c r="Z242" s="238">
        <f t="shared" si="37"/>
        <v>23.933</v>
      </c>
      <c r="AA242" s="238">
        <f t="shared" si="38"/>
        <v>23.933</v>
      </c>
      <c r="AB242" s="238">
        <f t="shared" si="41"/>
        <v>13.052</v>
      </c>
      <c r="AC242" s="238">
        <f t="shared" si="39"/>
        <v>15.262500000000001</v>
      </c>
      <c r="AD242" s="240">
        <f t="shared" si="42"/>
        <v>0</v>
      </c>
      <c r="AE242" s="240">
        <f t="shared" si="43"/>
        <v>79</v>
      </c>
      <c r="AF242" s="240"/>
      <c r="AG242" s="240"/>
    </row>
    <row r="243" spans="1:33" x14ac:dyDescent="0.2">
      <c r="A243" s="197"/>
      <c r="B243" s="9">
        <v>214</v>
      </c>
      <c r="C243" s="204"/>
      <c r="D243" s="204"/>
      <c r="E243" s="201"/>
      <c r="F243" s="202" t="str">
        <f>IF(ISBLANK(E243), "", VLOOKUP(E243, Z!$A$2:$C$4127, 3, FALSE))</f>
        <v/>
      </c>
      <c r="G243" s="227"/>
      <c r="H243" s="227"/>
      <c r="I243" s="203" cm="1">
        <f t="array" ref="I243">IFERROR(W243/100*L243*INDEX(Application,X243,4), 0)</f>
        <v>0</v>
      </c>
      <c r="J243" s="204"/>
      <c r="K243" s="204"/>
      <c r="L243" s="229"/>
      <c r="M243" s="228"/>
      <c r="N243" s="203" cm="1">
        <f t="array" ref="N243">IFERROR(M243/100*L243*INDEX(Application,X243,4), 0)</f>
        <v>0</v>
      </c>
      <c r="O243" s="205"/>
      <c r="P243" s="204"/>
      <c r="Q243" s="201"/>
      <c r="R243" s="202" t="str">
        <f>IF(ISBLANK(Q243), "", VLOOKUP(Q243, Z!$A$2:$C$4127, 3, FALSE))</f>
        <v/>
      </c>
      <c r="S243" s="206"/>
      <c r="T243" s="207">
        <f t="shared" si="33"/>
        <v>0</v>
      </c>
      <c r="U243" s="211"/>
      <c r="V243" s="237">
        <f t="shared" si="34"/>
        <v>1</v>
      </c>
      <c r="W243" s="238">
        <f t="shared" si="40"/>
        <v>36.82</v>
      </c>
      <c r="X243" s="239">
        <f t="shared" si="35"/>
        <v>1</v>
      </c>
      <c r="Y243" s="237">
        <f t="shared" si="36"/>
        <v>1</v>
      </c>
      <c r="Z243" s="238">
        <f t="shared" si="37"/>
        <v>23.933</v>
      </c>
      <c r="AA243" s="238">
        <f t="shared" si="38"/>
        <v>23.933</v>
      </c>
      <c r="AB243" s="238">
        <f t="shared" si="41"/>
        <v>13.052</v>
      </c>
      <c r="AC243" s="238">
        <f t="shared" si="39"/>
        <v>15.262500000000001</v>
      </c>
      <c r="AD243" s="240">
        <f t="shared" si="42"/>
        <v>0</v>
      </c>
      <c r="AE243" s="240">
        <f t="shared" si="43"/>
        <v>79</v>
      </c>
      <c r="AF243" s="240"/>
      <c r="AG243" s="240"/>
    </row>
    <row r="244" spans="1:33" x14ac:dyDescent="0.2">
      <c r="A244" s="197"/>
      <c r="B244" s="9">
        <v>215</v>
      </c>
      <c r="C244" s="204"/>
      <c r="D244" s="204"/>
      <c r="E244" s="201"/>
      <c r="F244" s="202" t="str">
        <f>IF(ISBLANK(E244), "", VLOOKUP(E244, Z!$A$2:$C$4127, 3, FALSE))</f>
        <v/>
      </c>
      <c r="G244" s="227"/>
      <c r="H244" s="227"/>
      <c r="I244" s="203" cm="1">
        <f t="array" ref="I244">IFERROR(W244/100*L244*INDEX(Application,X244,4), 0)</f>
        <v>0</v>
      </c>
      <c r="J244" s="204"/>
      <c r="K244" s="204"/>
      <c r="L244" s="229"/>
      <c r="M244" s="228"/>
      <c r="N244" s="203" cm="1">
        <f t="array" ref="N244">IFERROR(M244/100*L244*INDEX(Application,X244,4), 0)</f>
        <v>0</v>
      </c>
      <c r="O244" s="205"/>
      <c r="P244" s="204"/>
      <c r="Q244" s="201"/>
      <c r="R244" s="202" t="str">
        <f>IF(ISBLANK(Q244), "", VLOOKUP(Q244, Z!$A$2:$C$4127, 3, FALSE))</f>
        <v/>
      </c>
      <c r="S244" s="206"/>
      <c r="T244" s="207">
        <f t="shared" si="33"/>
        <v>0</v>
      </c>
      <c r="U244" s="211"/>
      <c r="V244" s="237">
        <f t="shared" si="34"/>
        <v>1</v>
      </c>
      <c r="W244" s="238">
        <f t="shared" si="40"/>
        <v>36.82</v>
      </c>
      <c r="X244" s="239">
        <f t="shared" si="35"/>
        <v>1</v>
      </c>
      <c r="Y244" s="237">
        <f t="shared" si="36"/>
        <v>1</v>
      </c>
      <c r="Z244" s="238">
        <f t="shared" si="37"/>
        <v>23.933</v>
      </c>
      <c r="AA244" s="238">
        <f t="shared" si="38"/>
        <v>23.933</v>
      </c>
      <c r="AB244" s="238">
        <f t="shared" si="41"/>
        <v>13.052</v>
      </c>
      <c r="AC244" s="238">
        <f t="shared" si="39"/>
        <v>15.262500000000001</v>
      </c>
      <c r="AD244" s="240">
        <f t="shared" si="42"/>
        <v>0</v>
      </c>
      <c r="AE244" s="240">
        <f t="shared" si="43"/>
        <v>79</v>
      </c>
      <c r="AF244" s="240"/>
      <c r="AG244" s="240"/>
    </row>
    <row r="245" spans="1:33" x14ac:dyDescent="0.2">
      <c r="A245" s="197"/>
      <c r="B245" s="9">
        <v>216</v>
      </c>
      <c r="C245" s="204"/>
      <c r="D245" s="204"/>
      <c r="E245" s="201"/>
      <c r="F245" s="202" t="str">
        <f>IF(ISBLANK(E245), "", VLOOKUP(E245, Z!$A$2:$C$4127, 3, FALSE))</f>
        <v/>
      </c>
      <c r="G245" s="227"/>
      <c r="H245" s="227"/>
      <c r="I245" s="203" cm="1">
        <f t="array" ref="I245">IFERROR(W245/100*L245*INDEX(Application,X245,4), 0)</f>
        <v>0</v>
      </c>
      <c r="J245" s="204"/>
      <c r="K245" s="204"/>
      <c r="L245" s="229"/>
      <c r="M245" s="228"/>
      <c r="N245" s="203" cm="1">
        <f t="array" ref="N245">IFERROR(M245/100*L245*INDEX(Application,X245,4), 0)</f>
        <v>0</v>
      </c>
      <c r="O245" s="205"/>
      <c r="P245" s="204"/>
      <c r="Q245" s="201"/>
      <c r="R245" s="202" t="str">
        <f>IF(ISBLANK(Q245), "", VLOOKUP(Q245, Z!$A$2:$C$4127, 3, FALSE))</f>
        <v/>
      </c>
      <c r="S245" s="206"/>
      <c r="T245" s="207">
        <f t="shared" si="33"/>
        <v>0</v>
      </c>
      <c r="U245" s="211"/>
      <c r="V245" s="237">
        <f t="shared" si="34"/>
        <v>1</v>
      </c>
      <c r="W245" s="238">
        <f t="shared" si="40"/>
        <v>36.82</v>
      </c>
      <c r="X245" s="239">
        <f t="shared" si="35"/>
        <v>1</v>
      </c>
      <c r="Y245" s="237">
        <f t="shared" si="36"/>
        <v>1</v>
      </c>
      <c r="Z245" s="238">
        <f t="shared" si="37"/>
        <v>23.933</v>
      </c>
      <c r="AA245" s="238">
        <f t="shared" si="38"/>
        <v>23.933</v>
      </c>
      <c r="AB245" s="238">
        <f t="shared" si="41"/>
        <v>13.052</v>
      </c>
      <c r="AC245" s="238">
        <f t="shared" si="39"/>
        <v>15.262500000000001</v>
      </c>
      <c r="AD245" s="240">
        <f t="shared" si="42"/>
        <v>0</v>
      </c>
      <c r="AE245" s="240">
        <f t="shared" si="43"/>
        <v>79</v>
      </c>
      <c r="AF245" s="240"/>
      <c r="AG245" s="240"/>
    </row>
    <row r="246" spans="1:33" x14ac:dyDescent="0.2">
      <c r="A246" s="197"/>
      <c r="B246" s="226">
        <v>217</v>
      </c>
      <c r="C246" s="204"/>
      <c r="D246" s="204"/>
      <c r="E246" s="201"/>
      <c r="F246" s="202" t="str">
        <f>IF(ISBLANK(E246), "", VLOOKUP(E246, Z!$A$2:$C$4127, 3, FALSE))</f>
        <v/>
      </c>
      <c r="G246" s="227"/>
      <c r="H246" s="227"/>
      <c r="I246" s="203" cm="1">
        <f t="array" ref="I246">IFERROR(W246/100*L246*INDEX(Application,X246,4), 0)</f>
        <v>0</v>
      </c>
      <c r="J246" s="204"/>
      <c r="K246" s="204"/>
      <c r="L246" s="229"/>
      <c r="M246" s="228"/>
      <c r="N246" s="203" cm="1">
        <f t="array" ref="N246">IFERROR(M246/100*L246*INDEX(Application,X246,4), 0)</f>
        <v>0</v>
      </c>
      <c r="O246" s="205"/>
      <c r="P246" s="204"/>
      <c r="Q246" s="201"/>
      <c r="R246" s="202" t="str">
        <f>IF(ISBLANK(Q246), "", VLOOKUP(Q246, Z!$A$2:$C$4127, 3, FALSE))</f>
        <v/>
      </c>
      <c r="S246" s="206"/>
      <c r="T246" s="207">
        <f t="shared" si="33"/>
        <v>0</v>
      </c>
      <c r="U246" s="211"/>
      <c r="V246" s="237">
        <f t="shared" si="34"/>
        <v>1</v>
      </c>
      <c r="W246" s="238">
        <f t="shared" si="40"/>
        <v>36.82</v>
      </c>
      <c r="X246" s="239">
        <f t="shared" si="35"/>
        <v>1</v>
      </c>
      <c r="Y246" s="237">
        <f t="shared" si="36"/>
        <v>1</v>
      </c>
      <c r="Z246" s="238">
        <f t="shared" si="37"/>
        <v>23.933</v>
      </c>
      <c r="AA246" s="238">
        <f t="shared" si="38"/>
        <v>23.933</v>
      </c>
      <c r="AB246" s="238">
        <f t="shared" si="41"/>
        <v>13.052</v>
      </c>
      <c r="AC246" s="238">
        <f t="shared" si="39"/>
        <v>15.262500000000001</v>
      </c>
      <c r="AD246" s="240">
        <f t="shared" si="42"/>
        <v>0</v>
      </c>
      <c r="AE246" s="240">
        <f t="shared" si="43"/>
        <v>79</v>
      </c>
      <c r="AF246" s="240"/>
      <c r="AG246" s="240"/>
    </row>
    <row r="247" spans="1:33" x14ac:dyDescent="0.2">
      <c r="A247" s="197"/>
      <c r="B247" s="9">
        <v>218</v>
      </c>
      <c r="C247" s="204"/>
      <c r="D247" s="204"/>
      <c r="E247" s="201"/>
      <c r="F247" s="202" t="str">
        <f>IF(ISBLANK(E247), "", VLOOKUP(E247, Z!$A$2:$C$4127, 3, FALSE))</f>
        <v/>
      </c>
      <c r="G247" s="227"/>
      <c r="H247" s="227"/>
      <c r="I247" s="203" cm="1">
        <f t="array" ref="I247">IFERROR(W247/100*L247*INDEX(Application,X247,4), 0)</f>
        <v>0</v>
      </c>
      <c r="J247" s="204"/>
      <c r="K247" s="204"/>
      <c r="L247" s="229"/>
      <c r="M247" s="228"/>
      <c r="N247" s="203" cm="1">
        <f t="array" ref="N247">IFERROR(M247/100*L247*INDEX(Application,X247,4), 0)</f>
        <v>0</v>
      </c>
      <c r="O247" s="205"/>
      <c r="P247" s="204"/>
      <c r="Q247" s="201"/>
      <c r="R247" s="202" t="str">
        <f>IF(ISBLANK(Q247), "", VLOOKUP(Q247, Z!$A$2:$C$4127, 3, FALSE))</f>
        <v/>
      </c>
      <c r="S247" s="206"/>
      <c r="T247" s="207">
        <f t="shared" si="33"/>
        <v>0</v>
      </c>
      <c r="U247" s="211"/>
      <c r="V247" s="237">
        <f t="shared" si="34"/>
        <v>1</v>
      </c>
      <c r="W247" s="238">
        <f t="shared" si="40"/>
        <v>36.82</v>
      </c>
      <c r="X247" s="239">
        <f t="shared" si="35"/>
        <v>1</v>
      </c>
      <c r="Y247" s="237">
        <f t="shared" si="36"/>
        <v>1</v>
      </c>
      <c r="Z247" s="238">
        <f t="shared" si="37"/>
        <v>23.933</v>
      </c>
      <c r="AA247" s="238">
        <f t="shared" si="38"/>
        <v>23.933</v>
      </c>
      <c r="AB247" s="238">
        <f t="shared" si="41"/>
        <v>13.052</v>
      </c>
      <c r="AC247" s="238">
        <f t="shared" si="39"/>
        <v>15.262500000000001</v>
      </c>
      <c r="AD247" s="240">
        <f t="shared" si="42"/>
        <v>0</v>
      </c>
      <c r="AE247" s="240">
        <f t="shared" si="43"/>
        <v>79</v>
      </c>
      <c r="AF247" s="240"/>
      <c r="AG247" s="240"/>
    </row>
    <row r="248" spans="1:33" x14ac:dyDescent="0.2">
      <c r="A248" s="197"/>
      <c r="B248" s="9">
        <v>219</v>
      </c>
      <c r="C248" s="204"/>
      <c r="D248" s="204"/>
      <c r="E248" s="201"/>
      <c r="F248" s="202" t="str">
        <f>IF(ISBLANK(E248), "", VLOOKUP(E248, Z!$A$2:$C$4127, 3, FALSE))</f>
        <v/>
      </c>
      <c r="G248" s="227"/>
      <c r="H248" s="227"/>
      <c r="I248" s="203" cm="1">
        <f t="array" ref="I248">IFERROR(W248/100*L248*INDEX(Application,X248,4), 0)</f>
        <v>0</v>
      </c>
      <c r="J248" s="204"/>
      <c r="K248" s="204"/>
      <c r="L248" s="229"/>
      <c r="M248" s="228"/>
      <c r="N248" s="203" cm="1">
        <f t="array" ref="N248">IFERROR(M248/100*L248*INDEX(Application,X248,4), 0)</f>
        <v>0</v>
      </c>
      <c r="O248" s="205"/>
      <c r="P248" s="204"/>
      <c r="Q248" s="201"/>
      <c r="R248" s="202" t="str">
        <f>IF(ISBLANK(Q248), "", VLOOKUP(Q248, Z!$A$2:$C$4127, 3, FALSE))</f>
        <v/>
      </c>
      <c r="S248" s="206"/>
      <c r="T248" s="207">
        <f t="shared" si="33"/>
        <v>0</v>
      </c>
      <c r="U248" s="211"/>
      <c r="V248" s="237">
        <f t="shared" si="34"/>
        <v>1</v>
      </c>
      <c r="W248" s="238">
        <f t="shared" si="40"/>
        <v>36.82</v>
      </c>
      <c r="X248" s="239">
        <f t="shared" si="35"/>
        <v>1</v>
      </c>
      <c r="Y248" s="237">
        <f t="shared" si="36"/>
        <v>1</v>
      </c>
      <c r="Z248" s="238">
        <f t="shared" si="37"/>
        <v>23.933</v>
      </c>
      <c r="AA248" s="238">
        <f t="shared" si="38"/>
        <v>23.933</v>
      </c>
      <c r="AB248" s="238">
        <f t="shared" si="41"/>
        <v>13.052</v>
      </c>
      <c r="AC248" s="238">
        <f t="shared" si="39"/>
        <v>15.262500000000001</v>
      </c>
      <c r="AD248" s="240">
        <f t="shared" si="42"/>
        <v>0</v>
      </c>
      <c r="AE248" s="240">
        <f t="shared" si="43"/>
        <v>79</v>
      </c>
      <c r="AF248" s="240"/>
      <c r="AG248" s="240"/>
    </row>
    <row r="249" spans="1:33" x14ac:dyDescent="0.2">
      <c r="A249" s="197"/>
      <c r="B249" s="9">
        <v>220</v>
      </c>
      <c r="C249" s="204"/>
      <c r="D249" s="204"/>
      <c r="E249" s="201"/>
      <c r="F249" s="202" t="str">
        <f>IF(ISBLANK(E249), "", VLOOKUP(E249, Z!$A$2:$C$4127, 3, FALSE))</f>
        <v/>
      </c>
      <c r="G249" s="227"/>
      <c r="H249" s="227"/>
      <c r="I249" s="203" cm="1">
        <f t="array" ref="I249">IFERROR(W249/100*L249*INDEX(Application,X249,4), 0)</f>
        <v>0</v>
      </c>
      <c r="J249" s="204"/>
      <c r="K249" s="204"/>
      <c r="L249" s="229"/>
      <c r="M249" s="228"/>
      <c r="N249" s="203" cm="1">
        <f t="array" ref="N249">IFERROR(M249/100*L249*INDEX(Application,X249,4), 0)</f>
        <v>0</v>
      </c>
      <c r="O249" s="205"/>
      <c r="P249" s="204"/>
      <c r="Q249" s="201"/>
      <c r="R249" s="202" t="str">
        <f>IF(ISBLANK(Q249), "", VLOOKUP(Q249, Z!$A$2:$C$4127, 3, FALSE))</f>
        <v/>
      </c>
      <c r="S249" s="206"/>
      <c r="T249" s="207">
        <f t="shared" si="33"/>
        <v>0</v>
      </c>
      <c r="U249" s="211"/>
      <c r="V249" s="237">
        <f t="shared" si="34"/>
        <v>1</v>
      </c>
      <c r="W249" s="238">
        <f t="shared" si="40"/>
        <v>36.82</v>
      </c>
      <c r="X249" s="239">
        <f t="shared" si="35"/>
        <v>1</v>
      </c>
      <c r="Y249" s="237">
        <f t="shared" si="36"/>
        <v>1</v>
      </c>
      <c r="Z249" s="238">
        <f t="shared" si="37"/>
        <v>23.933</v>
      </c>
      <c r="AA249" s="238">
        <f t="shared" si="38"/>
        <v>23.933</v>
      </c>
      <c r="AB249" s="238">
        <f t="shared" si="41"/>
        <v>13.052</v>
      </c>
      <c r="AC249" s="238">
        <f t="shared" si="39"/>
        <v>15.262500000000001</v>
      </c>
      <c r="AD249" s="240">
        <f t="shared" si="42"/>
        <v>0</v>
      </c>
      <c r="AE249" s="240">
        <f t="shared" si="43"/>
        <v>79</v>
      </c>
      <c r="AF249" s="240"/>
      <c r="AG249" s="240"/>
    </row>
    <row r="250" spans="1:33" x14ac:dyDescent="0.2">
      <c r="A250" s="197"/>
      <c r="B250" s="226">
        <v>221</v>
      </c>
      <c r="C250" s="204"/>
      <c r="D250" s="204"/>
      <c r="E250" s="201"/>
      <c r="F250" s="202" t="str">
        <f>IF(ISBLANK(E250), "", VLOOKUP(E250, Z!$A$2:$C$4127, 3, FALSE))</f>
        <v/>
      </c>
      <c r="G250" s="227"/>
      <c r="H250" s="227"/>
      <c r="I250" s="203" cm="1">
        <f t="array" ref="I250">IFERROR(W250/100*L250*INDEX(Application,X250,4), 0)</f>
        <v>0</v>
      </c>
      <c r="J250" s="204"/>
      <c r="K250" s="204"/>
      <c r="L250" s="229"/>
      <c r="M250" s="228"/>
      <c r="N250" s="203" cm="1">
        <f t="array" ref="N250">IFERROR(M250/100*L250*INDEX(Application,X250,4), 0)</f>
        <v>0</v>
      </c>
      <c r="O250" s="205"/>
      <c r="P250" s="204"/>
      <c r="Q250" s="201"/>
      <c r="R250" s="202" t="str">
        <f>IF(ISBLANK(Q250), "", VLOOKUP(Q250, Z!$A$2:$C$4127, 3, FALSE))</f>
        <v/>
      </c>
      <c r="S250" s="206"/>
      <c r="T250" s="207">
        <f t="shared" si="33"/>
        <v>0</v>
      </c>
      <c r="U250" s="211"/>
      <c r="V250" s="237">
        <f t="shared" si="34"/>
        <v>1</v>
      </c>
      <c r="W250" s="238">
        <f t="shared" si="40"/>
        <v>36.82</v>
      </c>
      <c r="X250" s="239">
        <f t="shared" si="35"/>
        <v>1</v>
      </c>
      <c r="Y250" s="237">
        <f t="shared" si="36"/>
        <v>1</v>
      </c>
      <c r="Z250" s="238">
        <f t="shared" si="37"/>
        <v>23.933</v>
      </c>
      <c r="AA250" s="238">
        <f t="shared" si="38"/>
        <v>23.933</v>
      </c>
      <c r="AB250" s="238">
        <f t="shared" si="41"/>
        <v>13.052</v>
      </c>
      <c r="AC250" s="238">
        <f t="shared" si="39"/>
        <v>15.262500000000001</v>
      </c>
      <c r="AD250" s="240">
        <f t="shared" si="42"/>
        <v>0</v>
      </c>
      <c r="AE250" s="240">
        <f t="shared" si="43"/>
        <v>79</v>
      </c>
      <c r="AF250" s="240"/>
      <c r="AG250" s="240"/>
    </row>
    <row r="251" spans="1:33" x14ac:dyDescent="0.2">
      <c r="A251" s="197"/>
      <c r="B251" s="9">
        <v>222</v>
      </c>
      <c r="C251" s="204"/>
      <c r="D251" s="204"/>
      <c r="E251" s="201"/>
      <c r="F251" s="202" t="str">
        <f>IF(ISBLANK(E251), "", VLOOKUP(E251, Z!$A$2:$C$4127, 3, FALSE))</f>
        <v/>
      </c>
      <c r="G251" s="227"/>
      <c r="H251" s="227"/>
      <c r="I251" s="203" cm="1">
        <f t="array" ref="I251">IFERROR(W251/100*L251*INDEX(Application,X251,4), 0)</f>
        <v>0</v>
      </c>
      <c r="J251" s="204"/>
      <c r="K251" s="204"/>
      <c r="L251" s="229"/>
      <c r="M251" s="228"/>
      <c r="N251" s="203" cm="1">
        <f t="array" ref="N251">IFERROR(M251/100*L251*INDEX(Application,X251,4), 0)</f>
        <v>0</v>
      </c>
      <c r="O251" s="205"/>
      <c r="P251" s="204"/>
      <c r="Q251" s="201"/>
      <c r="R251" s="202" t="str">
        <f>IF(ISBLANK(Q251), "", VLOOKUP(Q251, Z!$A$2:$C$4127, 3, FALSE))</f>
        <v/>
      </c>
      <c r="S251" s="206"/>
      <c r="T251" s="207">
        <f t="shared" si="33"/>
        <v>0</v>
      </c>
      <c r="U251" s="211"/>
      <c r="V251" s="237">
        <f t="shared" si="34"/>
        <v>1</v>
      </c>
      <c r="W251" s="238">
        <f t="shared" si="40"/>
        <v>36.82</v>
      </c>
      <c r="X251" s="239">
        <f t="shared" si="35"/>
        <v>1</v>
      </c>
      <c r="Y251" s="237">
        <f t="shared" si="36"/>
        <v>1</v>
      </c>
      <c r="Z251" s="238">
        <f t="shared" si="37"/>
        <v>23.933</v>
      </c>
      <c r="AA251" s="238">
        <f t="shared" si="38"/>
        <v>23.933</v>
      </c>
      <c r="AB251" s="238">
        <f t="shared" si="41"/>
        <v>13.052</v>
      </c>
      <c r="AC251" s="238">
        <f t="shared" si="39"/>
        <v>15.262500000000001</v>
      </c>
      <c r="AD251" s="240">
        <f t="shared" si="42"/>
        <v>0</v>
      </c>
      <c r="AE251" s="240">
        <f t="shared" si="43"/>
        <v>79</v>
      </c>
      <c r="AF251" s="240"/>
      <c r="AG251" s="240"/>
    </row>
    <row r="252" spans="1:33" x14ac:dyDescent="0.2">
      <c r="A252" s="197"/>
      <c r="B252" s="9">
        <v>223</v>
      </c>
      <c r="C252" s="204"/>
      <c r="D252" s="204"/>
      <c r="E252" s="201"/>
      <c r="F252" s="202" t="str">
        <f>IF(ISBLANK(E252), "", VLOOKUP(E252, Z!$A$2:$C$4127, 3, FALSE))</f>
        <v/>
      </c>
      <c r="G252" s="227"/>
      <c r="H252" s="227"/>
      <c r="I252" s="203" cm="1">
        <f t="array" ref="I252">IFERROR(W252/100*L252*INDEX(Application,X252,4), 0)</f>
        <v>0</v>
      </c>
      <c r="J252" s="204"/>
      <c r="K252" s="204"/>
      <c r="L252" s="229"/>
      <c r="M252" s="228"/>
      <c r="N252" s="203" cm="1">
        <f t="array" ref="N252">IFERROR(M252/100*L252*INDEX(Application,X252,4), 0)</f>
        <v>0</v>
      </c>
      <c r="O252" s="205"/>
      <c r="P252" s="204"/>
      <c r="Q252" s="201"/>
      <c r="R252" s="202" t="str">
        <f>IF(ISBLANK(Q252), "", VLOOKUP(Q252, Z!$A$2:$C$4127, 3, FALSE))</f>
        <v/>
      </c>
      <c r="S252" s="206"/>
      <c r="T252" s="207">
        <f t="shared" si="33"/>
        <v>0</v>
      </c>
      <c r="U252" s="211"/>
      <c r="V252" s="237">
        <f t="shared" si="34"/>
        <v>1</v>
      </c>
      <c r="W252" s="238">
        <f t="shared" si="40"/>
        <v>36.82</v>
      </c>
      <c r="X252" s="239">
        <f t="shared" si="35"/>
        <v>1</v>
      </c>
      <c r="Y252" s="237">
        <f t="shared" si="36"/>
        <v>1</v>
      </c>
      <c r="Z252" s="238">
        <f t="shared" si="37"/>
        <v>23.933</v>
      </c>
      <c r="AA252" s="238">
        <f t="shared" si="38"/>
        <v>23.933</v>
      </c>
      <c r="AB252" s="238">
        <f t="shared" si="41"/>
        <v>13.052</v>
      </c>
      <c r="AC252" s="238">
        <f t="shared" si="39"/>
        <v>15.262500000000001</v>
      </c>
      <c r="AD252" s="240">
        <f t="shared" si="42"/>
        <v>0</v>
      </c>
      <c r="AE252" s="240">
        <f t="shared" si="43"/>
        <v>79</v>
      </c>
      <c r="AF252" s="240"/>
      <c r="AG252" s="240"/>
    </row>
    <row r="253" spans="1:33" x14ac:dyDescent="0.2">
      <c r="A253" s="197"/>
      <c r="B253" s="9">
        <v>224</v>
      </c>
      <c r="C253" s="204"/>
      <c r="D253" s="204"/>
      <c r="E253" s="201"/>
      <c r="F253" s="202" t="str">
        <f>IF(ISBLANK(E253), "", VLOOKUP(E253, Z!$A$2:$C$4127, 3, FALSE))</f>
        <v/>
      </c>
      <c r="G253" s="227"/>
      <c r="H253" s="227"/>
      <c r="I253" s="203" cm="1">
        <f t="array" ref="I253">IFERROR(W253/100*L253*INDEX(Application,X253,4), 0)</f>
        <v>0</v>
      </c>
      <c r="J253" s="204"/>
      <c r="K253" s="204"/>
      <c r="L253" s="229"/>
      <c r="M253" s="228"/>
      <c r="N253" s="203" cm="1">
        <f t="array" ref="N253">IFERROR(M253/100*L253*INDEX(Application,X253,4), 0)</f>
        <v>0</v>
      </c>
      <c r="O253" s="205"/>
      <c r="P253" s="204"/>
      <c r="Q253" s="201"/>
      <c r="R253" s="202" t="str">
        <f>IF(ISBLANK(Q253), "", VLOOKUP(Q253, Z!$A$2:$C$4127, 3, FALSE))</f>
        <v/>
      </c>
      <c r="S253" s="206"/>
      <c r="T253" s="207">
        <f t="shared" si="33"/>
        <v>0</v>
      </c>
      <c r="U253" s="211"/>
      <c r="V253" s="237">
        <f t="shared" si="34"/>
        <v>1</v>
      </c>
      <c r="W253" s="238">
        <f t="shared" si="40"/>
        <v>36.82</v>
      </c>
      <c r="X253" s="239">
        <f t="shared" si="35"/>
        <v>1</v>
      </c>
      <c r="Y253" s="237">
        <f t="shared" si="36"/>
        <v>1</v>
      </c>
      <c r="Z253" s="238">
        <f t="shared" si="37"/>
        <v>23.933</v>
      </c>
      <c r="AA253" s="238">
        <f t="shared" si="38"/>
        <v>23.933</v>
      </c>
      <c r="AB253" s="238">
        <f t="shared" si="41"/>
        <v>13.052</v>
      </c>
      <c r="AC253" s="238">
        <f t="shared" si="39"/>
        <v>15.262500000000001</v>
      </c>
      <c r="AD253" s="240">
        <f t="shared" si="42"/>
        <v>0</v>
      </c>
      <c r="AE253" s="240">
        <f t="shared" si="43"/>
        <v>79</v>
      </c>
      <c r="AF253" s="240"/>
      <c r="AG253" s="240"/>
    </row>
    <row r="254" spans="1:33" x14ac:dyDescent="0.2">
      <c r="A254" s="197"/>
      <c r="B254" s="226">
        <v>225</v>
      </c>
      <c r="C254" s="204"/>
      <c r="D254" s="204"/>
      <c r="E254" s="201"/>
      <c r="F254" s="202" t="str">
        <f>IF(ISBLANK(E254), "", VLOOKUP(E254, Z!$A$2:$C$4127, 3, FALSE))</f>
        <v/>
      </c>
      <c r="G254" s="227"/>
      <c r="H254" s="227"/>
      <c r="I254" s="203" cm="1">
        <f t="array" ref="I254">IFERROR(W254/100*L254*INDEX(Application,X254,4), 0)</f>
        <v>0</v>
      </c>
      <c r="J254" s="204"/>
      <c r="K254" s="204"/>
      <c r="L254" s="229"/>
      <c r="M254" s="228"/>
      <c r="N254" s="203" cm="1">
        <f t="array" ref="N254">IFERROR(M254/100*L254*INDEX(Application,X254,4), 0)</f>
        <v>0</v>
      </c>
      <c r="O254" s="205"/>
      <c r="P254" s="204"/>
      <c r="Q254" s="201"/>
      <c r="R254" s="202" t="str">
        <f>IF(ISBLANK(Q254), "", VLOOKUP(Q254, Z!$A$2:$C$4127, 3, FALSE))</f>
        <v/>
      </c>
      <c r="S254" s="206"/>
      <c r="T254" s="207">
        <f t="shared" si="33"/>
        <v>0</v>
      </c>
      <c r="U254" s="211"/>
      <c r="V254" s="237">
        <f t="shared" si="34"/>
        <v>1</v>
      </c>
      <c r="W254" s="238">
        <f t="shared" si="40"/>
        <v>36.82</v>
      </c>
      <c r="X254" s="239">
        <f t="shared" si="35"/>
        <v>1</v>
      </c>
      <c r="Y254" s="237">
        <f t="shared" si="36"/>
        <v>1</v>
      </c>
      <c r="Z254" s="238">
        <f t="shared" si="37"/>
        <v>23.933</v>
      </c>
      <c r="AA254" s="238">
        <f t="shared" si="38"/>
        <v>23.933</v>
      </c>
      <c r="AB254" s="238">
        <f t="shared" si="41"/>
        <v>13.052</v>
      </c>
      <c r="AC254" s="238">
        <f t="shared" si="39"/>
        <v>15.262500000000001</v>
      </c>
      <c r="AD254" s="240">
        <f t="shared" si="42"/>
        <v>0</v>
      </c>
      <c r="AE254" s="240">
        <f t="shared" si="43"/>
        <v>79</v>
      </c>
      <c r="AF254" s="240"/>
      <c r="AG254" s="240"/>
    </row>
    <row r="255" spans="1:33" x14ac:dyDescent="0.2">
      <c r="A255" s="197"/>
      <c r="B255" s="9">
        <v>226</v>
      </c>
      <c r="C255" s="204"/>
      <c r="D255" s="204"/>
      <c r="E255" s="201"/>
      <c r="F255" s="202" t="str">
        <f>IF(ISBLANK(E255), "", VLOOKUP(E255, Z!$A$2:$C$4127, 3, FALSE))</f>
        <v/>
      </c>
      <c r="G255" s="227"/>
      <c r="H255" s="227"/>
      <c r="I255" s="203" cm="1">
        <f t="array" ref="I255">IFERROR(W255/100*L255*INDEX(Application,X255,4), 0)</f>
        <v>0</v>
      </c>
      <c r="J255" s="204"/>
      <c r="K255" s="204"/>
      <c r="L255" s="229"/>
      <c r="M255" s="228"/>
      <c r="N255" s="203" cm="1">
        <f t="array" ref="N255">IFERROR(M255/100*L255*INDEX(Application,X255,4), 0)</f>
        <v>0</v>
      </c>
      <c r="O255" s="205"/>
      <c r="P255" s="204"/>
      <c r="Q255" s="201"/>
      <c r="R255" s="202" t="str">
        <f>IF(ISBLANK(Q255), "", VLOOKUP(Q255, Z!$A$2:$C$4127, 3, FALSE))</f>
        <v/>
      </c>
      <c r="S255" s="206"/>
      <c r="T255" s="207">
        <f t="shared" si="33"/>
        <v>0</v>
      </c>
      <c r="U255" s="211"/>
      <c r="V255" s="237">
        <f t="shared" si="34"/>
        <v>1</v>
      </c>
      <c r="W255" s="238">
        <f t="shared" si="40"/>
        <v>36.82</v>
      </c>
      <c r="X255" s="239">
        <f t="shared" si="35"/>
        <v>1</v>
      </c>
      <c r="Y255" s="237">
        <f t="shared" si="36"/>
        <v>1</v>
      </c>
      <c r="Z255" s="238">
        <f t="shared" si="37"/>
        <v>23.933</v>
      </c>
      <c r="AA255" s="238">
        <f t="shared" si="38"/>
        <v>23.933</v>
      </c>
      <c r="AB255" s="238">
        <f t="shared" si="41"/>
        <v>13.052</v>
      </c>
      <c r="AC255" s="238">
        <f t="shared" si="39"/>
        <v>15.262500000000001</v>
      </c>
      <c r="AD255" s="240">
        <f t="shared" si="42"/>
        <v>0</v>
      </c>
      <c r="AE255" s="240">
        <f t="shared" si="43"/>
        <v>79</v>
      </c>
      <c r="AF255" s="240"/>
      <c r="AG255" s="240"/>
    </row>
    <row r="256" spans="1:33" x14ac:dyDescent="0.2">
      <c r="A256" s="197"/>
      <c r="B256" s="9">
        <v>227</v>
      </c>
      <c r="C256" s="204"/>
      <c r="D256" s="204"/>
      <c r="E256" s="201"/>
      <c r="F256" s="202" t="str">
        <f>IF(ISBLANK(E256), "", VLOOKUP(E256, Z!$A$2:$C$4127, 3, FALSE))</f>
        <v/>
      </c>
      <c r="G256" s="227"/>
      <c r="H256" s="227"/>
      <c r="I256" s="203" cm="1">
        <f t="array" ref="I256">IFERROR(W256/100*L256*INDEX(Application,X256,4), 0)</f>
        <v>0</v>
      </c>
      <c r="J256" s="204"/>
      <c r="K256" s="204"/>
      <c r="L256" s="229"/>
      <c r="M256" s="228"/>
      <c r="N256" s="203" cm="1">
        <f t="array" ref="N256">IFERROR(M256/100*L256*INDEX(Application,X256,4), 0)</f>
        <v>0</v>
      </c>
      <c r="O256" s="205"/>
      <c r="P256" s="204"/>
      <c r="Q256" s="201"/>
      <c r="R256" s="202" t="str">
        <f>IF(ISBLANK(Q256), "", VLOOKUP(Q256, Z!$A$2:$C$4127, 3, FALSE))</f>
        <v/>
      </c>
      <c r="S256" s="206"/>
      <c r="T256" s="207">
        <f t="shared" si="33"/>
        <v>0</v>
      </c>
      <c r="U256" s="211"/>
      <c r="V256" s="237">
        <f t="shared" si="34"/>
        <v>1</v>
      </c>
      <c r="W256" s="238">
        <f t="shared" si="40"/>
        <v>36.82</v>
      </c>
      <c r="X256" s="239">
        <f t="shared" si="35"/>
        <v>1</v>
      </c>
      <c r="Y256" s="237">
        <f t="shared" si="36"/>
        <v>1</v>
      </c>
      <c r="Z256" s="238">
        <f t="shared" si="37"/>
        <v>23.933</v>
      </c>
      <c r="AA256" s="238">
        <f t="shared" si="38"/>
        <v>23.933</v>
      </c>
      <c r="AB256" s="238">
        <f t="shared" si="41"/>
        <v>13.052</v>
      </c>
      <c r="AC256" s="238">
        <f t="shared" si="39"/>
        <v>15.262500000000001</v>
      </c>
      <c r="AD256" s="240">
        <f t="shared" si="42"/>
        <v>0</v>
      </c>
      <c r="AE256" s="240">
        <f t="shared" si="43"/>
        <v>79</v>
      </c>
      <c r="AF256" s="240"/>
      <c r="AG256" s="240"/>
    </row>
    <row r="257" spans="1:33" x14ac:dyDescent="0.2">
      <c r="A257" s="197"/>
      <c r="B257" s="9">
        <v>228</v>
      </c>
      <c r="C257" s="204"/>
      <c r="D257" s="204"/>
      <c r="E257" s="201"/>
      <c r="F257" s="202" t="str">
        <f>IF(ISBLANK(E257), "", VLOOKUP(E257, Z!$A$2:$C$4127, 3, FALSE))</f>
        <v/>
      </c>
      <c r="G257" s="227"/>
      <c r="H257" s="227"/>
      <c r="I257" s="203" cm="1">
        <f t="array" ref="I257">IFERROR(W257/100*L257*INDEX(Application,X257,4), 0)</f>
        <v>0</v>
      </c>
      <c r="J257" s="204"/>
      <c r="K257" s="204"/>
      <c r="L257" s="229"/>
      <c r="M257" s="228"/>
      <c r="N257" s="203" cm="1">
        <f t="array" ref="N257">IFERROR(M257/100*L257*INDEX(Application,X257,4), 0)</f>
        <v>0</v>
      </c>
      <c r="O257" s="205"/>
      <c r="P257" s="204"/>
      <c r="Q257" s="201"/>
      <c r="R257" s="202" t="str">
        <f>IF(ISBLANK(Q257), "", VLOOKUP(Q257, Z!$A$2:$C$4127, 3, FALSE))</f>
        <v/>
      </c>
      <c r="S257" s="206"/>
      <c r="T257" s="207">
        <f t="shared" si="33"/>
        <v>0</v>
      </c>
      <c r="U257" s="211"/>
      <c r="V257" s="237">
        <f t="shared" si="34"/>
        <v>1</v>
      </c>
      <c r="W257" s="238">
        <f t="shared" si="40"/>
        <v>36.82</v>
      </c>
      <c r="X257" s="239">
        <f t="shared" si="35"/>
        <v>1</v>
      </c>
      <c r="Y257" s="237">
        <f t="shared" si="36"/>
        <v>1</v>
      </c>
      <c r="Z257" s="238">
        <f t="shared" si="37"/>
        <v>23.933</v>
      </c>
      <c r="AA257" s="238">
        <f t="shared" si="38"/>
        <v>23.933</v>
      </c>
      <c r="AB257" s="238">
        <f t="shared" si="41"/>
        <v>13.052</v>
      </c>
      <c r="AC257" s="238">
        <f t="shared" si="39"/>
        <v>15.262500000000001</v>
      </c>
      <c r="AD257" s="240">
        <f t="shared" si="42"/>
        <v>0</v>
      </c>
      <c r="AE257" s="240">
        <f t="shared" si="43"/>
        <v>79</v>
      </c>
      <c r="AF257" s="240"/>
      <c r="AG257" s="240"/>
    </row>
    <row r="258" spans="1:33" x14ac:dyDescent="0.2">
      <c r="A258" s="197"/>
      <c r="B258" s="226">
        <v>229</v>
      </c>
      <c r="C258" s="204"/>
      <c r="D258" s="204"/>
      <c r="E258" s="201"/>
      <c r="F258" s="202" t="str">
        <f>IF(ISBLANK(E258), "", VLOOKUP(E258, Z!$A$2:$C$4127, 3, FALSE))</f>
        <v/>
      </c>
      <c r="G258" s="227"/>
      <c r="H258" s="227"/>
      <c r="I258" s="203" cm="1">
        <f t="array" ref="I258">IFERROR(W258/100*L258*INDEX(Application,X258,4), 0)</f>
        <v>0</v>
      </c>
      <c r="J258" s="204"/>
      <c r="K258" s="204"/>
      <c r="L258" s="229"/>
      <c r="M258" s="228"/>
      <c r="N258" s="203" cm="1">
        <f t="array" ref="N258">IFERROR(M258/100*L258*INDEX(Application,X258,4), 0)</f>
        <v>0</v>
      </c>
      <c r="O258" s="205"/>
      <c r="P258" s="204"/>
      <c r="Q258" s="201"/>
      <c r="R258" s="202" t="str">
        <f>IF(ISBLANK(Q258), "", VLOOKUP(Q258, Z!$A$2:$C$4127, 3, FALSE))</f>
        <v/>
      </c>
      <c r="S258" s="206"/>
      <c r="T258" s="207">
        <f t="shared" si="33"/>
        <v>0</v>
      </c>
      <c r="U258" s="211"/>
      <c r="V258" s="237">
        <f t="shared" si="34"/>
        <v>1</v>
      </c>
      <c r="W258" s="238">
        <f t="shared" si="40"/>
        <v>36.82</v>
      </c>
      <c r="X258" s="239">
        <f t="shared" si="35"/>
        <v>1</v>
      </c>
      <c r="Y258" s="237">
        <f t="shared" si="36"/>
        <v>1</v>
      </c>
      <c r="Z258" s="238">
        <f t="shared" si="37"/>
        <v>23.933</v>
      </c>
      <c r="AA258" s="238">
        <f t="shared" si="38"/>
        <v>23.933</v>
      </c>
      <c r="AB258" s="238">
        <f t="shared" si="41"/>
        <v>13.052</v>
      </c>
      <c r="AC258" s="238">
        <f t="shared" si="39"/>
        <v>15.262500000000001</v>
      </c>
      <c r="AD258" s="240">
        <f t="shared" si="42"/>
        <v>0</v>
      </c>
      <c r="AE258" s="240">
        <f t="shared" si="43"/>
        <v>79</v>
      </c>
      <c r="AF258" s="240"/>
      <c r="AG258" s="240"/>
    </row>
    <row r="259" spans="1:33" x14ac:dyDescent="0.2">
      <c r="A259" s="197"/>
      <c r="B259" s="9">
        <v>230</v>
      </c>
      <c r="C259" s="204"/>
      <c r="D259" s="204"/>
      <c r="E259" s="201"/>
      <c r="F259" s="202" t="str">
        <f>IF(ISBLANK(E259), "", VLOOKUP(E259, Z!$A$2:$C$4127, 3, FALSE))</f>
        <v/>
      </c>
      <c r="G259" s="227"/>
      <c r="H259" s="227"/>
      <c r="I259" s="203" cm="1">
        <f t="array" ref="I259">IFERROR(W259/100*L259*INDEX(Application,X259,4), 0)</f>
        <v>0</v>
      </c>
      <c r="J259" s="204"/>
      <c r="K259" s="204"/>
      <c r="L259" s="229"/>
      <c r="M259" s="228"/>
      <c r="N259" s="203" cm="1">
        <f t="array" ref="N259">IFERROR(M259/100*L259*INDEX(Application,X259,4), 0)</f>
        <v>0</v>
      </c>
      <c r="O259" s="205"/>
      <c r="P259" s="204"/>
      <c r="Q259" s="201"/>
      <c r="R259" s="202" t="str">
        <f>IF(ISBLANK(Q259), "", VLOOKUP(Q259, Z!$A$2:$C$4127, 3, FALSE))</f>
        <v/>
      </c>
      <c r="S259" s="206"/>
      <c r="T259" s="207">
        <f t="shared" si="33"/>
        <v>0</v>
      </c>
      <c r="U259" s="211"/>
      <c r="V259" s="237">
        <f t="shared" si="34"/>
        <v>1</v>
      </c>
      <c r="W259" s="238">
        <f t="shared" si="40"/>
        <v>36.82</v>
      </c>
      <c r="X259" s="239">
        <f t="shared" si="35"/>
        <v>1</v>
      </c>
      <c r="Y259" s="237">
        <f t="shared" si="36"/>
        <v>1</v>
      </c>
      <c r="Z259" s="238">
        <f t="shared" si="37"/>
        <v>23.933</v>
      </c>
      <c r="AA259" s="238">
        <f t="shared" si="38"/>
        <v>23.933</v>
      </c>
      <c r="AB259" s="238">
        <f t="shared" si="41"/>
        <v>13.052</v>
      </c>
      <c r="AC259" s="238">
        <f t="shared" si="39"/>
        <v>15.262500000000001</v>
      </c>
      <c r="AD259" s="240">
        <f t="shared" si="42"/>
        <v>0</v>
      </c>
      <c r="AE259" s="240">
        <f t="shared" si="43"/>
        <v>79</v>
      </c>
      <c r="AF259" s="240"/>
      <c r="AG259" s="240"/>
    </row>
    <row r="260" spans="1:33" x14ac:dyDescent="0.2">
      <c r="A260" s="197"/>
      <c r="B260" s="9">
        <v>231</v>
      </c>
      <c r="C260" s="204"/>
      <c r="D260" s="204"/>
      <c r="E260" s="201"/>
      <c r="F260" s="202" t="str">
        <f>IF(ISBLANK(E260), "", VLOOKUP(E260, Z!$A$2:$C$4127, 3, FALSE))</f>
        <v/>
      </c>
      <c r="G260" s="227"/>
      <c r="H260" s="227"/>
      <c r="I260" s="203" cm="1">
        <f t="array" ref="I260">IFERROR(W260/100*L260*INDEX(Application,X260,4), 0)</f>
        <v>0</v>
      </c>
      <c r="J260" s="204"/>
      <c r="K260" s="204"/>
      <c r="L260" s="229"/>
      <c r="M260" s="228"/>
      <c r="N260" s="203" cm="1">
        <f t="array" ref="N260">IFERROR(M260/100*L260*INDEX(Application,X260,4), 0)</f>
        <v>0</v>
      </c>
      <c r="O260" s="205"/>
      <c r="P260" s="204"/>
      <c r="Q260" s="201"/>
      <c r="R260" s="202" t="str">
        <f>IF(ISBLANK(Q260), "", VLOOKUP(Q260, Z!$A$2:$C$4127, 3, FALSE))</f>
        <v/>
      </c>
      <c r="S260" s="206"/>
      <c r="T260" s="207">
        <f t="shared" si="33"/>
        <v>0</v>
      </c>
      <c r="U260" s="211"/>
      <c r="V260" s="237">
        <f t="shared" si="34"/>
        <v>1</v>
      </c>
      <c r="W260" s="238">
        <f t="shared" si="40"/>
        <v>36.82</v>
      </c>
      <c r="X260" s="239">
        <f t="shared" si="35"/>
        <v>1</v>
      </c>
      <c r="Y260" s="237">
        <f t="shared" si="36"/>
        <v>1</v>
      </c>
      <c r="Z260" s="238">
        <f t="shared" si="37"/>
        <v>23.933</v>
      </c>
      <c r="AA260" s="238">
        <f t="shared" si="38"/>
        <v>23.933</v>
      </c>
      <c r="AB260" s="238">
        <f t="shared" si="41"/>
        <v>13.052</v>
      </c>
      <c r="AC260" s="238">
        <f t="shared" si="39"/>
        <v>15.262500000000001</v>
      </c>
      <c r="AD260" s="240">
        <f t="shared" si="42"/>
        <v>0</v>
      </c>
      <c r="AE260" s="240">
        <f t="shared" si="43"/>
        <v>79</v>
      </c>
      <c r="AF260" s="240"/>
      <c r="AG260" s="240"/>
    </row>
    <row r="261" spans="1:33" x14ac:dyDescent="0.2">
      <c r="A261" s="197"/>
      <c r="B261" s="9">
        <v>232</v>
      </c>
      <c r="C261" s="204"/>
      <c r="D261" s="204"/>
      <c r="E261" s="201"/>
      <c r="F261" s="202" t="str">
        <f>IF(ISBLANK(E261), "", VLOOKUP(E261, Z!$A$2:$C$4127, 3, FALSE))</f>
        <v/>
      </c>
      <c r="G261" s="227"/>
      <c r="H261" s="227"/>
      <c r="I261" s="203" cm="1">
        <f t="array" ref="I261">IFERROR(W261/100*L261*INDEX(Application,X261,4), 0)</f>
        <v>0</v>
      </c>
      <c r="J261" s="204"/>
      <c r="K261" s="204"/>
      <c r="L261" s="229"/>
      <c r="M261" s="228"/>
      <c r="N261" s="203" cm="1">
        <f t="array" ref="N261">IFERROR(M261/100*L261*INDEX(Application,X261,4), 0)</f>
        <v>0</v>
      </c>
      <c r="O261" s="205"/>
      <c r="P261" s="204"/>
      <c r="Q261" s="201"/>
      <c r="R261" s="202" t="str">
        <f>IF(ISBLANK(Q261), "", VLOOKUP(Q261, Z!$A$2:$C$4127, 3, FALSE))</f>
        <v/>
      </c>
      <c r="S261" s="206"/>
      <c r="T261" s="207">
        <f t="shared" si="33"/>
        <v>0</v>
      </c>
      <c r="U261" s="211"/>
      <c r="V261" s="237">
        <f t="shared" si="34"/>
        <v>1</v>
      </c>
      <c r="W261" s="238">
        <f t="shared" si="40"/>
        <v>36.82</v>
      </c>
      <c r="X261" s="239">
        <f t="shared" si="35"/>
        <v>1</v>
      </c>
      <c r="Y261" s="237">
        <f t="shared" si="36"/>
        <v>1</v>
      </c>
      <c r="Z261" s="238">
        <f t="shared" si="37"/>
        <v>23.933</v>
      </c>
      <c r="AA261" s="238">
        <f t="shared" si="38"/>
        <v>23.933</v>
      </c>
      <c r="AB261" s="238">
        <f t="shared" si="41"/>
        <v>13.052</v>
      </c>
      <c r="AC261" s="238">
        <f t="shared" si="39"/>
        <v>15.262500000000001</v>
      </c>
      <c r="AD261" s="240">
        <f t="shared" si="42"/>
        <v>0</v>
      </c>
      <c r="AE261" s="240">
        <f t="shared" si="43"/>
        <v>79</v>
      </c>
      <c r="AF261" s="240"/>
      <c r="AG261" s="240"/>
    </row>
    <row r="262" spans="1:33" x14ac:dyDescent="0.2">
      <c r="A262" s="197"/>
      <c r="B262" s="226">
        <v>233</v>
      </c>
      <c r="C262" s="204"/>
      <c r="D262" s="204"/>
      <c r="E262" s="201"/>
      <c r="F262" s="202" t="str">
        <f>IF(ISBLANK(E262), "", VLOOKUP(E262, Z!$A$2:$C$4127, 3, FALSE))</f>
        <v/>
      </c>
      <c r="G262" s="227"/>
      <c r="H262" s="227"/>
      <c r="I262" s="203" cm="1">
        <f t="array" ref="I262">IFERROR(W262/100*L262*INDEX(Application,X262,4), 0)</f>
        <v>0</v>
      </c>
      <c r="J262" s="204"/>
      <c r="K262" s="204"/>
      <c r="L262" s="229"/>
      <c r="M262" s="228"/>
      <c r="N262" s="203" cm="1">
        <f t="array" ref="N262">IFERROR(M262/100*L262*INDEX(Application,X262,4), 0)</f>
        <v>0</v>
      </c>
      <c r="O262" s="205"/>
      <c r="P262" s="204"/>
      <c r="Q262" s="201"/>
      <c r="R262" s="202" t="str">
        <f>IF(ISBLANK(Q262), "", VLOOKUP(Q262, Z!$A$2:$C$4127, 3, FALSE))</f>
        <v/>
      </c>
      <c r="S262" s="206"/>
      <c r="T262" s="207">
        <f t="shared" si="33"/>
        <v>0</v>
      </c>
      <c r="U262" s="211"/>
      <c r="V262" s="237">
        <f t="shared" si="34"/>
        <v>1</v>
      </c>
      <c r="W262" s="238">
        <f t="shared" si="40"/>
        <v>36.82</v>
      </c>
      <c r="X262" s="239">
        <f t="shared" si="35"/>
        <v>1</v>
      </c>
      <c r="Y262" s="237">
        <f t="shared" si="36"/>
        <v>1</v>
      </c>
      <c r="Z262" s="238">
        <f t="shared" si="37"/>
        <v>23.933</v>
      </c>
      <c r="AA262" s="238">
        <f t="shared" si="38"/>
        <v>23.933</v>
      </c>
      <c r="AB262" s="238">
        <f t="shared" si="41"/>
        <v>13.052</v>
      </c>
      <c r="AC262" s="238">
        <f t="shared" si="39"/>
        <v>15.262500000000001</v>
      </c>
      <c r="AD262" s="240">
        <f t="shared" si="42"/>
        <v>0</v>
      </c>
      <c r="AE262" s="240">
        <f t="shared" si="43"/>
        <v>79</v>
      </c>
      <c r="AF262" s="240"/>
      <c r="AG262" s="240"/>
    </row>
    <row r="263" spans="1:33" x14ac:dyDescent="0.2">
      <c r="A263" s="197"/>
      <c r="B263" s="9">
        <v>234</v>
      </c>
      <c r="C263" s="204"/>
      <c r="D263" s="204"/>
      <c r="E263" s="201"/>
      <c r="F263" s="202" t="str">
        <f>IF(ISBLANK(E263), "", VLOOKUP(E263, Z!$A$2:$C$4127, 3, FALSE))</f>
        <v/>
      </c>
      <c r="G263" s="227"/>
      <c r="H263" s="227"/>
      <c r="I263" s="203" cm="1">
        <f t="array" ref="I263">IFERROR(W263/100*L263*INDEX(Application,X263,4), 0)</f>
        <v>0</v>
      </c>
      <c r="J263" s="204"/>
      <c r="K263" s="204"/>
      <c r="L263" s="229"/>
      <c r="M263" s="228"/>
      <c r="N263" s="203" cm="1">
        <f t="array" ref="N263">IFERROR(M263/100*L263*INDEX(Application,X263,4), 0)</f>
        <v>0</v>
      </c>
      <c r="O263" s="205"/>
      <c r="P263" s="204"/>
      <c r="Q263" s="201"/>
      <c r="R263" s="202" t="str">
        <f>IF(ISBLANK(Q263), "", VLOOKUP(Q263, Z!$A$2:$C$4127, 3, FALSE))</f>
        <v/>
      </c>
      <c r="S263" s="206"/>
      <c r="T263" s="207">
        <f t="shared" si="33"/>
        <v>0</v>
      </c>
      <c r="U263" s="211"/>
      <c r="V263" s="237">
        <f t="shared" si="34"/>
        <v>1</v>
      </c>
      <c r="W263" s="238">
        <f t="shared" si="40"/>
        <v>36.82</v>
      </c>
      <c r="X263" s="239">
        <f t="shared" si="35"/>
        <v>1</v>
      </c>
      <c r="Y263" s="237">
        <f t="shared" si="36"/>
        <v>1</v>
      </c>
      <c r="Z263" s="238">
        <f t="shared" si="37"/>
        <v>23.933</v>
      </c>
      <c r="AA263" s="238">
        <f t="shared" si="38"/>
        <v>23.933</v>
      </c>
      <c r="AB263" s="238">
        <f t="shared" si="41"/>
        <v>13.052</v>
      </c>
      <c r="AC263" s="238">
        <f t="shared" si="39"/>
        <v>15.262500000000001</v>
      </c>
      <c r="AD263" s="240">
        <f t="shared" si="42"/>
        <v>0</v>
      </c>
      <c r="AE263" s="240">
        <f t="shared" si="43"/>
        <v>79</v>
      </c>
      <c r="AF263" s="240"/>
      <c r="AG263" s="240"/>
    </row>
    <row r="264" spans="1:33" x14ac:dyDescent="0.2">
      <c r="A264" s="197"/>
      <c r="B264" s="9">
        <v>235</v>
      </c>
      <c r="C264" s="204"/>
      <c r="D264" s="204"/>
      <c r="E264" s="201"/>
      <c r="F264" s="202" t="str">
        <f>IF(ISBLANK(E264), "", VLOOKUP(E264, Z!$A$2:$C$4127, 3, FALSE))</f>
        <v/>
      </c>
      <c r="G264" s="227"/>
      <c r="H264" s="227"/>
      <c r="I264" s="203" cm="1">
        <f t="array" ref="I264">IFERROR(W264/100*L264*INDEX(Application,X264,4), 0)</f>
        <v>0</v>
      </c>
      <c r="J264" s="204"/>
      <c r="K264" s="204"/>
      <c r="L264" s="229"/>
      <c r="M264" s="228"/>
      <c r="N264" s="203" cm="1">
        <f t="array" ref="N264">IFERROR(M264/100*L264*INDEX(Application,X264,4), 0)</f>
        <v>0</v>
      </c>
      <c r="O264" s="205"/>
      <c r="P264" s="204"/>
      <c r="Q264" s="201"/>
      <c r="R264" s="202" t="str">
        <f>IF(ISBLANK(Q264), "", VLOOKUP(Q264, Z!$A$2:$C$4127, 3, FALSE))</f>
        <v/>
      </c>
      <c r="S264" s="206"/>
      <c r="T264" s="207">
        <f t="shared" si="33"/>
        <v>0</v>
      </c>
      <c r="U264" s="211"/>
      <c r="V264" s="237">
        <f t="shared" si="34"/>
        <v>1</v>
      </c>
      <c r="W264" s="238">
        <f t="shared" si="40"/>
        <v>36.82</v>
      </c>
      <c r="X264" s="239">
        <f t="shared" si="35"/>
        <v>1</v>
      </c>
      <c r="Y264" s="237">
        <f t="shared" si="36"/>
        <v>1</v>
      </c>
      <c r="Z264" s="238">
        <f t="shared" si="37"/>
        <v>23.933</v>
      </c>
      <c r="AA264" s="238">
        <f t="shared" si="38"/>
        <v>23.933</v>
      </c>
      <c r="AB264" s="238">
        <f t="shared" si="41"/>
        <v>13.052</v>
      </c>
      <c r="AC264" s="238">
        <f t="shared" si="39"/>
        <v>15.262500000000001</v>
      </c>
      <c r="AD264" s="240">
        <f t="shared" si="42"/>
        <v>0</v>
      </c>
      <c r="AE264" s="240">
        <f t="shared" si="43"/>
        <v>79</v>
      </c>
      <c r="AF264" s="240"/>
      <c r="AG264" s="240"/>
    </row>
    <row r="265" spans="1:33" x14ac:dyDescent="0.2">
      <c r="A265" s="197"/>
      <c r="B265" s="9">
        <v>236</v>
      </c>
      <c r="C265" s="204"/>
      <c r="D265" s="204"/>
      <c r="E265" s="201"/>
      <c r="F265" s="202" t="str">
        <f>IF(ISBLANK(E265), "", VLOOKUP(E265, Z!$A$2:$C$4127, 3, FALSE))</f>
        <v/>
      </c>
      <c r="G265" s="227"/>
      <c r="H265" s="227"/>
      <c r="I265" s="203" cm="1">
        <f t="array" ref="I265">IFERROR(W265/100*L265*INDEX(Application,X265,4), 0)</f>
        <v>0</v>
      </c>
      <c r="J265" s="204"/>
      <c r="K265" s="204"/>
      <c r="L265" s="229"/>
      <c r="M265" s="228"/>
      <c r="N265" s="203" cm="1">
        <f t="array" ref="N265">IFERROR(M265/100*L265*INDEX(Application,X265,4), 0)</f>
        <v>0</v>
      </c>
      <c r="O265" s="205"/>
      <c r="P265" s="204"/>
      <c r="Q265" s="201"/>
      <c r="R265" s="202" t="str">
        <f>IF(ISBLANK(Q265), "", VLOOKUP(Q265, Z!$A$2:$C$4127, 3, FALSE))</f>
        <v/>
      </c>
      <c r="S265" s="206"/>
      <c r="T265" s="207">
        <f t="shared" si="33"/>
        <v>0</v>
      </c>
      <c r="U265" s="211"/>
      <c r="V265" s="237">
        <f t="shared" si="34"/>
        <v>1</v>
      </c>
      <c r="W265" s="238">
        <f t="shared" si="40"/>
        <v>36.82</v>
      </c>
      <c r="X265" s="239">
        <f t="shared" si="35"/>
        <v>1</v>
      </c>
      <c r="Y265" s="237">
        <f t="shared" si="36"/>
        <v>1</v>
      </c>
      <c r="Z265" s="238">
        <f t="shared" si="37"/>
        <v>23.933</v>
      </c>
      <c r="AA265" s="238">
        <f t="shared" si="38"/>
        <v>23.933</v>
      </c>
      <c r="AB265" s="238">
        <f t="shared" si="41"/>
        <v>13.052</v>
      </c>
      <c r="AC265" s="238">
        <f t="shared" si="39"/>
        <v>15.262500000000001</v>
      </c>
      <c r="AD265" s="240">
        <f t="shared" si="42"/>
        <v>0</v>
      </c>
      <c r="AE265" s="240">
        <f t="shared" si="43"/>
        <v>79</v>
      </c>
      <c r="AF265" s="240"/>
      <c r="AG265" s="240"/>
    </row>
    <row r="266" spans="1:33" x14ac:dyDescent="0.2">
      <c r="A266" s="197"/>
      <c r="B266" s="226">
        <v>237</v>
      </c>
      <c r="C266" s="204"/>
      <c r="D266" s="204"/>
      <c r="E266" s="201"/>
      <c r="F266" s="202" t="str">
        <f>IF(ISBLANK(E266), "", VLOOKUP(E266, Z!$A$2:$C$4127, 3, FALSE))</f>
        <v/>
      </c>
      <c r="G266" s="227"/>
      <c r="H266" s="227"/>
      <c r="I266" s="203" cm="1">
        <f t="array" ref="I266">IFERROR(W266/100*L266*INDEX(Application,X266,4), 0)</f>
        <v>0</v>
      </c>
      <c r="J266" s="204"/>
      <c r="K266" s="204"/>
      <c r="L266" s="229"/>
      <c r="M266" s="228"/>
      <c r="N266" s="203" cm="1">
        <f t="array" ref="N266">IFERROR(M266/100*L266*INDEX(Application,X266,4), 0)</f>
        <v>0</v>
      </c>
      <c r="O266" s="205"/>
      <c r="P266" s="204"/>
      <c r="Q266" s="201"/>
      <c r="R266" s="202" t="str">
        <f>IF(ISBLANK(Q266), "", VLOOKUP(Q266, Z!$A$2:$C$4127, 3, FALSE))</f>
        <v/>
      </c>
      <c r="S266" s="206"/>
      <c r="T266" s="207">
        <f t="shared" si="33"/>
        <v>0</v>
      </c>
      <c r="U266" s="211"/>
      <c r="V266" s="237">
        <f t="shared" si="34"/>
        <v>1</v>
      </c>
      <c r="W266" s="238">
        <f t="shared" si="40"/>
        <v>36.82</v>
      </c>
      <c r="X266" s="239">
        <f t="shared" si="35"/>
        <v>1</v>
      </c>
      <c r="Y266" s="237">
        <f t="shared" si="36"/>
        <v>1</v>
      </c>
      <c r="Z266" s="238">
        <f t="shared" si="37"/>
        <v>23.933</v>
      </c>
      <c r="AA266" s="238">
        <f t="shared" si="38"/>
        <v>23.933</v>
      </c>
      <c r="AB266" s="238">
        <f t="shared" si="41"/>
        <v>13.052</v>
      </c>
      <c r="AC266" s="238">
        <f t="shared" si="39"/>
        <v>15.262500000000001</v>
      </c>
      <c r="AD266" s="240">
        <f t="shared" si="42"/>
        <v>0</v>
      </c>
      <c r="AE266" s="240">
        <f t="shared" si="43"/>
        <v>79</v>
      </c>
      <c r="AF266" s="240"/>
      <c r="AG266" s="240"/>
    </row>
    <row r="267" spans="1:33" x14ac:dyDescent="0.2">
      <c r="A267" s="197"/>
      <c r="B267" s="9">
        <v>238</v>
      </c>
      <c r="C267" s="204"/>
      <c r="D267" s="204"/>
      <c r="E267" s="201"/>
      <c r="F267" s="202" t="str">
        <f>IF(ISBLANK(E267), "", VLOOKUP(E267, Z!$A$2:$C$4127, 3, FALSE))</f>
        <v/>
      </c>
      <c r="G267" s="227"/>
      <c r="H267" s="227"/>
      <c r="I267" s="203" cm="1">
        <f t="array" ref="I267">IFERROR(W267/100*L267*INDEX(Application,X267,4), 0)</f>
        <v>0</v>
      </c>
      <c r="J267" s="204"/>
      <c r="K267" s="204"/>
      <c r="L267" s="229"/>
      <c r="M267" s="228"/>
      <c r="N267" s="203" cm="1">
        <f t="array" ref="N267">IFERROR(M267/100*L267*INDEX(Application,X267,4), 0)</f>
        <v>0</v>
      </c>
      <c r="O267" s="205"/>
      <c r="P267" s="204"/>
      <c r="Q267" s="201"/>
      <c r="R267" s="202" t="str">
        <f>IF(ISBLANK(Q267), "", VLOOKUP(Q267, Z!$A$2:$C$4127, 3, FALSE))</f>
        <v/>
      </c>
      <c r="S267" s="206"/>
      <c r="T267" s="207">
        <f t="shared" si="33"/>
        <v>0</v>
      </c>
      <c r="U267" s="211"/>
      <c r="V267" s="237">
        <f t="shared" si="34"/>
        <v>1</v>
      </c>
      <c r="W267" s="238">
        <f t="shared" si="40"/>
        <v>36.82</v>
      </c>
      <c r="X267" s="239">
        <f t="shared" si="35"/>
        <v>1</v>
      </c>
      <c r="Y267" s="237">
        <f t="shared" si="36"/>
        <v>1</v>
      </c>
      <c r="Z267" s="238">
        <f t="shared" si="37"/>
        <v>23.933</v>
      </c>
      <c r="AA267" s="238">
        <f t="shared" si="38"/>
        <v>23.933</v>
      </c>
      <c r="AB267" s="238">
        <f t="shared" si="41"/>
        <v>13.052</v>
      </c>
      <c r="AC267" s="238">
        <f t="shared" si="39"/>
        <v>15.262500000000001</v>
      </c>
      <c r="AD267" s="240">
        <f t="shared" si="42"/>
        <v>0</v>
      </c>
      <c r="AE267" s="240">
        <f t="shared" si="43"/>
        <v>79</v>
      </c>
      <c r="AF267" s="240"/>
      <c r="AG267" s="240"/>
    </row>
    <row r="268" spans="1:33" x14ac:dyDescent="0.2">
      <c r="A268" s="197"/>
      <c r="B268" s="9">
        <v>239</v>
      </c>
      <c r="C268" s="204"/>
      <c r="D268" s="204"/>
      <c r="E268" s="201"/>
      <c r="F268" s="202" t="str">
        <f>IF(ISBLANK(E268), "", VLOOKUP(E268, Z!$A$2:$C$4127, 3, FALSE))</f>
        <v/>
      </c>
      <c r="G268" s="227"/>
      <c r="H268" s="227"/>
      <c r="I268" s="203" cm="1">
        <f t="array" ref="I268">IFERROR(W268/100*L268*INDEX(Application,X268,4), 0)</f>
        <v>0</v>
      </c>
      <c r="J268" s="204"/>
      <c r="K268" s="204"/>
      <c r="L268" s="229"/>
      <c r="M268" s="228"/>
      <c r="N268" s="203" cm="1">
        <f t="array" ref="N268">IFERROR(M268/100*L268*INDEX(Application,X268,4), 0)</f>
        <v>0</v>
      </c>
      <c r="O268" s="205"/>
      <c r="P268" s="204"/>
      <c r="Q268" s="201"/>
      <c r="R268" s="202" t="str">
        <f>IF(ISBLANK(Q268), "", VLOOKUP(Q268, Z!$A$2:$C$4127, 3, FALSE))</f>
        <v/>
      </c>
      <c r="S268" s="206"/>
      <c r="T268" s="207">
        <f t="shared" si="33"/>
        <v>0</v>
      </c>
      <c r="U268" s="211"/>
      <c r="V268" s="237">
        <f t="shared" si="34"/>
        <v>1</v>
      </c>
      <c r="W268" s="238">
        <f t="shared" si="40"/>
        <v>36.82</v>
      </c>
      <c r="X268" s="239">
        <f t="shared" si="35"/>
        <v>1</v>
      </c>
      <c r="Y268" s="237">
        <f t="shared" si="36"/>
        <v>1</v>
      </c>
      <c r="Z268" s="238">
        <f t="shared" si="37"/>
        <v>23.933</v>
      </c>
      <c r="AA268" s="238">
        <f t="shared" si="38"/>
        <v>23.933</v>
      </c>
      <c r="AB268" s="238">
        <f t="shared" si="41"/>
        <v>13.052</v>
      </c>
      <c r="AC268" s="238">
        <f t="shared" si="39"/>
        <v>15.262500000000001</v>
      </c>
      <c r="AD268" s="240">
        <f t="shared" si="42"/>
        <v>0</v>
      </c>
      <c r="AE268" s="240">
        <f t="shared" si="43"/>
        <v>79</v>
      </c>
      <c r="AF268" s="240"/>
      <c r="AG268" s="240"/>
    </row>
    <row r="269" spans="1:33" x14ac:dyDescent="0.2">
      <c r="A269" s="197"/>
      <c r="B269" s="9">
        <v>240</v>
      </c>
      <c r="C269" s="204"/>
      <c r="D269" s="204"/>
      <c r="E269" s="201"/>
      <c r="F269" s="202" t="str">
        <f>IF(ISBLANK(E269), "", VLOOKUP(E269, Z!$A$2:$C$4127, 3, FALSE))</f>
        <v/>
      </c>
      <c r="G269" s="227"/>
      <c r="H269" s="227"/>
      <c r="I269" s="203" cm="1">
        <f t="array" ref="I269">IFERROR(W269/100*L269*INDEX(Application,X269,4), 0)</f>
        <v>0</v>
      </c>
      <c r="J269" s="204"/>
      <c r="K269" s="204"/>
      <c r="L269" s="229"/>
      <c r="M269" s="228"/>
      <c r="N269" s="203" cm="1">
        <f t="array" ref="N269">IFERROR(M269/100*L269*INDEX(Application,X269,4), 0)</f>
        <v>0</v>
      </c>
      <c r="O269" s="205"/>
      <c r="P269" s="204"/>
      <c r="Q269" s="201"/>
      <c r="R269" s="202" t="str">
        <f>IF(ISBLANK(Q269), "", VLOOKUP(Q269, Z!$A$2:$C$4127, 3, FALSE))</f>
        <v/>
      </c>
      <c r="S269" s="206"/>
      <c r="T269" s="207">
        <f t="shared" si="33"/>
        <v>0</v>
      </c>
      <c r="U269" s="211"/>
      <c r="V269" s="237">
        <f t="shared" si="34"/>
        <v>1</v>
      </c>
      <c r="W269" s="238">
        <f t="shared" si="40"/>
        <v>36.82</v>
      </c>
      <c r="X269" s="239">
        <f t="shared" si="35"/>
        <v>1</v>
      </c>
      <c r="Y269" s="237">
        <f t="shared" si="36"/>
        <v>1</v>
      </c>
      <c r="Z269" s="238">
        <f t="shared" si="37"/>
        <v>23.933</v>
      </c>
      <c r="AA269" s="238">
        <f t="shared" si="38"/>
        <v>23.933</v>
      </c>
      <c r="AB269" s="238">
        <f t="shared" si="41"/>
        <v>13.052</v>
      </c>
      <c r="AC269" s="238">
        <f t="shared" si="39"/>
        <v>15.262500000000001</v>
      </c>
      <c r="AD269" s="240">
        <f t="shared" si="42"/>
        <v>0</v>
      </c>
      <c r="AE269" s="240">
        <f t="shared" si="43"/>
        <v>79</v>
      </c>
      <c r="AF269" s="240"/>
      <c r="AG269" s="240"/>
    </row>
    <row r="270" spans="1:33" x14ac:dyDescent="0.2">
      <c r="A270" s="197"/>
      <c r="B270" s="226">
        <v>241</v>
      </c>
      <c r="C270" s="204"/>
      <c r="D270" s="204"/>
      <c r="E270" s="201"/>
      <c r="F270" s="202" t="str">
        <f>IF(ISBLANK(E270), "", VLOOKUP(E270, Z!$A$2:$C$4127, 3, FALSE))</f>
        <v/>
      </c>
      <c r="G270" s="227"/>
      <c r="H270" s="227"/>
      <c r="I270" s="203" cm="1">
        <f t="array" ref="I270">IFERROR(W270/100*L270*INDEX(Application,X270,4), 0)</f>
        <v>0</v>
      </c>
      <c r="J270" s="204"/>
      <c r="K270" s="204"/>
      <c r="L270" s="229"/>
      <c r="M270" s="228"/>
      <c r="N270" s="203" cm="1">
        <f t="array" ref="N270">IFERROR(M270/100*L270*INDEX(Application,X270,4), 0)</f>
        <v>0</v>
      </c>
      <c r="O270" s="205"/>
      <c r="P270" s="204"/>
      <c r="Q270" s="201"/>
      <c r="R270" s="202" t="str">
        <f>IF(ISBLANK(Q270), "", VLOOKUP(Q270, Z!$A$2:$C$4127, 3, FALSE))</f>
        <v/>
      </c>
      <c r="S270" s="206"/>
      <c r="T270" s="207">
        <f t="shared" si="33"/>
        <v>0</v>
      </c>
      <c r="U270" s="211"/>
      <c r="V270" s="237">
        <f t="shared" si="34"/>
        <v>1</v>
      </c>
      <c r="W270" s="238">
        <f t="shared" si="40"/>
        <v>36.82</v>
      </c>
      <c r="X270" s="239">
        <f t="shared" si="35"/>
        <v>1</v>
      </c>
      <c r="Y270" s="237">
        <f t="shared" si="36"/>
        <v>1</v>
      </c>
      <c r="Z270" s="238">
        <f t="shared" si="37"/>
        <v>23.933</v>
      </c>
      <c r="AA270" s="238">
        <f t="shared" si="38"/>
        <v>23.933</v>
      </c>
      <c r="AB270" s="238">
        <f t="shared" si="41"/>
        <v>13.052</v>
      </c>
      <c r="AC270" s="238">
        <f t="shared" si="39"/>
        <v>15.262500000000001</v>
      </c>
      <c r="AD270" s="240">
        <f t="shared" si="42"/>
        <v>0</v>
      </c>
      <c r="AE270" s="240">
        <f t="shared" si="43"/>
        <v>79</v>
      </c>
      <c r="AF270" s="240"/>
      <c r="AG270" s="240"/>
    </row>
    <row r="271" spans="1:33" x14ac:dyDescent="0.2">
      <c r="A271" s="197"/>
      <c r="B271" s="9">
        <v>242</v>
      </c>
      <c r="C271" s="204"/>
      <c r="D271" s="204"/>
      <c r="E271" s="201"/>
      <c r="F271" s="202" t="str">
        <f>IF(ISBLANK(E271), "", VLOOKUP(E271, Z!$A$2:$C$4127, 3, FALSE))</f>
        <v/>
      </c>
      <c r="G271" s="227"/>
      <c r="H271" s="227"/>
      <c r="I271" s="203" cm="1">
        <f t="array" ref="I271">IFERROR(W271/100*L271*INDEX(Application,X271,4), 0)</f>
        <v>0</v>
      </c>
      <c r="J271" s="204"/>
      <c r="K271" s="204"/>
      <c r="L271" s="229"/>
      <c r="M271" s="228"/>
      <c r="N271" s="203" cm="1">
        <f t="array" ref="N271">IFERROR(M271/100*L271*INDEX(Application,X271,4), 0)</f>
        <v>0</v>
      </c>
      <c r="O271" s="205"/>
      <c r="P271" s="204"/>
      <c r="Q271" s="201"/>
      <c r="R271" s="202" t="str">
        <f>IF(ISBLANK(Q271), "", VLOOKUP(Q271, Z!$A$2:$C$4127, 3, FALSE))</f>
        <v/>
      </c>
      <c r="S271" s="206"/>
      <c r="T271" s="207">
        <f t="shared" si="33"/>
        <v>0</v>
      </c>
      <c r="U271" s="211"/>
      <c r="V271" s="237">
        <f t="shared" si="34"/>
        <v>1</v>
      </c>
      <c r="W271" s="238">
        <f t="shared" si="40"/>
        <v>36.82</v>
      </c>
      <c r="X271" s="239">
        <f t="shared" si="35"/>
        <v>1</v>
      </c>
      <c r="Y271" s="237">
        <f t="shared" si="36"/>
        <v>1</v>
      </c>
      <c r="Z271" s="238">
        <f t="shared" si="37"/>
        <v>23.933</v>
      </c>
      <c r="AA271" s="238">
        <f t="shared" si="38"/>
        <v>23.933</v>
      </c>
      <c r="AB271" s="238">
        <f t="shared" si="41"/>
        <v>13.052</v>
      </c>
      <c r="AC271" s="238">
        <f t="shared" si="39"/>
        <v>15.262500000000001</v>
      </c>
      <c r="AD271" s="240">
        <f t="shared" si="42"/>
        <v>0</v>
      </c>
      <c r="AE271" s="240">
        <f t="shared" si="43"/>
        <v>79</v>
      </c>
      <c r="AF271" s="240"/>
      <c r="AG271" s="240"/>
    </row>
    <row r="272" spans="1:33" x14ac:dyDescent="0.2">
      <c r="A272" s="197"/>
      <c r="B272" s="9">
        <v>243</v>
      </c>
      <c r="C272" s="204"/>
      <c r="D272" s="204"/>
      <c r="E272" s="201"/>
      <c r="F272" s="202" t="str">
        <f>IF(ISBLANK(E272), "", VLOOKUP(E272, Z!$A$2:$C$4127, 3, FALSE))</f>
        <v/>
      </c>
      <c r="G272" s="227"/>
      <c r="H272" s="227"/>
      <c r="I272" s="203" cm="1">
        <f t="array" ref="I272">IFERROR(W272/100*L272*INDEX(Application,X272,4), 0)</f>
        <v>0</v>
      </c>
      <c r="J272" s="204"/>
      <c r="K272" s="204"/>
      <c r="L272" s="229"/>
      <c r="M272" s="228"/>
      <c r="N272" s="203" cm="1">
        <f t="array" ref="N272">IFERROR(M272/100*L272*INDEX(Application,X272,4), 0)</f>
        <v>0</v>
      </c>
      <c r="O272" s="205"/>
      <c r="P272" s="204"/>
      <c r="Q272" s="201"/>
      <c r="R272" s="202" t="str">
        <f>IF(ISBLANK(Q272), "", VLOOKUP(Q272, Z!$A$2:$C$4127, 3, FALSE))</f>
        <v/>
      </c>
      <c r="S272" s="206"/>
      <c r="T272" s="207">
        <f t="shared" si="33"/>
        <v>0</v>
      </c>
      <c r="U272" s="211"/>
      <c r="V272" s="237">
        <f t="shared" si="34"/>
        <v>1</v>
      </c>
      <c r="W272" s="238">
        <f t="shared" si="40"/>
        <v>36.82</v>
      </c>
      <c r="X272" s="239">
        <f t="shared" si="35"/>
        <v>1</v>
      </c>
      <c r="Y272" s="237">
        <f t="shared" si="36"/>
        <v>1</v>
      </c>
      <c r="Z272" s="238">
        <f t="shared" si="37"/>
        <v>23.933</v>
      </c>
      <c r="AA272" s="238">
        <f t="shared" si="38"/>
        <v>23.933</v>
      </c>
      <c r="AB272" s="238">
        <f t="shared" si="41"/>
        <v>13.052</v>
      </c>
      <c r="AC272" s="238">
        <f t="shared" si="39"/>
        <v>15.262500000000001</v>
      </c>
      <c r="AD272" s="240">
        <f t="shared" si="42"/>
        <v>0</v>
      </c>
      <c r="AE272" s="240">
        <f t="shared" si="43"/>
        <v>79</v>
      </c>
      <c r="AF272" s="240"/>
      <c r="AG272" s="240"/>
    </row>
    <row r="273" spans="1:33" x14ac:dyDescent="0.2">
      <c r="A273" s="197"/>
      <c r="B273" s="9">
        <v>244</v>
      </c>
      <c r="C273" s="204"/>
      <c r="D273" s="204"/>
      <c r="E273" s="201"/>
      <c r="F273" s="202" t="str">
        <f>IF(ISBLANK(E273), "", VLOOKUP(E273, Z!$A$2:$C$4127, 3, FALSE))</f>
        <v/>
      </c>
      <c r="G273" s="227"/>
      <c r="H273" s="227"/>
      <c r="I273" s="203" cm="1">
        <f t="array" ref="I273">IFERROR(W273/100*L273*INDEX(Application,X273,4), 0)</f>
        <v>0</v>
      </c>
      <c r="J273" s="204"/>
      <c r="K273" s="204"/>
      <c r="L273" s="229"/>
      <c r="M273" s="228"/>
      <c r="N273" s="203" cm="1">
        <f t="array" ref="N273">IFERROR(M273/100*L273*INDEX(Application,X273,4), 0)</f>
        <v>0</v>
      </c>
      <c r="O273" s="205"/>
      <c r="P273" s="204"/>
      <c r="Q273" s="201"/>
      <c r="R273" s="202" t="str">
        <f>IF(ISBLANK(Q273), "", VLOOKUP(Q273, Z!$A$2:$C$4127, 3, FALSE))</f>
        <v/>
      </c>
      <c r="S273" s="206"/>
      <c r="T273" s="207">
        <f t="shared" si="33"/>
        <v>0</v>
      </c>
      <c r="U273" s="211"/>
      <c r="V273" s="237">
        <f t="shared" si="34"/>
        <v>1</v>
      </c>
      <c r="W273" s="238">
        <f t="shared" si="40"/>
        <v>36.82</v>
      </c>
      <c r="X273" s="239">
        <f t="shared" si="35"/>
        <v>1</v>
      </c>
      <c r="Y273" s="237">
        <f t="shared" si="36"/>
        <v>1</v>
      </c>
      <c r="Z273" s="238">
        <f t="shared" si="37"/>
        <v>23.933</v>
      </c>
      <c r="AA273" s="238">
        <f t="shared" si="38"/>
        <v>23.933</v>
      </c>
      <c r="AB273" s="238">
        <f t="shared" si="41"/>
        <v>13.052</v>
      </c>
      <c r="AC273" s="238">
        <f t="shared" si="39"/>
        <v>15.262500000000001</v>
      </c>
      <c r="AD273" s="240">
        <f t="shared" si="42"/>
        <v>0</v>
      </c>
      <c r="AE273" s="240">
        <f t="shared" si="43"/>
        <v>79</v>
      </c>
      <c r="AF273" s="240"/>
      <c r="AG273" s="240"/>
    </row>
    <row r="274" spans="1:33" x14ac:dyDescent="0.2">
      <c r="A274" s="197"/>
      <c r="B274" s="226">
        <v>245</v>
      </c>
      <c r="C274" s="204"/>
      <c r="D274" s="204"/>
      <c r="E274" s="201"/>
      <c r="F274" s="202" t="str">
        <f>IF(ISBLANK(E274), "", VLOOKUP(E274, Z!$A$2:$C$4127, 3, FALSE))</f>
        <v/>
      </c>
      <c r="G274" s="227"/>
      <c r="H274" s="227"/>
      <c r="I274" s="203" cm="1">
        <f t="array" ref="I274">IFERROR(W274/100*L274*INDEX(Application,X274,4), 0)</f>
        <v>0</v>
      </c>
      <c r="J274" s="204"/>
      <c r="K274" s="204"/>
      <c r="L274" s="229"/>
      <c r="M274" s="228"/>
      <c r="N274" s="203" cm="1">
        <f t="array" ref="N274">IFERROR(M274/100*L274*INDEX(Application,X274,4), 0)</f>
        <v>0</v>
      </c>
      <c r="O274" s="205"/>
      <c r="P274" s="204"/>
      <c r="Q274" s="201"/>
      <c r="R274" s="202" t="str">
        <f>IF(ISBLANK(Q274), "", VLOOKUP(Q274, Z!$A$2:$C$4127, 3, FALSE))</f>
        <v/>
      </c>
      <c r="S274" s="206"/>
      <c r="T274" s="207">
        <f t="shared" ref="T274:T337" si="44">0.75*(I274-N274)*10</f>
        <v>0</v>
      </c>
      <c r="U274" s="211"/>
      <c r="V274" s="237">
        <f t="shared" ref="V274:V337" si="45">IF(ISBLANK(G274), 1, IFERROR(MATCH(G274, INDEX(Type,,1), 0), IFERROR(MATCH(G274, INDEX(Type,,2), 0), MATCH(G274, INDEX(Type,,3), 0))))</f>
        <v>1</v>
      </c>
      <c r="W274" s="238">
        <f t="shared" si="40"/>
        <v>36.82</v>
      </c>
      <c r="X274" s="239">
        <f t="shared" ref="X274:X337" si="46">IF(ISBLANK(H274), 1, IFERROR(MATCH(H274, INDEX(Application,,1), 0), IFERROR(MATCH(H274, INDEX(Application,,2), 0), MATCH(H274, INDEX(Application,,3), 0))))</f>
        <v>1</v>
      </c>
      <c r="Y274" s="237">
        <f t="shared" ref="Y274:Y337" si="47">IF(ISBLANK(G274), 1, IFERROR(MATCH(G274, INDEX(Type,,1), 0), IFERROR(MATCH(G274, INDEX(Type,,2), 0), MATCH(G274, INDEX(Type,,3), 0))))</f>
        <v>1</v>
      </c>
      <c r="Z274" s="238">
        <f t="shared" ref="Z274:Z337" si="48">IF(Y274=1,0.65*(36.82+L274*(-0.2119)),IF(Y274=2,0.65*20.08,IF(Y274=3,0.75*(20.35+L274*(-0.0374)),0)))</f>
        <v>23.933</v>
      </c>
      <c r="AA274" s="238">
        <f t="shared" ref="AA274:AA337" si="49">0.65*(36.82+L274*(-0.2119))</f>
        <v>23.933</v>
      </c>
      <c r="AB274" s="238">
        <f t="shared" si="41"/>
        <v>13.052</v>
      </c>
      <c r="AC274" s="238">
        <f t="shared" ref="AC274:AC337" si="50">0.75*(20.35+L274*(-0.0374))</f>
        <v>15.262500000000001</v>
      </c>
      <c r="AD274" s="240">
        <f t="shared" si="42"/>
        <v>0</v>
      </c>
      <c r="AE274" s="240">
        <f t="shared" si="43"/>
        <v>79</v>
      </c>
      <c r="AF274" s="240"/>
      <c r="AG274" s="240"/>
    </row>
    <row r="275" spans="1:33" x14ac:dyDescent="0.2">
      <c r="A275" s="197"/>
      <c r="B275" s="9">
        <v>246</v>
      </c>
      <c r="C275" s="204"/>
      <c r="D275" s="204"/>
      <c r="E275" s="201"/>
      <c r="F275" s="202" t="str">
        <f>IF(ISBLANK(E275), "", VLOOKUP(E275, Z!$A$2:$C$4127, 3, FALSE))</f>
        <v/>
      </c>
      <c r="G275" s="227"/>
      <c r="H275" s="227"/>
      <c r="I275" s="203" cm="1">
        <f t="array" ref="I275">IFERROR(W275/100*L275*INDEX(Application,X275,4), 0)</f>
        <v>0</v>
      </c>
      <c r="J275" s="204"/>
      <c r="K275" s="204"/>
      <c r="L275" s="229"/>
      <c r="M275" s="228"/>
      <c r="N275" s="203" cm="1">
        <f t="array" ref="N275">IFERROR(M275/100*L275*INDEX(Application,X275,4), 0)</f>
        <v>0</v>
      </c>
      <c r="O275" s="205"/>
      <c r="P275" s="204"/>
      <c r="Q275" s="201"/>
      <c r="R275" s="202" t="str">
        <f>IF(ISBLANK(Q275), "", VLOOKUP(Q275, Z!$A$2:$C$4127, 3, FALSE))</f>
        <v/>
      </c>
      <c r="S275" s="206"/>
      <c r="T275" s="207">
        <f t="shared" si="44"/>
        <v>0</v>
      </c>
      <c r="U275" s="211"/>
      <c r="V275" s="237">
        <f t="shared" si="45"/>
        <v>1</v>
      </c>
      <c r="W275" s="238">
        <f t="shared" ref="W275:W338" si="51">IF(V275=1,36.82+L275*(-0.2119),IF(V275=2,20.08,IF(V275=3,20.35+L275*(-0.0374),0)))</f>
        <v>36.82</v>
      </c>
      <c r="X275" s="239">
        <f t="shared" si="46"/>
        <v>1</v>
      </c>
      <c r="Y275" s="237">
        <f t="shared" si="47"/>
        <v>1</v>
      </c>
      <c r="Z275" s="238">
        <f t="shared" si="48"/>
        <v>23.933</v>
      </c>
      <c r="AA275" s="238">
        <f t="shared" si="49"/>
        <v>23.933</v>
      </c>
      <c r="AB275" s="238">
        <f t="shared" ref="AB275:AB338" si="52">0.65*20.08</f>
        <v>13.052</v>
      </c>
      <c r="AC275" s="238">
        <f t="shared" si="50"/>
        <v>15.262500000000001</v>
      </c>
      <c r="AD275" s="240">
        <f t="shared" ref="AD275:AD338" si="53">IF(Y275=1,0,IF(Y275=2,80,IF(Y275=3,0,0)))</f>
        <v>0</v>
      </c>
      <c r="AE275" s="240">
        <f t="shared" ref="AE275:AE338" si="54">IF(Y275=1,79,IF(Y275=2,199,IF(Y275=3,199,0)))</f>
        <v>79</v>
      </c>
      <c r="AF275" s="240"/>
      <c r="AG275" s="240"/>
    </row>
    <row r="276" spans="1:33" x14ac:dyDescent="0.2">
      <c r="A276" s="197"/>
      <c r="B276" s="9">
        <v>247</v>
      </c>
      <c r="C276" s="204"/>
      <c r="D276" s="204"/>
      <c r="E276" s="201"/>
      <c r="F276" s="202" t="str">
        <f>IF(ISBLANK(E276), "", VLOOKUP(E276, Z!$A$2:$C$4127, 3, FALSE))</f>
        <v/>
      </c>
      <c r="G276" s="227"/>
      <c r="H276" s="227"/>
      <c r="I276" s="203" cm="1">
        <f t="array" ref="I276">IFERROR(W276/100*L276*INDEX(Application,X276,4), 0)</f>
        <v>0</v>
      </c>
      <c r="J276" s="204"/>
      <c r="K276" s="204"/>
      <c r="L276" s="229"/>
      <c r="M276" s="228"/>
      <c r="N276" s="203" cm="1">
        <f t="array" ref="N276">IFERROR(M276/100*L276*INDEX(Application,X276,4), 0)</f>
        <v>0</v>
      </c>
      <c r="O276" s="205"/>
      <c r="P276" s="204"/>
      <c r="Q276" s="201"/>
      <c r="R276" s="202" t="str">
        <f>IF(ISBLANK(Q276), "", VLOOKUP(Q276, Z!$A$2:$C$4127, 3, FALSE))</f>
        <v/>
      </c>
      <c r="S276" s="206"/>
      <c r="T276" s="207">
        <f t="shared" si="44"/>
        <v>0</v>
      </c>
      <c r="U276" s="211"/>
      <c r="V276" s="237">
        <f t="shared" si="45"/>
        <v>1</v>
      </c>
      <c r="W276" s="238">
        <f t="shared" si="51"/>
        <v>36.82</v>
      </c>
      <c r="X276" s="239">
        <f t="shared" si="46"/>
        <v>1</v>
      </c>
      <c r="Y276" s="237">
        <f t="shared" si="47"/>
        <v>1</v>
      </c>
      <c r="Z276" s="238">
        <f t="shared" si="48"/>
        <v>23.933</v>
      </c>
      <c r="AA276" s="238">
        <f t="shared" si="49"/>
        <v>23.933</v>
      </c>
      <c r="AB276" s="238">
        <f t="shared" si="52"/>
        <v>13.052</v>
      </c>
      <c r="AC276" s="238">
        <f t="shared" si="50"/>
        <v>15.262500000000001</v>
      </c>
      <c r="AD276" s="240">
        <f t="shared" si="53"/>
        <v>0</v>
      </c>
      <c r="AE276" s="240">
        <f t="shared" si="54"/>
        <v>79</v>
      </c>
      <c r="AF276" s="240"/>
      <c r="AG276" s="240"/>
    </row>
    <row r="277" spans="1:33" x14ac:dyDescent="0.2">
      <c r="A277" s="197"/>
      <c r="B277" s="9">
        <v>248</v>
      </c>
      <c r="C277" s="204"/>
      <c r="D277" s="204"/>
      <c r="E277" s="201"/>
      <c r="F277" s="202" t="str">
        <f>IF(ISBLANK(E277), "", VLOOKUP(E277, Z!$A$2:$C$4127, 3, FALSE))</f>
        <v/>
      </c>
      <c r="G277" s="227"/>
      <c r="H277" s="227"/>
      <c r="I277" s="203" cm="1">
        <f t="array" ref="I277">IFERROR(W277/100*L277*INDEX(Application,X277,4), 0)</f>
        <v>0</v>
      </c>
      <c r="J277" s="204"/>
      <c r="K277" s="204"/>
      <c r="L277" s="229"/>
      <c r="M277" s="228"/>
      <c r="N277" s="203" cm="1">
        <f t="array" ref="N277">IFERROR(M277/100*L277*INDEX(Application,X277,4), 0)</f>
        <v>0</v>
      </c>
      <c r="O277" s="205"/>
      <c r="P277" s="204"/>
      <c r="Q277" s="201"/>
      <c r="R277" s="202" t="str">
        <f>IF(ISBLANK(Q277), "", VLOOKUP(Q277, Z!$A$2:$C$4127, 3, FALSE))</f>
        <v/>
      </c>
      <c r="S277" s="206"/>
      <c r="T277" s="207">
        <f t="shared" si="44"/>
        <v>0</v>
      </c>
      <c r="U277" s="211"/>
      <c r="V277" s="237">
        <f t="shared" si="45"/>
        <v>1</v>
      </c>
      <c r="W277" s="238">
        <f t="shared" si="51"/>
        <v>36.82</v>
      </c>
      <c r="X277" s="239">
        <f t="shared" si="46"/>
        <v>1</v>
      </c>
      <c r="Y277" s="237">
        <f t="shared" si="47"/>
        <v>1</v>
      </c>
      <c r="Z277" s="238">
        <f t="shared" si="48"/>
        <v>23.933</v>
      </c>
      <c r="AA277" s="238">
        <f t="shared" si="49"/>
        <v>23.933</v>
      </c>
      <c r="AB277" s="238">
        <f t="shared" si="52"/>
        <v>13.052</v>
      </c>
      <c r="AC277" s="238">
        <f t="shared" si="50"/>
        <v>15.262500000000001</v>
      </c>
      <c r="AD277" s="240">
        <f t="shared" si="53"/>
        <v>0</v>
      </c>
      <c r="AE277" s="240">
        <f t="shared" si="54"/>
        <v>79</v>
      </c>
      <c r="AF277" s="240"/>
      <c r="AG277" s="240"/>
    </row>
    <row r="278" spans="1:33" x14ac:dyDescent="0.2">
      <c r="A278" s="197"/>
      <c r="B278" s="226">
        <v>249</v>
      </c>
      <c r="C278" s="204"/>
      <c r="D278" s="204"/>
      <c r="E278" s="201"/>
      <c r="F278" s="202" t="str">
        <f>IF(ISBLANK(E278), "", VLOOKUP(E278, Z!$A$2:$C$4127, 3, FALSE))</f>
        <v/>
      </c>
      <c r="G278" s="227"/>
      <c r="H278" s="227"/>
      <c r="I278" s="203" cm="1">
        <f t="array" ref="I278">IFERROR(W278/100*L278*INDEX(Application,X278,4), 0)</f>
        <v>0</v>
      </c>
      <c r="J278" s="204"/>
      <c r="K278" s="204"/>
      <c r="L278" s="229"/>
      <c r="M278" s="228"/>
      <c r="N278" s="203" cm="1">
        <f t="array" ref="N278">IFERROR(M278/100*L278*INDEX(Application,X278,4), 0)</f>
        <v>0</v>
      </c>
      <c r="O278" s="205"/>
      <c r="P278" s="204"/>
      <c r="Q278" s="201"/>
      <c r="R278" s="202" t="str">
        <f>IF(ISBLANK(Q278), "", VLOOKUP(Q278, Z!$A$2:$C$4127, 3, FALSE))</f>
        <v/>
      </c>
      <c r="S278" s="206"/>
      <c r="T278" s="207">
        <f t="shared" si="44"/>
        <v>0</v>
      </c>
      <c r="U278" s="211"/>
      <c r="V278" s="237">
        <f t="shared" si="45"/>
        <v>1</v>
      </c>
      <c r="W278" s="238">
        <f t="shared" si="51"/>
        <v>36.82</v>
      </c>
      <c r="X278" s="239">
        <f t="shared" si="46"/>
        <v>1</v>
      </c>
      <c r="Y278" s="237">
        <f t="shared" si="47"/>
        <v>1</v>
      </c>
      <c r="Z278" s="238">
        <f t="shared" si="48"/>
        <v>23.933</v>
      </c>
      <c r="AA278" s="238">
        <f t="shared" si="49"/>
        <v>23.933</v>
      </c>
      <c r="AB278" s="238">
        <f t="shared" si="52"/>
        <v>13.052</v>
      </c>
      <c r="AC278" s="238">
        <f t="shared" si="50"/>
        <v>15.262500000000001</v>
      </c>
      <c r="AD278" s="240">
        <f t="shared" si="53"/>
        <v>0</v>
      </c>
      <c r="AE278" s="240">
        <f t="shared" si="54"/>
        <v>79</v>
      </c>
      <c r="AF278" s="240"/>
      <c r="AG278" s="240"/>
    </row>
    <row r="279" spans="1:33" x14ac:dyDescent="0.2">
      <c r="A279" s="197"/>
      <c r="B279" s="9">
        <v>250</v>
      </c>
      <c r="C279" s="204"/>
      <c r="D279" s="204"/>
      <c r="E279" s="201"/>
      <c r="F279" s="202" t="str">
        <f>IF(ISBLANK(E279), "", VLOOKUP(E279, Z!$A$2:$C$4127, 3, FALSE))</f>
        <v/>
      </c>
      <c r="G279" s="227"/>
      <c r="H279" s="227"/>
      <c r="I279" s="203" cm="1">
        <f t="array" ref="I279">IFERROR(W279/100*L279*INDEX(Application,X279,4), 0)</f>
        <v>0</v>
      </c>
      <c r="J279" s="204"/>
      <c r="K279" s="204"/>
      <c r="L279" s="229"/>
      <c r="M279" s="228"/>
      <c r="N279" s="203" cm="1">
        <f t="array" ref="N279">IFERROR(M279/100*L279*INDEX(Application,X279,4), 0)</f>
        <v>0</v>
      </c>
      <c r="O279" s="205"/>
      <c r="P279" s="204"/>
      <c r="Q279" s="201"/>
      <c r="R279" s="202" t="str">
        <f>IF(ISBLANK(Q279), "", VLOOKUP(Q279, Z!$A$2:$C$4127, 3, FALSE))</f>
        <v/>
      </c>
      <c r="S279" s="206"/>
      <c r="T279" s="207">
        <f t="shared" si="44"/>
        <v>0</v>
      </c>
      <c r="U279" s="211"/>
      <c r="V279" s="237">
        <f t="shared" si="45"/>
        <v>1</v>
      </c>
      <c r="W279" s="238">
        <f t="shared" si="51"/>
        <v>36.82</v>
      </c>
      <c r="X279" s="239">
        <f t="shared" si="46"/>
        <v>1</v>
      </c>
      <c r="Y279" s="237">
        <f t="shared" si="47"/>
        <v>1</v>
      </c>
      <c r="Z279" s="238">
        <f t="shared" si="48"/>
        <v>23.933</v>
      </c>
      <c r="AA279" s="238">
        <f t="shared" si="49"/>
        <v>23.933</v>
      </c>
      <c r="AB279" s="238">
        <f t="shared" si="52"/>
        <v>13.052</v>
      </c>
      <c r="AC279" s="238">
        <f t="shared" si="50"/>
        <v>15.262500000000001</v>
      </c>
      <c r="AD279" s="240">
        <f t="shared" si="53"/>
        <v>0</v>
      </c>
      <c r="AE279" s="240">
        <f t="shared" si="54"/>
        <v>79</v>
      </c>
      <c r="AF279" s="240"/>
      <c r="AG279" s="240"/>
    </row>
    <row r="280" spans="1:33" x14ac:dyDescent="0.2">
      <c r="A280" s="197"/>
      <c r="B280" s="9">
        <v>251</v>
      </c>
      <c r="C280" s="204"/>
      <c r="D280" s="204"/>
      <c r="E280" s="201"/>
      <c r="F280" s="202" t="str">
        <f>IF(ISBLANK(E280), "", VLOOKUP(E280, Z!$A$2:$C$4127, 3, FALSE))</f>
        <v/>
      </c>
      <c r="G280" s="227"/>
      <c r="H280" s="227"/>
      <c r="I280" s="203" cm="1">
        <f t="array" ref="I280">IFERROR(W280/100*L280*INDEX(Application,X280,4), 0)</f>
        <v>0</v>
      </c>
      <c r="J280" s="204"/>
      <c r="K280" s="204"/>
      <c r="L280" s="229"/>
      <c r="M280" s="228"/>
      <c r="N280" s="203" cm="1">
        <f t="array" ref="N280">IFERROR(M280/100*L280*INDEX(Application,X280,4), 0)</f>
        <v>0</v>
      </c>
      <c r="O280" s="205"/>
      <c r="P280" s="204"/>
      <c r="Q280" s="201"/>
      <c r="R280" s="202" t="str">
        <f>IF(ISBLANK(Q280), "", VLOOKUP(Q280, Z!$A$2:$C$4127, 3, FALSE))</f>
        <v/>
      </c>
      <c r="S280" s="206"/>
      <c r="T280" s="207">
        <f t="shared" si="44"/>
        <v>0</v>
      </c>
      <c r="U280" s="211"/>
      <c r="V280" s="237">
        <f t="shared" si="45"/>
        <v>1</v>
      </c>
      <c r="W280" s="238">
        <f t="shared" si="51"/>
        <v>36.82</v>
      </c>
      <c r="X280" s="239">
        <f t="shared" si="46"/>
        <v>1</v>
      </c>
      <c r="Y280" s="237">
        <f t="shared" si="47"/>
        <v>1</v>
      </c>
      <c r="Z280" s="238">
        <f t="shared" si="48"/>
        <v>23.933</v>
      </c>
      <c r="AA280" s="238">
        <f t="shared" si="49"/>
        <v>23.933</v>
      </c>
      <c r="AB280" s="238">
        <f t="shared" si="52"/>
        <v>13.052</v>
      </c>
      <c r="AC280" s="238">
        <f t="shared" si="50"/>
        <v>15.262500000000001</v>
      </c>
      <c r="AD280" s="240">
        <f t="shared" si="53"/>
        <v>0</v>
      </c>
      <c r="AE280" s="240">
        <f t="shared" si="54"/>
        <v>79</v>
      </c>
      <c r="AF280" s="240"/>
      <c r="AG280" s="240"/>
    </row>
    <row r="281" spans="1:33" x14ac:dyDescent="0.2">
      <c r="A281" s="197"/>
      <c r="B281" s="9">
        <v>252</v>
      </c>
      <c r="C281" s="204"/>
      <c r="D281" s="204"/>
      <c r="E281" s="201"/>
      <c r="F281" s="202" t="str">
        <f>IF(ISBLANK(E281), "", VLOOKUP(E281, Z!$A$2:$C$4127, 3, FALSE))</f>
        <v/>
      </c>
      <c r="G281" s="227"/>
      <c r="H281" s="227"/>
      <c r="I281" s="203" cm="1">
        <f t="array" ref="I281">IFERROR(W281/100*L281*INDEX(Application,X281,4), 0)</f>
        <v>0</v>
      </c>
      <c r="J281" s="204"/>
      <c r="K281" s="204"/>
      <c r="L281" s="229"/>
      <c r="M281" s="228"/>
      <c r="N281" s="203" cm="1">
        <f t="array" ref="N281">IFERROR(M281/100*L281*INDEX(Application,X281,4), 0)</f>
        <v>0</v>
      </c>
      <c r="O281" s="205"/>
      <c r="P281" s="204"/>
      <c r="Q281" s="201"/>
      <c r="R281" s="202" t="str">
        <f>IF(ISBLANK(Q281), "", VLOOKUP(Q281, Z!$A$2:$C$4127, 3, FALSE))</f>
        <v/>
      </c>
      <c r="S281" s="206"/>
      <c r="T281" s="207">
        <f t="shared" si="44"/>
        <v>0</v>
      </c>
      <c r="U281" s="211"/>
      <c r="V281" s="237">
        <f t="shared" si="45"/>
        <v>1</v>
      </c>
      <c r="W281" s="238">
        <f t="shared" si="51"/>
        <v>36.82</v>
      </c>
      <c r="X281" s="239">
        <f t="shared" si="46"/>
        <v>1</v>
      </c>
      <c r="Y281" s="237">
        <f t="shared" si="47"/>
        <v>1</v>
      </c>
      <c r="Z281" s="238">
        <f t="shared" si="48"/>
        <v>23.933</v>
      </c>
      <c r="AA281" s="238">
        <f t="shared" si="49"/>
        <v>23.933</v>
      </c>
      <c r="AB281" s="238">
        <f t="shared" si="52"/>
        <v>13.052</v>
      </c>
      <c r="AC281" s="238">
        <f t="shared" si="50"/>
        <v>15.262500000000001</v>
      </c>
      <c r="AD281" s="240">
        <f t="shared" si="53"/>
        <v>0</v>
      </c>
      <c r="AE281" s="240">
        <f t="shared" si="54"/>
        <v>79</v>
      </c>
      <c r="AF281" s="240"/>
      <c r="AG281" s="240"/>
    </row>
    <row r="282" spans="1:33" x14ac:dyDescent="0.2">
      <c r="A282" s="197"/>
      <c r="B282" s="226">
        <v>253</v>
      </c>
      <c r="C282" s="204"/>
      <c r="D282" s="204"/>
      <c r="E282" s="201"/>
      <c r="F282" s="202" t="str">
        <f>IF(ISBLANK(E282), "", VLOOKUP(E282, Z!$A$2:$C$4127, 3, FALSE))</f>
        <v/>
      </c>
      <c r="G282" s="227"/>
      <c r="H282" s="227"/>
      <c r="I282" s="203" cm="1">
        <f t="array" ref="I282">IFERROR(W282/100*L282*INDEX(Application,X282,4), 0)</f>
        <v>0</v>
      </c>
      <c r="J282" s="204"/>
      <c r="K282" s="204"/>
      <c r="L282" s="229"/>
      <c r="M282" s="228"/>
      <c r="N282" s="203" cm="1">
        <f t="array" ref="N282">IFERROR(M282/100*L282*INDEX(Application,X282,4), 0)</f>
        <v>0</v>
      </c>
      <c r="O282" s="205"/>
      <c r="P282" s="204"/>
      <c r="Q282" s="201"/>
      <c r="R282" s="202" t="str">
        <f>IF(ISBLANK(Q282), "", VLOOKUP(Q282, Z!$A$2:$C$4127, 3, FALSE))</f>
        <v/>
      </c>
      <c r="S282" s="206"/>
      <c r="T282" s="207">
        <f t="shared" si="44"/>
        <v>0</v>
      </c>
      <c r="U282" s="211"/>
      <c r="V282" s="237">
        <f t="shared" si="45"/>
        <v>1</v>
      </c>
      <c r="W282" s="238">
        <f t="shared" si="51"/>
        <v>36.82</v>
      </c>
      <c r="X282" s="239">
        <f t="shared" si="46"/>
        <v>1</v>
      </c>
      <c r="Y282" s="237">
        <f t="shared" si="47"/>
        <v>1</v>
      </c>
      <c r="Z282" s="238">
        <f t="shared" si="48"/>
        <v>23.933</v>
      </c>
      <c r="AA282" s="238">
        <f t="shared" si="49"/>
        <v>23.933</v>
      </c>
      <c r="AB282" s="238">
        <f t="shared" si="52"/>
        <v>13.052</v>
      </c>
      <c r="AC282" s="238">
        <f t="shared" si="50"/>
        <v>15.262500000000001</v>
      </c>
      <c r="AD282" s="240">
        <f t="shared" si="53"/>
        <v>0</v>
      </c>
      <c r="AE282" s="240">
        <f t="shared" si="54"/>
        <v>79</v>
      </c>
      <c r="AF282" s="240"/>
      <c r="AG282" s="240"/>
    </row>
    <row r="283" spans="1:33" x14ac:dyDescent="0.2">
      <c r="A283" s="197"/>
      <c r="B283" s="9">
        <v>254</v>
      </c>
      <c r="C283" s="204"/>
      <c r="D283" s="204"/>
      <c r="E283" s="201"/>
      <c r="F283" s="202" t="str">
        <f>IF(ISBLANK(E283), "", VLOOKUP(E283, Z!$A$2:$C$4127, 3, FALSE))</f>
        <v/>
      </c>
      <c r="G283" s="227"/>
      <c r="H283" s="227"/>
      <c r="I283" s="203" cm="1">
        <f t="array" ref="I283">IFERROR(W283/100*L283*INDEX(Application,X283,4), 0)</f>
        <v>0</v>
      </c>
      <c r="J283" s="204"/>
      <c r="K283" s="204"/>
      <c r="L283" s="229"/>
      <c r="M283" s="228"/>
      <c r="N283" s="203" cm="1">
        <f t="array" ref="N283">IFERROR(M283/100*L283*INDEX(Application,X283,4), 0)</f>
        <v>0</v>
      </c>
      <c r="O283" s="205"/>
      <c r="P283" s="204"/>
      <c r="Q283" s="201"/>
      <c r="R283" s="202" t="str">
        <f>IF(ISBLANK(Q283), "", VLOOKUP(Q283, Z!$A$2:$C$4127, 3, FALSE))</f>
        <v/>
      </c>
      <c r="S283" s="206"/>
      <c r="T283" s="207">
        <f t="shared" si="44"/>
        <v>0</v>
      </c>
      <c r="U283" s="211"/>
      <c r="V283" s="237">
        <f t="shared" si="45"/>
        <v>1</v>
      </c>
      <c r="W283" s="238">
        <f t="shared" si="51"/>
        <v>36.82</v>
      </c>
      <c r="X283" s="239">
        <f t="shared" si="46"/>
        <v>1</v>
      </c>
      <c r="Y283" s="237">
        <f t="shared" si="47"/>
        <v>1</v>
      </c>
      <c r="Z283" s="238">
        <f t="shared" si="48"/>
        <v>23.933</v>
      </c>
      <c r="AA283" s="238">
        <f t="shared" si="49"/>
        <v>23.933</v>
      </c>
      <c r="AB283" s="238">
        <f t="shared" si="52"/>
        <v>13.052</v>
      </c>
      <c r="AC283" s="238">
        <f t="shared" si="50"/>
        <v>15.262500000000001</v>
      </c>
      <c r="AD283" s="240">
        <f t="shared" si="53"/>
        <v>0</v>
      </c>
      <c r="AE283" s="240">
        <f t="shared" si="54"/>
        <v>79</v>
      </c>
      <c r="AF283" s="240"/>
      <c r="AG283" s="240"/>
    </row>
    <row r="284" spans="1:33" x14ac:dyDescent="0.2">
      <c r="A284" s="197"/>
      <c r="B284" s="9">
        <v>255</v>
      </c>
      <c r="C284" s="204"/>
      <c r="D284" s="204"/>
      <c r="E284" s="201"/>
      <c r="F284" s="202" t="str">
        <f>IF(ISBLANK(E284), "", VLOOKUP(E284, Z!$A$2:$C$4127, 3, FALSE))</f>
        <v/>
      </c>
      <c r="G284" s="227"/>
      <c r="H284" s="227"/>
      <c r="I284" s="203" cm="1">
        <f t="array" ref="I284">IFERROR(W284/100*L284*INDEX(Application,X284,4), 0)</f>
        <v>0</v>
      </c>
      <c r="J284" s="204"/>
      <c r="K284" s="204"/>
      <c r="L284" s="229"/>
      <c r="M284" s="228"/>
      <c r="N284" s="203" cm="1">
        <f t="array" ref="N284">IFERROR(M284/100*L284*INDEX(Application,X284,4), 0)</f>
        <v>0</v>
      </c>
      <c r="O284" s="205"/>
      <c r="P284" s="204"/>
      <c r="Q284" s="201"/>
      <c r="R284" s="202" t="str">
        <f>IF(ISBLANK(Q284), "", VLOOKUP(Q284, Z!$A$2:$C$4127, 3, FALSE))</f>
        <v/>
      </c>
      <c r="S284" s="206"/>
      <c r="T284" s="207">
        <f t="shared" si="44"/>
        <v>0</v>
      </c>
      <c r="U284" s="211"/>
      <c r="V284" s="237">
        <f t="shared" si="45"/>
        <v>1</v>
      </c>
      <c r="W284" s="238">
        <f t="shared" si="51"/>
        <v>36.82</v>
      </c>
      <c r="X284" s="239">
        <f t="shared" si="46"/>
        <v>1</v>
      </c>
      <c r="Y284" s="237">
        <f t="shared" si="47"/>
        <v>1</v>
      </c>
      <c r="Z284" s="238">
        <f t="shared" si="48"/>
        <v>23.933</v>
      </c>
      <c r="AA284" s="238">
        <f t="shared" si="49"/>
        <v>23.933</v>
      </c>
      <c r="AB284" s="238">
        <f t="shared" si="52"/>
        <v>13.052</v>
      </c>
      <c r="AC284" s="238">
        <f t="shared" si="50"/>
        <v>15.262500000000001</v>
      </c>
      <c r="AD284" s="240">
        <f t="shared" si="53"/>
        <v>0</v>
      </c>
      <c r="AE284" s="240">
        <f t="shared" si="54"/>
        <v>79</v>
      </c>
      <c r="AF284" s="240"/>
      <c r="AG284" s="240"/>
    </row>
    <row r="285" spans="1:33" x14ac:dyDescent="0.2">
      <c r="A285" s="197"/>
      <c r="B285" s="9">
        <v>256</v>
      </c>
      <c r="C285" s="204"/>
      <c r="D285" s="204"/>
      <c r="E285" s="201"/>
      <c r="F285" s="202" t="str">
        <f>IF(ISBLANK(E285), "", VLOOKUP(E285, Z!$A$2:$C$4127, 3, FALSE))</f>
        <v/>
      </c>
      <c r="G285" s="227"/>
      <c r="H285" s="227"/>
      <c r="I285" s="203" cm="1">
        <f t="array" ref="I285">IFERROR(W285/100*L285*INDEX(Application,X285,4), 0)</f>
        <v>0</v>
      </c>
      <c r="J285" s="204"/>
      <c r="K285" s="204"/>
      <c r="L285" s="229"/>
      <c r="M285" s="228"/>
      <c r="N285" s="203" cm="1">
        <f t="array" ref="N285">IFERROR(M285/100*L285*INDEX(Application,X285,4), 0)</f>
        <v>0</v>
      </c>
      <c r="O285" s="205"/>
      <c r="P285" s="204"/>
      <c r="Q285" s="201"/>
      <c r="R285" s="202" t="str">
        <f>IF(ISBLANK(Q285), "", VLOOKUP(Q285, Z!$A$2:$C$4127, 3, FALSE))</f>
        <v/>
      </c>
      <c r="S285" s="206"/>
      <c r="T285" s="207">
        <f t="shared" si="44"/>
        <v>0</v>
      </c>
      <c r="U285" s="211"/>
      <c r="V285" s="237">
        <f t="shared" si="45"/>
        <v>1</v>
      </c>
      <c r="W285" s="238">
        <f t="shared" si="51"/>
        <v>36.82</v>
      </c>
      <c r="X285" s="239">
        <f t="shared" si="46"/>
        <v>1</v>
      </c>
      <c r="Y285" s="237">
        <f t="shared" si="47"/>
        <v>1</v>
      </c>
      <c r="Z285" s="238">
        <f t="shared" si="48"/>
        <v>23.933</v>
      </c>
      <c r="AA285" s="238">
        <f t="shared" si="49"/>
        <v>23.933</v>
      </c>
      <c r="AB285" s="238">
        <f t="shared" si="52"/>
        <v>13.052</v>
      </c>
      <c r="AC285" s="238">
        <f t="shared" si="50"/>
        <v>15.262500000000001</v>
      </c>
      <c r="AD285" s="240">
        <f t="shared" si="53"/>
        <v>0</v>
      </c>
      <c r="AE285" s="240">
        <f t="shared" si="54"/>
        <v>79</v>
      </c>
      <c r="AF285" s="240"/>
      <c r="AG285" s="240"/>
    </row>
    <row r="286" spans="1:33" x14ac:dyDescent="0.2">
      <c r="A286" s="197"/>
      <c r="B286" s="226">
        <v>257</v>
      </c>
      <c r="C286" s="204"/>
      <c r="D286" s="204"/>
      <c r="E286" s="201"/>
      <c r="F286" s="202" t="str">
        <f>IF(ISBLANK(E286), "", VLOOKUP(E286, Z!$A$2:$C$4127, 3, FALSE))</f>
        <v/>
      </c>
      <c r="G286" s="227"/>
      <c r="H286" s="227"/>
      <c r="I286" s="203" cm="1">
        <f t="array" ref="I286">IFERROR(W286/100*L286*INDEX(Application,X286,4), 0)</f>
        <v>0</v>
      </c>
      <c r="J286" s="204"/>
      <c r="K286" s="204"/>
      <c r="L286" s="229"/>
      <c r="M286" s="228"/>
      <c r="N286" s="203" cm="1">
        <f t="array" ref="N286">IFERROR(M286/100*L286*INDEX(Application,X286,4), 0)</f>
        <v>0</v>
      </c>
      <c r="O286" s="205"/>
      <c r="P286" s="204"/>
      <c r="Q286" s="201"/>
      <c r="R286" s="202" t="str">
        <f>IF(ISBLANK(Q286), "", VLOOKUP(Q286, Z!$A$2:$C$4127, 3, FALSE))</f>
        <v/>
      </c>
      <c r="S286" s="206"/>
      <c r="T286" s="207">
        <f t="shared" si="44"/>
        <v>0</v>
      </c>
      <c r="U286" s="211"/>
      <c r="V286" s="237">
        <f t="shared" si="45"/>
        <v>1</v>
      </c>
      <c r="W286" s="238">
        <f t="shared" si="51"/>
        <v>36.82</v>
      </c>
      <c r="X286" s="239">
        <f t="shared" si="46"/>
        <v>1</v>
      </c>
      <c r="Y286" s="237">
        <f t="shared" si="47"/>
        <v>1</v>
      </c>
      <c r="Z286" s="238">
        <f t="shared" si="48"/>
        <v>23.933</v>
      </c>
      <c r="AA286" s="238">
        <f t="shared" si="49"/>
        <v>23.933</v>
      </c>
      <c r="AB286" s="238">
        <f t="shared" si="52"/>
        <v>13.052</v>
      </c>
      <c r="AC286" s="238">
        <f t="shared" si="50"/>
        <v>15.262500000000001</v>
      </c>
      <c r="AD286" s="240">
        <f t="shared" si="53"/>
        <v>0</v>
      </c>
      <c r="AE286" s="240">
        <f t="shared" si="54"/>
        <v>79</v>
      </c>
      <c r="AF286" s="240"/>
      <c r="AG286" s="240"/>
    </row>
    <row r="287" spans="1:33" x14ac:dyDescent="0.2">
      <c r="A287" s="197"/>
      <c r="B287" s="9">
        <v>258</v>
      </c>
      <c r="C287" s="204"/>
      <c r="D287" s="204"/>
      <c r="E287" s="201"/>
      <c r="F287" s="202" t="str">
        <f>IF(ISBLANK(E287), "", VLOOKUP(E287, Z!$A$2:$C$4127, 3, FALSE))</f>
        <v/>
      </c>
      <c r="G287" s="227"/>
      <c r="H287" s="227"/>
      <c r="I287" s="203" cm="1">
        <f t="array" ref="I287">IFERROR(W287/100*L287*INDEX(Application,X287,4), 0)</f>
        <v>0</v>
      </c>
      <c r="J287" s="204"/>
      <c r="K287" s="204"/>
      <c r="L287" s="229"/>
      <c r="M287" s="228"/>
      <c r="N287" s="203" cm="1">
        <f t="array" ref="N287">IFERROR(M287/100*L287*INDEX(Application,X287,4), 0)</f>
        <v>0</v>
      </c>
      <c r="O287" s="205"/>
      <c r="P287" s="204"/>
      <c r="Q287" s="201"/>
      <c r="R287" s="202" t="str">
        <f>IF(ISBLANK(Q287), "", VLOOKUP(Q287, Z!$A$2:$C$4127, 3, FALSE))</f>
        <v/>
      </c>
      <c r="S287" s="206"/>
      <c r="T287" s="207">
        <f t="shared" si="44"/>
        <v>0</v>
      </c>
      <c r="U287" s="211"/>
      <c r="V287" s="237">
        <f t="shared" si="45"/>
        <v>1</v>
      </c>
      <c r="W287" s="238">
        <f t="shared" si="51"/>
        <v>36.82</v>
      </c>
      <c r="X287" s="239">
        <f t="shared" si="46"/>
        <v>1</v>
      </c>
      <c r="Y287" s="237">
        <f t="shared" si="47"/>
        <v>1</v>
      </c>
      <c r="Z287" s="238">
        <f t="shared" si="48"/>
        <v>23.933</v>
      </c>
      <c r="AA287" s="238">
        <f t="shared" si="49"/>
        <v>23.933</v>
      </c>
      <c r="AB287" s="238">
        <f t="shared" si="52"/>
        <v>13.052</v>
      </c>
      <c r="AC287" s="238">
        <f t="shared" si="50"/>
        <v>15.262500000000001</v>
      </c>
      <c r="AD287" s="240">
        <f t="shared" si="53"/>
        <v>0</v>
      </c>
      <c r="AE287" s="240">
        <f t="shared" si="54"/>
        <v>79</v>
      </c>
      <c r="AF287" s="240"/>
      <c r="AG287" s="240"/>
    </row>
    <row r="288" spans="1:33" x14ac:dyDescent="0.2">
      <c r="A288" s="197"/>
      <c r="B288" s="9">
        <v>259</v>
      </c>
      <c r="C288" s="204"/>
      <c r="D288" s="204"/>
      <c r="E288" s="201"/>
      <c r="F288" s="202" t="str">
        <f>IF(ISBLANK(E288), "", VLOOKUP(E288, Z!$A$2:$C$4127, 3, FALSE))</f>
        <v/>
      </c>
      <c r="G288" s="227"/>
      <c r="H288" s="227"/>
      <c r="I288" s="203" cm="1">
        <f t="array" ref="I288">IFERROR(W288/100*L288*INDEX(Application,X288,4), 0)</f>
        <v>0</v>
      </c>
      <c r="J288" s="204"/>
      <c r="K288" s="204"/>
      <c r="L288" s="229"/>
      <c r="M288" s="228"/>
      <c r="N288" s="203" cm="1">
        <f t="array" ref="N288">IFERROR(M288/100*L288*INDEX(Application,X288,4), 0)</f>
        <v>0</v>
      </c>
      <c r="O288" s="205"/>
      <c r="P288" s="204"/>
      <c r="Q288" s="201"/>
      <c r="R288" s="202" t="str">
        <f>IF(ISBLANK(Q288), "", VLOOKUP(Q288, Z!$A$2:$C$4127, 3, FALSE))</f>
        <v/>
      </c>
      <c r="S288" s="206"/>
      <c r="T288" s="207">
        <f t="shared" si="44"/>
        <v>0</v>
      </c>
      <c r="U288" s="211"/>
      <c r="V288" s="237">
        <f t="shared" si="45"/>
        <v>1</v>
      </c>
      <c r="W288" s="238">
        <f t="shared" si="51"/>
        <v>36.82</v>
      </c>
      <c r="X288" s="239">
        <f t="shared" si="46"/>
        <v>1</v>
      </c>
      <c r="Y288" s="237">
        <f t="shared" si="47"/>
        <v>1</v>
      </c>
      <c r="Z288" s="238">
        <f t="shared" si="48"/>
        <v>23.933</v>
      </c>
      <c r="AA288" s="238">
        <f t="shared" si="49"/>
        <v>23.933</v>
      </c>
      <c r="AB288" s="238">
        <f t="shared" si="52"/>
        <v>13.052</v>
      </c>
      <c r="AC288" s="238">
        <f t="shared" si="50"/>
        <v>15.262500000000001</v>
      </c>
      <c r="AD288" s="240">
        <f t="shared" si="53"/>
        <v>0</v>
      </c>
      <c r="AE288" s="240">
        <f t="shared" si="54"/>
        <v>79</v>
      </c>
      <c r="AF288" s="240"/>
      <c r="AG288" s="240"/>
    </row>
    <row r="289" spans="1:33" x14ac:dyDescent="0.2">
      <c r="A289" s="197"/>
      <c r="B289" s="9">
        <v>260</v>
      </c>
      <c r="C289" s="204"/>
      <c r="D289" s="204"/>
      <c r="E289" s="201"/>
      <c r="F289" s="202" t="str">
        <f>IF(ISBLANK(E289), "", VLOOKUP(E289, Z!$A$2:$C$4127, 3, FALSE))</f>
        <v/>
      </c>
      <c r="G289" s="227"/>
      <c r="H289" s="227"/>
      <c r="I289" s="203" cm="1">
        <f t="array" ref="I289">IFERROR(W289/100*L289*INDEX(Application,X289,4), 0)</f>
        <v>0</v>
      </c>
      <c r="J289" s="204"/>
      <c r="K289" s="204"/>
      <c r="L289" s="229"/>
      <c r="M289" s="228"/>
      <c r="N289" s="203" cm="1">
        <f t="array" ref="N289">IFERROR(M289/100*L289*INDEX(Application,X289,4), 0)</f>
        <v>0</v>
      </c>
      <c r="O289" s="205"/>
      <c r="P289" s="204"/>
      <c r="Q289" s="201"/>
      <c r="R289" s="202" t="str">
        <f>IF(ISBLANK(Q289), "", VLOOKUP(Q289, Z!$A$2:$C$4127, 3, FALSE))</f>
        <v/>
      </c>
      <c r="S289" s="206"/>
      <c r="T289" s="207">
        <f t="shared" si="44"/>
        <v>0</v>
      </c>
      <c r="U289" s="211"/>
      <c r="V289" s="237">
        <f t="shared" si="45"/>
        <v>1</v>
      </c>
      <c r="W289" s="238">
        <f t="shared" si="51"/>
        <v>36.82</v>
      </c>
      <c r="X289" s="239">
        <f t="shared" si="46"/>
        <v>1</v>
      </c>
      <c r="Y289" s="237">
        <f t="shared" si="47"/>
        <v>1</v>
      </c>
      <c r="Z289" s="238">
        <f t="shared" si="48"/>
        <v>23.933</v>
      </c>
      <c r="AA289" s="238">
        <f t="shared" si="49"/>
        <v>23.933</v>
      </c>
      <c r="AB289" s="238">
        <f t="shared" si="52"/>
        <v>13.052</v>
      </c>
      <c r="AC289" s="238">
        <f t="shared" si="50"/>
        <v>15.262500000000001</v>
      </c>
      <c r="AD289" s="240">
        <f t="shared" si="53"/>
        <v>0</v>
      </c>
      <c r="AE289" s="240">
        <f t="shared" si="54"/>
        <v>79</v>
      </c>
      <c r="AF289" s="240"/>
      <c r="AG289" s="240"/>
    </row>
    <row r="290" spans="1:33" x14ac:dyDescent="0.2">
      <c r="A290" s="197"/>
      <c r="B290" s="226">
        <v>261</v>
      </c>
      <c r="C290" s="204"/>
      <c r="D290" s="204"/>
      <c r="E290" s="201"/>
      <c r="F290" s="202" t="str">
        <f>IF(ISBLANK(E290), "", VLOOKUP(E290, Z!$A$2:$C$4127, 3, FALSE))</f>
        <v/>
      </c>
      <c r="G290" s="227"/>
      <c r="H290" s="227"/>
      <c r="I290" s="203" cm="1">
        <f t="array" ref="I290">IFERROR(W290/100*L290*INDEX(Application,X290,4), 0)</f>
        <v>0</v>
      </c>
      <c r="J290" s="204"/>
      <c r="K290" s="204"/>
      <c r="L290" s="229"/>
      <c r="M290" s="228"/>
      <c r="N290" s="203" cm="1">
        <f t="array" ref="N290">IFERROR(M290/100*L290*INDEX(Application,X290,4), 0)</f>
        <v>0</v>
      </c>
      <c r="O290" s="205"/>
      <c r="P290" s="204"/>
      <c r="Q290" s="201"/>
      <c r="R290" s="202" t="str">
        <f>IF(ISBLANK(Q290), "", VLOOKUP(Q290, Z!$A$2:$C$4127, 3, FALSE))</f>
        <v/>
      </c>
      <c r="S290" s="206"/>
      <c r="T290" s="207">
        <f t="shared" si="44"/>
        <v>0</v>
      </c>
      <c r="U290" s="211"/>
      <c r="V290" s="237">
        <f t="shared" si="45"/>
        <v>1</v>
      </c>
      <c r="W290" s="238">
        <f t="shared" si="51"/>
        <v>36.82</v>
      </c>
      <c r="X290" s="239">
        <f t="shared" si="46"/>
        <v>1</v>
      </c>
      <c r="Y290" s="237">
        <f t="shared" si="47"/>
        <v>1</v>
      </c>
      <c r="Z290" s="238">
        <f t="shared" si="48"/>
        <v>23.933</v>
      </c>
      <c r="AA290" s="238">
        <f t="shared" si="49"/>
        <v>23.933</v>
      </c>
      <c r="AB290" s="238">
        <f t="shared" si="52"/>
        <v>13.052</v>
      </c>
      <c r="AC290" s="238">
        <f t="shared" si="50"/>
        <v>15.262500000000001</v>
      </c>
      <c r="AD290" s="240">
        <f t="shared" si="53"/>
        <v>0</v>
      </c>
      <c r="AE290" s="240">
        <f t="shared" si="54"/>
        <v>79</v>
      </c>
      <c r="AF290" s="240"/>
      <c r="AG290" s="240"/>
    </row>
    <row r="291" spans="1:33" x14ac:dyDescent="0.2">
      <c r="A291" s="197"/>
      <c r="B291" s="9">
        <v>262</v>
      </c>
      <c r="C291" s="204"/>
      <c r="D291" s="204"/>
      <c r="E291" s="201"/>
      <c r="F291" s="202" t="str">
        <f>IF(ISBLANK(E291), "", VLOOKUP(E291, Z!$A$2:$C$4127, 3, FALSE))</f>
        <v/>
      </c>
      <c r="G291" s="227"/>
      <c r="H291" s="227"/>
      <c r="I291" s="203" cm="1">
        <f t="array" ref="I291">IFERROR(W291/100*L291*INDEX(Application,X291,4), 0)</f>
        <v>0</v>
      </c>
      <c r="J291" s="204"/>
      <c r="K291" s="204"/>
      <c r="L291" s="229"/>
      <c r="M291" s="228"/>
      <c r="N291" s="203" cm="1">
        <f t="array" ref="N291">IFERROR(M291/100*L291*INDEX(Application,X291,4), 0)</f>
        <v>0</v>
      </c>
      <c r="O291" s="205"/>
      <c r="P291" s="204"/>
      <c r="Q291" s="201"/>
      <c r="R291" s="202" t="str">
        <f>IF(ISBLANK(Q291), "", VLOOKUP(Q291, Z!$A$2:$C$4127, 3, FALSE))</f>
        <v/>
      </c>
      <c r="S291" s="206"/>
      <c r="T291" s="207">
        <f t="shared" si="44"/>
        <v>0</v>
      </c>
      <c r="U291" s="211"/>
      <c r="V291" s="237">
        <f t="shared" si="45"/>
        <v>1</v>
      </c>
      <c r="W291" s="238">
        <f t="shared" si="51"/>
        <v>36.82</v>
      </c>
      <c r="X291" s="239">
        <f t="shared" si="46"/>
        <v>1</v>
      </c>
      <c r="Y291" s="237">
        <f t="shared" si="47"/>
        <v>1</v>
      </c>
      <c r="Z291" s="238">
        <f t="shared" si="48"/>
        <v>23.933</v>
      </c>
      <c r="AA291" s="238">
        <f t="shared" si="49"/>
        <v>23.933</v>
      </c>
      <c r="AB291" s="238">
        <f t="shared" si="52"/>
        <v>13.052</v>
      </c>
      <c r="AC291" s="238">
        <f t="shared" si="50"/>
        <v>15.262500000000001</v>
      </c>
      <c r="AD291" s="240">
        <f t="shared" si="53"/>
        <v>0</v>
      </c>
      <c r="AE291" s="240">
        <f t="shared" si="54"/>
        <v>79</v>
      </c>
      <c r="AF291" s="240"/>
      <c r="AG291" s="240"/>
    </row>
    <row r="292" spans="1:33" x14ac:dyDescent="0.2">
      <c r="A292" s="197"/>
      <c r="B292" s="9">
        <v>263</v>
      </c>
      <c r="C292" s="204"/>
      <c r="D292" s="204"/>
      <c r="E292" s="201"/>
      <c r="F292" s="202" t="str">
        <f>IF(ISBLANK(E292), "", VLOOKUP(E292, Z!$A$2:$C$4127, 3, FALSE))</f>
        <v/>
      </c>
      <c r="G292" s="227"/>
      <c r="H292" s="227"/>
      <c r="I292" s="203" cm="1">
        <f t="array" ref="I292">IFERROR(W292/100*L292*INDEX(Application,X292,4), 0)</f>
        <v>0</v>
      </c>
      <c r="J292" s="204"/>
      <c r="K292" s="204"/>
      <c r="L292" s="229"/>
      <c r="M292" s="228"/>
      <c r="N292" s="203" cm="1">
        <f t="array" ref="N292">IFERROR(M292/100*L292*INDEX(Application,X292,4), 0)</f>
        <v>0</v>
      </c>
      <c r="O292" s="205"/>
      <c r="P292" s="204"/>
      <c r="Q292" s="201"/>
      <c r="R292" s="202" t="str">
        <f>IF(ISBLANK(Q292), "", VLOOKUP(Q292, Z!$A$2:$C$4127, 3, FALSE))</f>
        <v/>
      </c>
      <c r="S292" s="206"/>
      <c r="T292" s="207">
        <f t="shared" si="44"/>
        <v>0</v>
      </c>
      <c r="U292" s="211"/>
      <c r="V292" s="237">
        <f t="shared" si="45"/>
        <v>1</v>
      </c>
      <c r="W292" s="238">
        <f t="shared" si="51"/>
        <v>36.82</v>
      </c>
      <c r="X292" s="239">
        <f t="shared" si="46"/>
        <v>1</v>
      </c>
      <c r="Y292" s="237">
        <f t="shared" si="47"/>
        <v>1</v>
      </c>
      <c r="Z292" s="238">
        <f t="shared" si="48"/>
        <v>23.933</v>
      </c>
      <c r="AA292" s="238">
        <f t="shared" si="49"/>
        <v>23.933</v>
      </c>
      <c r="AB292" s="238">
        <f t="shared" si="52"/>
        <v>13.052</v>
      </c>
      <c r="AC292" s="238">
        <f t="shared" si="50"/>
        <v>15.262500000000001</v>
      </c>
      <c r="AD292" s="240">
        <f t="shared" si="53"/>
        <v>0</v>
      </c>
      <c r="AE292" s="240">
        <f t="shared" si="54"/>
        <v>79</v>
      </c>
      <c r="AF292" s="240"/>
      <c r="AG292" s="240"/>
    </row>
    <row r="293" spans="1:33" x14ac:dyDescent="0.2">
      <c r="A293" s="197"/>
      <c r="B293" s="9">
        <v>264</v>
      </c>
      <c r="C293" s="204"/>
      <c r="D293" s="204"/>
      <c r="E293" s="201"/>
      <c r="F293" s="202" t="str">
        <f>IF(ISBLANK(E293), "", VLOOKUP(E293, Z!$A$2:$C$4127, 3, FALSE))</f>
        <v/>
      </c>
      <c r="G293" s="227"/>
      <c r="H293" s="227"/>
      <c r="I293" s="203" cm="1">
        <f t="array" ref="I293">IFERROR(W293/100*L293*INDEX(Application,X293,4), 0)</f>
        <v>0</v>
      </c>
      <c r="J293" s="204"/>
      <c r="K293" s="204"/>
      <c r="L293" s="229"/>
      <c r="M293" s="228"/>
      <c r="N293" s="203" cm="1">
        <f t="array" ref="N293">IFERROR(M293/100*L293*INDEX(Application,X293,4), 0)</f>
        <v>0</v>
      </c>
      <c r="O293" s="205"/>
      <c r="P293" s="204"/>
      <c r="Q293" s="201"/>
      <c r="R293" s="202" t="str">
        <f>IF(ISBLANK(Q293), "", VLOOKUP(Q293, Z!$A$2:$C$4127, 3, FALSE))</f>
        <v/>
      </c>
      <c r="S293" s="206"/>
      <c r="T293" s="207">
        <f t="shared" si="44"/>
        <v>0</v>
      </c>
      <c r="U293" s="211"/>
      <c r="V293" s="237">
        <f t="shared" si="45"/>
        <v>1</v>
      </c>
      <c r="W293" s="238">
        <f t="shared" si="51"/>
        <v>36.82</v>
      </c>
      <c r="X293" s="239">
        <f t="shared" si="46"/>
        <v>1</v>
      </c>
      <c r="Y293" s="237">
        <f t="shared" si="47"/>
        <v>1</v>
      </c>
      <c r="Z293" s="238">
        <f t="shared" si="48"/>
        <v>23.933</v>
      </c>
      <c r="AA293" s="238">
        <f t="shared" si="49"/>
        <v>23.933</v>
      </c>
      <c r="AB293" s="238">
        <f t="shared" si="52"/>
        <v>13.052</v>
      </c>
      <c r="AC293" s="238">
        <f t="shared" si="50"/>
        <v>15.262500000000001</v>
      </c>
      <c r="AD293" s="240">
        <f t="shared" si="53"/>
        <v>0</v>
      </c>
      <c r="AE293" s="240">
        <f t="shared" si="54"/>
        <v>79</v>
      </c>
      <c r="AF293" s="240"/>
      <c r="AG293" s="240"/>
    </row>
    <row r="294" spans="1:33" x14ac:dyDescent="0.2">
      <c r="A294" s="197"/>
      <c r="B294" s="226">
        <v>265</v>
      </c>
      <c r="C294" s="204"/>
      <c r="D294" s="204"/>
      <c r="E294" s="201"/>
      <c r="F294" s="202" t="str">
        <f>IF(ISBLANK(E294), "", VLOOKUP(E294, Z!$A$2:$C$4127, 3, FALSE))</f>
        <v/>
      </c>
      <c r="G294" s="227"/>
      <c r="H294" s="227"/>
      <c r="I294" s="203" cm="1">
        <f t="array" ref="I294">IFERROR(W294/100*L294*INDEX(Application,X294,4), 0)</f>
        <v>0</v>
      </c>
      <c r="J294" s="204"/>
      <c r="K294" s="204"/>
      <c r="L294" s="229"/>
      <c r="M294" s="228"/>
      <c r="N294" s="203" cm="1">
        <f t="array" ref="N294">IFERROR(M294/100*L294*INDEX(Application,X294,4), 0)</f>
        <v>0</v>
      </c>
      <c r="O294" s="205"/>
      <c r="P294" s="204"/>
      <c r="Q294" s="201"/>
      <c r="R294" s="202" t="str">
        <f>IF(ISBLANK(Q294), "", VLOOKUP(Q294, Z!$A$2:$C$4127, 3, FALSE))</f>
        <v/>
      </c>
      <c r="S294" s="206"/>
      <c r="T294" s="207">
        <f t="shared" si="44"/>
        <v>0</v>
      </c>
      <c r="U294" s="211"/>
      <c r="V294" s="237">
        <f t="shared" si="45"/>
        <v>1</v>
      </c>
      <c r="W294" s="238">
        <f t="shared" si="51"/>
        <v>36.82</v>
      </c>
      <c r="X294" s="239">
        <f t="shared" si="46"/>
        <v>1</v>
      </c>
      <c r="Y294" s="237">
        <f t="shared" si="47"/>
        <v>1</v>
      </c>
      <c r="Z294" s="238">
        <f t="shared" si="48"/>
        <v>23.933</v>
      </c>
      <c r="AA294" s="238">
        <f t="shared" si="49"/>
        <v>23.933</v>
      </c>
      <c r="AB294" s="238">
        <f t="shared" si="52"/>
        <v>13.052</v>
      </c>
      <c r="AC294" s="238">
        <f t="shared" si="50"/>
        <v>15.262500000000001</v>
      </c>
      <c r="AD294" s="240">
        <f t="shared" si="53"/>
        <v>0</v>
      </c>
      <c r="AE294" s="240">
        <f t="shared" si="54"/>
        <v>79</v>
      </c>
      <c r="AF294" s="240"/>
      <c r="AG294" s="240"/>
    </row>
    <row r="295" spans="1:33" x14ac:dyDescent="0.2">
      <c r="A295" s="197"/>
      <c r="B295" s="9">
        <v>266</v>
      </c>
      <c r="C295" s="204"/>
      <c r="D295" s="204"/>
      <c r="E295" s="201"/>
      <c r="F295" s="202" t="str">
        <f>IF(ISBLANK(E295), "", VLOOKUP(E295, Z!$A$2:$C$4127, 3, FALSE))</f>
        <v/>
      </c>
      <c r="G295" s="227"/>
      <c r="H295" s="227"/>
      <c r="I295" s="203" cm="1">
        <f t="array" ref="I295">IFERROR(W295/100*L295*INDEX(Application,X295,4), 0)</f>
        <v>0</v>
      </c>
      <c r="J295" s="204"/>
      <c r="K295" s="204"/>
      <c r="L295" s="229"/>
      <c r="M295" s="228"/>
      <c r="N295" s="203" cm="1">
        <f t="array" ref="N295">IFERROR(M295/100*L295*INDEX(Application,X295,4), 0)</f>
        <v>0</v>
      </c>
      <c r="O295" s="205"/>
      <c r="P295" s="204"/>
      <c r="Q295" s="201"/>
      <c r="R295" s="202" t="str">
        <f>IF(ISBLANK(Q295), "", VLOOKUP(Q295, Z!$A$2:$C$4127, 3, FALSE))</f>
        <v/>
      </c>
      <c r="S295" s="206"/>
      <c r="T295" s="207">
        <f t="shared" si="44"/>
        <v>0</v>
      </c>
      <c r="U295" s="211"/>
      <c r="V295" s="237">
        <f t="shared" si="45"/>
        <v>1</v>
      </c>
      <c r="W295" s="238">
        <f t="shared" si="51"/>
        <v>36.82</v>
      </c>
      <c r="X295" s="239">
        <f t="shared" si="46"/>
        <v>1</v>
      </c>
      <c r="Y295" s="237">
        <f t="shared" si="47"/>
        <v>1</v>
      </c>
      <c r="Z295" s="238">
        <f t="shared" si="48"/>
        <v>23.933</v>
      </c>
      <c r="AA295" s="238">
        <f t="shared" si="49"/>
        <v>23.933</v>
      </c>
      <c r="AB295" s="238">
        <f t="shared" si="52"/>
        <v>13.052</v>
      </c>
      <c r="AC295" s="238">
        <f t="shared" si="50"/>
        <v>15.262500000000001</v>
      </c>
      <c r="AD295" s="240">
        <f t="shared" si="53"/>
        <v>0</v>
      </c>
      <c r="AE295" s="240">
        <f t="shared" si="54"/>
        <v>79</v>
      </c>
      <c r="AF295" s="240"/>
      <c r="AG295" s="240"/>
    </row>
    <row r="296" spans="1:33" x14ac:dyDescent="0.2">
      <c r="A296" s="197"/>
      <c r="B296" s="9">
        <v>267</v>
      </c>
      <c r="C296" s="204"/>
      <c r="D296" s="204"/>
      <c r="E296" s="201"/>
      <c r="F296" s="202" t="str">
        <f>IF(ISBLANK(E296), "", VLOOKUP(E296, Z!$A$2:$C$4127, 3, FALSE))</f>
        <v/>
      </c>
      <c r="G296" s="227"/>
      <c r="H296" s="227"/>
      <c r="I296" s="203" cm="1">
        <f t="array" ref="I296">IFERROR(W296/100*L296*INDEX(Application,X296,4), 0)</f>
        <v>0</v>
      </c>
      <c r="J296" s="204"/>
      <c r="K296" s="204"/>
      <c r="L296" s="229"/>
      <c r="M296" s="228"/>
      <c r="N296" s="203" cm="1">
        <f t="array" ref="N296">IFERROR(M296/100*L296*INDEX(Application,X296,4), 0)</f>
        <v>0</v>
      </c>
      <c r="O296" s="205"/>
      <c r="P296" s="204"/>
      <c r="Q296" s="201"/>
      <c r="R296" s="202" t="str">
        <f>IF(ISBLANK(Q296), "", VLOOKUP(Q296, Z!$A$2:$C$4127, 3, FALSE))</f>
        <v/>
      </c>
      <c r="S296" s="206"/>
      <c r="T296" s="207">
        <f t="shared" si="44"/>
        <v>0</v>
      </c>
      <c r="U296" s="211"/>
      <c r="V296" s="237">
        <f t="shared" si="45"/>
        <v>1</v>
      </c>
      <c r="W296" s="238">
        <f t="shared" si="51"/>
        <v>36.82</v>
      </c>
      <c r="X296" s="239">
        <f t="shared" si="46"/>
        <v>1</v>
      </c>
      <c r="Y296" s="237">
        <f t="shared" si="47"/>
        <v>1</v>
      </c>
      <c r="Z296" s="238">
        <f t="shared" si="48"/>
        <v>23.933</v>
      </c>
      <c r="AA296" s="238">
        <f t="shared" si="49"/>
        <v>23.933</v>
      </c>
      <c r="AB296" s="238">
        <f t="shared" si="52"/>
        <v>13.052</v>
      </c>
      <c r="AC296" s="238">
        <f t="shared" si="50"/>
        <v>15.262500000000001</v>
      </c>
      <c r="AD296" s="240">
        <f t="shared" si="53"/>
        <v>0</v>
      </c>
      <c r="AE296" s="240">
        <f t="shared" si="54"/>
        <v>79</v>
      </c>
      <c r="AF296" s="240"/>
      <c r="AG296" s="240"/>
    </row>
    <row r="297" spans="1:33" x14ac:dyDescent="0.2">
      <c r="A297" s="197"/>
      <c r="B297" s="9">
        <v>268</v>
      </c>
      <c r="C297" s="204"/>
      <c r="D297" s="204"/>
      <c r="E297" s="201"/>
      <c r="F297" s="202" t="str">
        <f>IF(ISBLANK(E297), "", VLOOKUP(E297, Z!$A$2:$C$4127, 3, FALSE))</f>
        <v/>
      </c>
      <c r="G297" s="227"/>
      <c r="H297" s="227"/>
      <c r="I297" s="203" cm="1">
        <f t="array" ref="I297">IFERROR(W297/100*L297*INDEX(Application,X297,4), 0)</f>
        <v>0</v>
      </c>
      <c r="J297" s="204"/>
      <c r="K297" s="204"/>
      <c r="L297" s="229"/>
      <c r="M297" s="228"/>
      <c r="N297" s="203" cm="1">
        <f t="array" ref="N297">IFERROR(M297/100*L297*INDEX(Application,X297,4), 0)</f>
        <v>0</v>
      </c>
      <c r="O297" s="205"/>
      <c r="P297" s="204"/>
      <c r="Q297" s="201"/>
      <c r="R297" s="202" t="str">
        <f>IF(ISBLANK(Q297), "", VLOOKUP(Q297, Z!$A$2:$C$4127, 3, FALSE))</f>
        <v/>
      </c>
      <c r="S297" s="206"/>
      <c r="T297" s="207">
        <f t="shared" si="44"/>
        <v>0</v>
      </c>
      <c r="U297" s="211"/>
      <c r="V297" s="237">
        <f t="shared" si="45"/>
        <v>1</v>
      </c>
      <c r="W297" s="238">
        <f t="shared" si="51"/>
        <v>36.82</v>
      </c>
      <c r="X297" s="239">
        <f t="shared" si="46"/>
        <v>1</v>
      </c>
      <c r="Y297" s="237">
        <f t="shared" si="47"/>
        <v>1</v>
      </c>
      <c r="Z297" s="238">
        <f t="shared" si="48"/>
        <v>23.933</v>
      </c>
      <c r="AA297" s="238">
        <f t="shared" si="49"/>
        <v>23.933</v>
      </c>
      <c r="AB297" s="238">
        <f t="shared" si="52"/>
        <v>13.052</v>
      </c>
      <c r="AC297" s="238">
        <f t="shared" si="50"/>
        <v>15.262500000000001</v>
      </c>
      <c r="AD297" s="240">
        <f t="shared" si="53"/>
        <v>0</v>
      </c>
      <c r="AE297" s="240">
        <f t="shared" si="54"/>
        <v>79</v>
      </c>
      <c r="AF297" s="240"/>
      <c r="AG297" s="240"/>
    </row>
    <row r="298" spans="1:33" x14ac:dyDescent="0.2">
      <c r="A298" s="197"/>
      <c r="B298" s="226">
        <v>269</v>
      </c>
      <c r="C298" s="204"/>
      <c r="D298" s="204"/>
      <c r="E298" s="201"/>
      <c r="F298" s="202" t="str">
        <f>IF(ISBLANK(E298), "", VLOOKUP(E298, Z!$A$2:$C$4127, 3, FALSE))</f>
        <v/>
      </c>
      <c r="G298" s="227"/>
      <c r="H298" s="227"/>
      <c r="I298" s="203" cm="1">
        <f t="array" ref="I298">IFERROR(W298/100*L298*INDEX(Application,X298,4), 0)</f>
        <v>0</v>
      </c>
      <c r="J298" s="204"/>
      <c r="K298" s="204"/>
      <c r="L298" s="229"/>
      <c r="M298" s="228"/>
      <c r="N298" s="203" cm="1">
        <f t="array" ref="N298">IFERROR(M298/100*L298*INDEX(Application,X298,4), 0)</f>
        <v>0</v>
      </c>
      <c r="O298" s="205"/>
      <c r="P298" s="204"/>
      <c r="Q298" s="201"/>
      <c r="R298" s="202" t="str">
        <f>IF(ISBLANK(Q298), "", VLOOKUP(Q298, Z!$A$2:$C$4127, 3, FALSE))</f>
        <v/>
      </c>
      <c r="S298" s="206"/>
      <c r="T298" s="207">
        <f t="shared" si="44"/>
        <v>0</v>
      </c>
      <c r="U298" s="211"/>
      <c r="V298" s="237">
        <f t="shared" si="45"/>
        <v>1</v>
      </c>
      <c r="W298" s="238">
        <f t="shared" si="51"/>
        <v>36.82</v>
      </c>
      <c r="X298" s="239">
        <f t="shared" si="46"/>
        <v>1</v>
      </c>
      <c r="Y298" s="237">
        <f t="shared" si="47"/>
        <v>1</v>
      </c>
      <c r="Z298" s="238">
        <f t="shared" si="48"/>
        <v>23.933</v>
      </c>
      <c r="AA298" s="238">
        <f t="shared" si="49"/>
        <v>23.933</v>
      </c>
      <c r="AB298" s="238">
        <f t="shared" si="52"/>
        <v>13.052</v>
      </c>
      <c r="AC298" s="238">
        <f t="shared" si="50"/>
        <v>15.262500000000001</v>
      </c>
      <c r="AD298" s="240">
        <f t="shared" si="53"/>
        <v>0</v>
      </c>
      <c r="AE298" s="240">
        <f t="shared" si="54"/>
        <v>79</v>
      </c>
      <c r="AF298" s="240"/>
      <c r="AG298" s="240"/>
    </row>
    <row r="299" spans="1:33" x14ac:dyDescent="0.2">
      <c r="A299" s="197"/>
      <c r="B299" s="9">
        <v>270</v>
      </c>
      <c r="C299" s="204"/>
      <c r="D299" s="204"/>
      <c r="E299" s="201"/>
      <c r="F299" s="202" t="str">
        <f>IF(ISBLANK(E299), "", VLOOKUP(E299, Z!$A$2:$C$4127, 3, FALSE))</f>
        <v/>
      </c>
      <c r="G299" s="227"/>
      <c r="H299" s="227"/>
      <c r="I299" s="203" cm="1">
        <f t="array" ref="I299">IFERROR(W299/100*L299*INDEX(Application,X299,4), 0)</f>
        <v>0</v>
      </c>
      <c r="J299" s="204"/>
      <c r="K299" s="204"/>
      <c r="L299" s="229"/>
      <c r="M299" s="228"/>
      <c r="N299" s="203" cm="1">
        <f t="array" ref="N299">IFERROR(M299/100*L299*INDEX(Application,X299,4), 0)</f>
        <v>0</v>
      </c>
      <c r="O299" s="205"/>
      <c r="P299" s="204"/>
      <c r="Q299" s="201"/>
      <c r="R299" s="202" t="str">
        <f>IF(ISBLANK(Q299), "", VLOOKUP(Q299, Z!$A$2:$C$4127, 3, FALSE))</f>
        <v/>
      </c>
      <c r="S299" s="206"/>
      <c r="T299" s="207">
        <f t="shared" si="44"/>
        <v>0</v>
      </c>
      <c r="U299" s="211"/>
      <c r="V299" s="237">
        <f t="shared" si="45"/>
        <v>1</v>
      </c>
      <c r="W299" s="238">
        <f t="shared" si="51"/>
        <v>36.82</v>
      </c>
      <c r="X299" s="239">
        <f t="shared" si="46"/>
        <v>1</v>
      </c>
      <c r="Y299" s="237">
        <f t="shared" si="47"/>
        <v>1</v>
      </c>
      <c r="Z299" s="238">
        <f t="shared" si="48"/>
        <v>23.933</v>
      </c>
      <c r="AA299" s="238">
        <f t="shared" si="49"/>
        <v>23.933</v>
      </c>
      <c r="AB299" s="238">
        <f t="shared" si="52"/>
        <v>13.052</v>
      </c>
      <c r="AC299" s="238">
        <f t="shared" si="50"/>
        <v>15.262500000000001</v>
      </c>
      <c r="AD299" s="240">
        <f t="shared" si="53"/>
        <v>0</v>
      </c>
      <c r="AE299" s="240">
        <f t="shared" si="54"/>
        <v>79</v>
      </c>
      <c r="AF299" s="240"/>
      <c r="AG299" s="240"/>
    </row>
    <row r="300" spans="1:33" x14ac:dyDescent="0.2">
      <c r="A300" s="197"/>
      <c r="B300" s="9">
        <v>271</v>
      </c>
      <c r="C300" s="204"/>
      <c r="D300" s="204"/>
      <c r="E300" s="201"/>
      <c r="F300" s="202" t="str">
        <f>IF(ISBLANK(E300), "", VLOOKUP(E300, Z!$A$2:$C$4127, 3, FALSE))</f>
        <v/>
      </c>
      <c r="G300" s="227"/>
      <c r="H300" s="227"/>
      <c r="I300" s="203" cm="1">
        <f t="array" ref="I300">IFERROR(W300/100*L300*INDEX(Application,X300,4), 0)</f>
        <v>0</v>
      </c>
      <c r="J300" s="204"/>
      <c r="K300" s="204"/>
      <c r="L300" s="229"/>
      <c r="M300" s="228"/>
      <c r="N300" s="203" cm="1">
        <f t="array" ref="N300">IFERROR(M300/100*L300*INDEX(Application,X300,4), 0)</f>
        <v>0</v>
      </c>
      <c r="O300" s="205"/>
      <c r="P300" s="204"/>
      <c r="Q300" s="201"/>
      <c r="R300" s="202" t="str">
        <f>IF(ISBLANK(Q300), "", VLOOKUP(Q300, Z!$A$2:$C$4127, 3, FALSE))</f>
        <v/>
      </c>
      <c r="S300" s="206"/>
      <c r="T300" s="207">
        <f t="shared" si="44"/>
        <v>0</v>
      </c>
      <c r="U300" s="211"/>
      <c r="V300" s="237">
        <f t="shared" si="45"/>
        <v>1</v>
      </c>
      <c r="W300" s="238">
        <f t="shared" si="51"/>
        <v>36.82</v>
      </c>
      <c r="X300" s="239">
        <f t="shared" si="46"/>
        <v>1</v>
      </c>
      <c r="Y300" s="237">
        <f t="shared" si="47"/>
        <v>1</v>
      </c>
      <c r="Z300" s="238">
        <f t="shared" si="48"/>
        <v>23.933</v>
      </c>
      <c r="AA300" s="238">
        <f t="shared" si="49"/>
        <v>23.933</v>
      </c>
      <c r="AB300" s="238">
        <f t="shared" si="52"/>
        <v>13.052</v>
      </c>
      <c r="AC300" s="238">
        <f t="shared" si="50"/>
        <v>15.262500000000001</v>
      </c>
      <c r="AD300" s="240">
        <f t="shared" si="53"/>
        <v>0</v>
      </c>
      <c r="AE300" s="240">
        <f t="shared" si="54"/>
        <v>79</v>
      </c>
      <c r="AF300" s="240"/>
      <c r="AG300" s="240"/>
    </row>
    <row r="301" spans="1:33" x14ac:dyDescent="0.2">
      <c r="A301" s="197"/>
      <c r="B301" s="9">
        <v>272</v>
      </c>
      <c r="C301" s="204"/>
      <c r="D301" s="204"/>
      <c r="E301" s="201"/>
      <c r="F301" s="202" t="str">
        <f>IF(ISBLANK(E301), "", VLOOKUP(E301, Z!$A$2:$C$4127, 3, FALSE))</f>
        <v/>
      </c>
      <c r="G301" s="227"/>
      <c r="H301" s="227"/>
      <c r="I301" s="203" cm="1">
        <f t="array" ref="I301">IFERROR(W301/100*L301*INDEX(Application,X301,4), 0)</f>
        <v>0</v>
      </c>
      <c r="J301" s="204"/>
      <c r="K301" s="204"/>
      <c r="L301" s="229"/>
      <c r="M301" s="228"/>
      <c r="N301" s="203" cm="1">
        <f t="array" ref="N301">IFERROR(M301/100*L301*INDEX(Application,X301,4), 0)</f>
        <v>0</v>
      </c>
      <c r="O301" s="205"/>
      <c r="P301" s="204"/>
      <c r="Q301" s="201"/>
      <c r="R301" s="202" t="str">
        <f>IF(ISBLANK(Q301), "", VLOOKUP(Q301, Z!$A$2:$C$4127, 3, FALSE))</f>
        <v/>
      </c>
      <c r="S301" s="206"/>
      <c r="T301" s="207">
        <f t="shared" si="44"/>
        <v>0</v>
      </c>
      <c r="U301" s="211"/>
      <c r="V301" s="237">
        <f t="shared" si="45"/>
        <v>1</v>
      </c>
      <c r="W301" s="238">
        <f t="shared" si="51"/>
        <v>36.82</v>
      </c>
      <c r="X301" s="239">
        <f t="shared" si="46"/>
        <v>1</v>
      </c>
      <c r="Y301" s="237">
        <f t="shared" si="47"/>
        <v>1</v>
      </c>
      <c r="Z301" s="238">
        <f t="shared" si="48"/>
        <v>23.933</v>
      </c>
      <c r="AA301" s="238">
        <f t="shared" si="49"/>
        <v>23.933</v>
      </c>
      <c r="AB301" s="238">
        <f t="shared" si="52"/>
        <v>13.052</v>
      </c>
      <c r="AC301" s="238">
        <f t="shared" si="50"/>
        <v>15.262500000000001</v>
      </c>
      <c r="AD301" s="240">
        <f t="shared" si="53"/>
        <v>0</v>
      </c>
      <c r="AE301" s="240">
        <f t="shared" si="54"/>
        <v>79</v>
      </c>
      <c r="AF301" s="240"/>
      <c r="AG301" s="240"/>
    </row>
    <row r="302" spans="1:33" x14ac:dyDescent="0.2">
      <c r="A302" s="197"/>
      <c r="B302" s="226">
        <v>273</v>
      </c>
      <c r="C302" s="204"/>
      <c r="D302" s="204"/>
      <c r="E302" s="201"/>
      <c r="F302" s="202" t="str">
        <f>IF(ISBLANK(E302), "", VLOOKUP(E302, Z!$A$2:$C$4127, 3, FALSE))</f>
        <v/>
      </c>
      <c r="G302" s="227"/>
      <c r="H302" s="227"/>
      <c r="I302" s="203" cm="1">
        <f t="array" ref="I302">IFERROR(W302/100*L302*INDEX(Application,X302,4), 0)</f>
        <v>0</v>
      </c>
      <c r="J302" s="204"/>
      <c r="K302" s="204"/>
      <c r="L302" s="229"/>
      <c r="M302" s="228"/>
      <c r="N302" s="203" cm="1">
        <f t="array" ref="N302">IFERROR(M302/100*L302*INDEX(Application,X302,4), 0)</f>
        <v>0</v>
      </c>
      <c r="O302" s="205"/>
      <c r="P302" s="204"/>
      <c r="Q302" s="201"/>
      <c r="R302" s="202" t="str">
        <f>IF(ISBLANK(Q302), "", VLOOKUP(Q302, Z!$A$2:$C$4127, 3, FALSE))</f>
        <v/>
      </c>
      <c r="S302" s="206"/>
      <c r="T302" s="207">
        <f t="shared" si="44"/>
        <v>0</v>
      </c>
      <c r="U302" s="211"/>
      <c r="V302" s="237">
        <f t="shared" si="45"/>
        <v>1</v>
      </c>
      <c r="W302" s="238">
        <f t="shared" si="51"/>
        <v>36.82</v>
      </c>
      <c r="X302" s="239">
        <f t="shared" si="46"/>
        <v>1</v>
      </c>
      <c r="Y302" s="237">
        <f t="shared" si="47"/>
        <v>1</v>
      </c>
      <c r="Z302" s="238">
        <f t="shared" si="48"/>
        <v>23.933</v>
      </c>
      <c r="AA302" s="238">
        <f t="shared" si="49"/>
        <v>23.933</v>
      </c>
      <c r="AB302" s="238">
        <f t="shared" si="52"/>
        <v>13.052</v>
      </c>
      <c r="AC302" s="238">
        <f t="shared" si="50"/>
        <v>15.262500000000001</v>
      </c>
      <c r="AD302" s="240">
        <f t="shared" si="53"/>
        <v>0</v>
      </c>
      <c r="AE302" s="240">
        <f t="shared" si="54"/>
        <v>79</v>
      </c>
      <c r="AF302" s="240"/>
      <c r="AG302" s="240"/>
    </row>
    <row r="303" spans="1:33" x14ac:dyDescent="0.2">
      <c r="A303" s="197"/>
      <c r="B303" s="9">
        <v>274</v>
      </c>
      <c r="C303" s="204"/>
      <c r="D303" s="204"/>
      <c r="E303" s="201"/>
      <c r="F303" s="202" t="str">
        <f>IF(ISBLANK(E303), "", VLOOKUP(E303, Z!$A$2:$C$4127, 3, FALSE))</f>
        <v/>
      </c>
      <c r="G303" s="227"/>
      <c r="H303" s="227"/>
      <c r="I303" s="203" cm="1">
        <f t="array" ref="I303">IFERROR(W303/100*L303*INDEX(Application,X303,4), 0)</f>
        <v>0</v>
      </c>
      <c r="J303" s="204"/>
      <c r="K303" s="204"/>
      <c r="L303" s="229"/>
      <c r="M303" s="228"/>
      <c r="N303" s="203" cm="1">
        <f t="array" ref="N303">IFERROR(M303/100*L303*INDEX(Application,X303,4), 0)</f>
        <v>0</v>
      </c>
      <c r="O303" s="205"/>
      <c r="P303" s="204"/>
      <c r="Q303" s="201"/>
      <c r="R303" s="202" t="str">
        <f>IF(ISBLANK(Q303), "", VLOOKUP(Q303, Z!$A$2:$C$4127, 3, FALSE))</f>
        <v/>
      </c>
      <c r="S303" s="206"/>
      <c r="T303" s="207">
        <f t="shared" si="44"/>
        <v>0</v>
      </c>
      <c r="U303" s="211"/>
      <c r="V303" s="237">
        <f t="shared" si="45"/>
        <v>1</v>
      </c>
      <c r="W303" s="238">
        <f t="shared" si="51"/>
        <v>36.82</v>
      </c>
      <c r="X303" s="239">
        <f t="shared" si="46"/>
        <v>1</v>
      </c>
      <c r="Y303" s="237">
        <f t="shared" si="47"/>
        <v>1</v>
      </c>
      <c r="Z303" s="238">
        <f t="shared" si="48"/>
        <v>23.933</v>
      </c>
      <c r="AA303" s="238">
        <f t="shared" si="49"/>
        <v>23.933</v>
      </c>
      <c r="AB303" s="238">
        <f t="shared" si="52"/>
        <v>13.052</v>
      </c>
      <c r="AC303" s="238">
        <f t="shared" si="50"/>
        <v>15.262500000000001</v>
      </c>
      <c r="AD303" s="240">
        <f t="shared" si="53"/>
        <v>0</v>
      </c>
      <c r="AE303" s="240">
        <f t="shared" si="54"/>
        <v>79</v>
      </c>
      <c r="AF303" s="240"/>
      <c r="AG303" s="240"/>
    </row>
    <row r="304" spans="1:33" x14ac:dyDescent="0.2">
      <c r="A304" s="197"/>
      <c r="B304" s="9">
        <v>275</v>
      </c>
      <c r="C304" s="204"/>
      <c r="D304" s="204"/>
      <c r="E304" s="201"/>
      <c r="F304" s="202" t="str">
        <f>IF(ISBLANK(E304), "", VLOOKUP(E304, Z!$A$2:$C$4127, 3, FALSE))</f>
        <v/>
      </c>
      <c r="G304" s="227"/>
      <c r="H304" s="227"/>
      <c r="I304" s="203" cm="1">
        <f t="array" ref="I304">IFERROR(W304/100*L304*INDEX(Application,X304,4), 0)</f>
        <v>0</v>
      </c>
      <c r="J304" s="204"/>
      <c r="K304" s="204"/>
      <c r="L304" s="229"/>
      <c r="M304" s="228"/>
      <c r="N304" s="203" cm="1">
        <f t="array" ref="N304">IFERROR(M304/100*L304*INDEX(Application,X304,4), 0)</f>
        <v>0</v>
      </c>
      <c r="O304" s="205"/>
      <c r="P304" s="204"/>
      <c r="Q304" s="201"/>
      <c r="R304" s="202" t="str">
        <f>IF(ISBLANK(Q304), "", VLOOKUP(Q304, Z!$A$2:$C$4127, 3, FALSE))</f>
        <v/>
      </c>
      <c r="S304" s="206"/>
      <c r="T304" s="207">
        <f t="shared" si="44"/>
        <v>0</v>
      </c>
      <c r="U304" s="211"/>
      <c r="V304" s="237">
        <f t="shared" si="45"/>
        <v>1</v>
      </c>
      <c r="W304" s="238">
        <f t="shared" si="51"/>
        <v>36.82</v>
      </c>
      <c r="X304" s="239">
        <f t="shared" si="46"/>
        <v>1</v>
      </c>
      <c r="Y304" s="237">
        <f t="shared" si="47"/>
        <v>1</v>
      </c>
      <c r="Z304" s="238">
        <f t="shared" si="48"/>
        <v>23.933</v>
      </c>
      <c r="AA304" s="238">
        <f t="shared" si="49"/>
        <v>23.933</v>
      </c>
      <c r="AB304" s="238">
        <f t="shared" si="52"/>
        <v>13.052</v>
      </c>
      <c r="AC304" s="238">
        <f t="shared" si="50"/>
        <v>15.262500000000001</v>
      </c>
      <c r="AD304" s="240">
        <f t="shared" si="53"/>
        <v>0</v>
      </c>
      <c r="AE304" s="240">
        <f t="shared" si="54"/>
        <v>79</v>
      </c>
      <c r="AF304" s="240"/>
      <c r="AG304" s="240"/>
    </row>
    <row r="305" spans="1:33" x14ac:dyDescent="0.2">
      <c r="A305" s="197"/>
      <c r="B305" s="9">
        <v>276</v>
      </c>
      <c r="C305" s="204"/>
      <c r="D305" s="204"/>
      <c r="E305" s="201"/>
      <c r="F305" s="202" t="str">
        <f>IF(ISBLANK(E305), "", VLOOKUP(E305, Z!$A$2:$C$4127, 3, FALSE))</f>
        <v/>
      </c>
      <c r="G305" s="227"/>
      <c r="H305" s="227"/>
      <c r="I305" s="203" cm="1">
        <f t="array" ref="I305">IFERROR(W305/100*L305*INDEX(Application,X305,4), 0)</f>
        <v>0</v>
      </c>
      <c r="J305" s="204"/>
      <c r="K305" s="204"/>
      <c r="L305" s="229"/>
      <c r="M305" s="228"/>
      <c r="N305" s="203" cm="1">
        <f t="array" ref="N305">IFERROR(M305/100*L305*INDEX(Application,X305,4), 0)</f>
        <v>0</v>
      </c>
      <c r="O305" s="205"/>
      <c r="P305" s="204"/>
      <c r="Q305" s="201"/>
      <c r="R305" s="202" t="str">
        <f>IF(ISBLANK(Q305), "", VLOOKUP(Q305, Z!$A$2:$C$4127, 3, FALSE))</f>
        <v/>
      </c>
      <c r="S305" s="206"/>
      <c r="T305" s="207">
        <f t="shared" si="44"/>
        <v>0</v>
      </c>
      <c r="U305" s="211"/>
      <c r="V305" s="237">
        <f t="shared" si="45"/>
        <v>1</v>
      </c>
      <c r="W305" s="238">
        <f t="shared" si="51"/>
        <v>36.82</v>
      </c>
      <c r="X305" s="239">
        <f t="shared" si="46"/>
        <v>1</v>
      </c>
      <c r="Y305" s="237">
        <f t="shared" si="47"/>
        <v>1</v>
      </c>
      <c r="Z305" s="238">
        <f t="shared" si="48"/>
        <v>23.933</v>
      </c>
      <c r="AA305" s="238">
        <f t="shared" si="49"/>
        <v>23.933</v>
      </c>
      <c r="AB305" s="238">
        <f t="shared" si="52"/>
        <v>13.052</v>
      </c>
      <c r="AC305" s="238">
        <f t="shared" si="50"/>
        <v>15.262500000000001</v>
      </c>
      <c r="AD305" s="240">
        <f t="shared" si="53"/>
        <v>0</v>
      </c>
      <c r="AE305" s="240">
        <f t="shared" si="54"/>
        <v>79</v>
      </c>
      <c r="AF305" s="240"/>
      <c r="AG305" s="240"/>
    </row>
    <row r="306" spans="1:33" x14ac:dyDescent="0.2">
      <c r="A306" s="197"/>
      <c r="B306" s="226">
        <v>277</v>
      </c>
      <c r="C306" s="204"/>
      <c r="D306" s="204"/>
      <c r="E306" s="201"/>
      <c r="F306" s="202" t="str">
        <f>IF(ISBLANK(E306), "", VLOOKUP(E306, Z!$A$2:$C$4127, 3, FALSE))</f>
        <v/>
      </c>
      <c r="G306" s="227"/>
      <c r="H306" s="227"/>
      <c r="I306" s="203" cm="1">
        <f t="array" ref="I306">IFERROR(W306/100*L306*INDEX(Application,X306,4), 0)</f>
        <v>0</v>
      </c>
      <c r="J306" s="204"/>
      <c r="K306" s="204"/>
      <c r="L306" s="229"/>
      <c r="M306" s="228"/>
      <c r="N306" s="203" cm="1">
        <f t="array" ref="N306">IFERROR(M306/100*L306*INDEX(Application,X306,4), 0)</f>
        <v>0</v>
      </c>
      <c r="O306" s="205"/>
      <c r="P306" s="204"/>
      <c r="Q306" s="201"/>
      <c r="R306" s="202" t="str">
        <f>IF(ISBLANK(Q306), "", VLOOKUP(Q306, Z!$A$2:$C$4127, 3, FALSE))</f>
        <v/>
      </c>
      <c r="S306" s="206"/>
      <c r="T306" s="207">
        <f t="shared" si="44"/>
        <v>0</v>
      </c>
      <c r="U306" s="211"/>
      <c r="V306" s="237">
        <f t="shared" si="45"/>
        <v>1</v>
      </c>
      <c r="W306" s="238">
        <f t="shared" si="51"/>
        <v>36.82</v>
      </c>
      <c r="X306" s="239">
        <f t="shared" si="46"/>
        <v>1</v>
      </c>
      <c r="Y306" s="237">
        <f t="shared" si="47"/>
        <v>1</v>
      </c>
      <c r="Z306" s="238">
        <f t="shared" si="48"/>
        <v>23.933</v>
      </c>
      <c r="AA306" s="238">
        <f t="shared" si="49"/>
        <v>23.933</v>
      </c>
      <c r="AB306" s="238">
        <f t="shared" si="52"/>
        <v>13.052</v>
      </c>
      <c r="AC306" s="238">
        <f t="shared" si="50"/>
        <v>15.262500000000001</v>
      </c>
      <c r="AD306" s="240">
        <f t="shared" si="53"/>
        <v>0</v>
      </c>
      <c r="AE306" s="240">
        <f t="shared" si="54"/>
        <v>79</v>
      </c>
      <c r="AF306" s="240"/>
      <c r="AG306" s="240"/>
    </row>
    <row r="307" spans="1:33" x14ac:dyDescent="0.2">
      <c r="A307" s="197"/>
      <c r="B307" s="9">
        <v>278</v>
      </c>
      <c r="C307" s="204"/>
      <c r="D307" s="204"/>
      <c r="E307" s="201"/>
      <c r="F307" s="202" t="str">
        <f>IF(ISBLANK(E307), "", VLOOKUP(E307, Z!$A$2:$C$4127, 3, FALSE))</f>
        <v/>
      </c>
      <c r="G307" s="227"/>
      <c r="H307" s="227"/>
      <c r="I307" s="203" cm="1">
        <f t="array" ref="I307">IFERROR(W307/100*L307*INDEX(Application,X307,4), 0)</f>
        <v>0</v>
      </c>
      <c r="J307" s="204"/>
      <c r="K307" s="204"/>
      <c r="L307" s="229"/>
      <c r="M307" s="228"/>
      <c r="N307" s="203" cm="1">
        <f t="array" ref="N307">IFERROR(M307/100*L307*INDEX(Application,X307,4), 0)</f>
        <v>0</v>
      </c>
      <c r="O307" s="205"/>
      <c r="P307" s="204"/>
      <c r="Q307" s="201"/>
      <c r="R307" s="202" t="str">
        <f>IF(ISBLANK(Q307), "", VLOOKUP(Q307, Z!$A$2:$C$4127, 3, FALSE))</f>
        <v/>
      </c>
      <c r="S307" s="206"/>
      <c r="T307" s="207">
        <f t="shared" si="44"/>
        <v>0</v>
      </c>
      <c r="U307" s="211"/>
      <c r="V307" s="237">
        <f t="shared" si="45"/>
        <v>1</v>
      </c>
      <c r="W307" s="238">
        <f t="shared" si="51"/>
        <v>36.82</v>
      </c>
      <c r="X307" s="239">
        <f t="shared" si="46"/>
        <v>1</v>
      </c>
      <c r="Y307" s="237">
        <f t="shared" si="47"/>
        <v>1</v>
      </c>
      <c r="Z307" s="238">
        <f t="shared" si="48"/>
        <v>23.933</v>
      </c>
      <c r="AA307" s="238">
        <f t="shared" si="49"/>
        <v>23.933</v>
      </c>
      <c r="AB307" s="238">
        <f t="shared" si="52"/>
        <v>13.052</v>
      </c>
      <c r="AC307" s="238">
        <f t="shared" si="50"/>
        <v>15.262500000000001</v>
      </c>
      <c r="AD307" s="240">
        <f t="shared" si="53"/>
        <v>0</v>
      </c>
      <c r="AE307" s="240">
        <f t="shared" si="54"/>
        <v>79</v>
      </c>
      <c r="AF307" s="240"/>
      <c r="AG307" s="240"/>
    </row>
    <row r="308" spans="1:33" x14ac:dyDescent="0.2">
      <c r="A308" s="197"/>
      <c r="B308" s="9">
        <v>279</v>
      </c>
      <c r="C308" s="204"/>
      <c r="D308" s="204"/>
      <c r="E308" s="201"/>
      <c r="F308" s="202" t="str">
        <f>IF(ISBLANK(E308), "", VLOOKUP(E308, Z!$A$2:$C$4127, 3, FALSE))</f>
        <v/>
      </c>
      <c r="G308" s="227"/>
      <c r="H308" s="227"/>
      <c r="I308" s="203" cm="1">
        <f t="array" ref="I308">IFERROR(W308/100*L308*INDEX(Application,X308,4), 0)</f>
        <v>0</v>
      </c>
      <c r="J308" s="204"/>
      <c r="K308" s="204"/>
      <c r="L308" s="229"/>
      <c r="M308" s="228"/>
      <c r="N308" s="203" cm="1">
        <f t="array" ref="N308">IFERROR(M308/100*L308*INDEX(Application,X308,4), 0)</f>
        <v>0</v>
      </c>
      <c r="O308" s="205"/>
      <c r="P308" s="204"/>
      <c r="Q308" s="201"/>
      <c r="R308" s="202" t="str">
        <f>IF(ISBLANK(Q308), "", VLOOKUP(Q308, Z!$A$2:$C$4127, 3, FALSE))</f>
        <v/>
      </c>
      <c r="S308" s="206"/>
      <c r="T308" s="207">
        <f t="shared" si="44"/>
        <v>0</v>
      </c>
      <c r="U308" s="211"/>
      <c r="V308" s="237">
        <f t="shared" si="45"/>
        <v>1</v>
      </c>
      <c r="W308" s="238">
        <f t="shared" si="51"/>
        <v>36.82</v>
      </c>
      <c r="X308" s="239">
        <f t="shared" si="46"/>
        <v>1</v>
      </c>
      <c r="Y308" s="237">
        <f t="shared" si="47"/>
        <v>1</v>
      </c>
      <c r="Z308" s="238">
        <f t="shared" si="48"/>
        <v>23.933</v>
      </c>
      <c r="AA308" s="238">
        <f t="shared" si="49"/>
        <v>23.933</v>
      </c>
      <c r="AB308" s="238">
        <f t="shared" si="52"/>
        <v>13.052</v>
      </c>
      <c r="AC308" s="238">
        <f t="shared" si="50"/>
        <v>15.262500000000001</v>
      </c>
      <c r="AD308" s="240">
        <f t="shared" si="53"/>
        <v>0</v>
      </c>
      <c r="AE308" s="240">
        <f t="shared" si="54"/>
        <v>79</v>
      </c>
      <c r="AF308" s="240"/>
      <c r="AG308" s="240"/>
    </row>
    <row r="309" spans="1:33" x14ac:dyDescent="0.2">
      <c r="A309" s="197"/>
      <c r="B309" s="9">
        <v>280</v>
      </c>
      <c r="C309" s="204"/>
      <c r="D309" s="204"/>
      <c r="E309" s="201"/>
      <c r="F309" s="202" t="str">
        <f>IF(ISBLANK(E309), "", VLOOKUP(E309, Z!$A$2:$C$4127, 3, FALSE))</f>
        <v/>
      </c>
      <c r="G309" s="227"/>
      <c r="H309" s="227"/>
      <c r="I309" s="203" cm="1">
        <f t="array" ref="I309">IFERROR(W309/100*L309*INDEX(Application,X309,4), 0)</f>
        <v>0</v>
      </c>
      <c r="J309" s="204"/>
      <c r="K309" s="204"/>
      <c r="L309" s="229"/>
      <c r="M309" s="228"/>
      <c r="N309" s="203" cm="1">
        <f t="array" ref="N309">IFERROR(M309/100*L309*INDEX(Application,X309,4), 0)</f>
        <v>0</v>
      </c>
      <c r="O309" s="205"/>
      <c r="P309" s="204"/>
      <c r="Q309" s="201"/>
      <c r="R309" s="202" t="str">
        <f>IF(ISBLANK(Q309), "", VLOOKUP(Q309, Z!$A$2:$C$4127, 3, FALSE))</f>
        <v/>
      </c>
      <c r="S309" s="206"/>
      <c r="T309" s="207">
        <f t="shared" si="44"/>
        <v>0</v>
      </c>
      <c r="U309" s="211"/>
      <c r="V309" s="237">
        <f t="shared" si="45"/>
        <v>1</v>
      </c>
      <c r="W309" s="238">
        <f t="shared" si="51"/>
        <v>36.82</v>
      </c>
      <c r="X309" s="239">
        <f t="shared" si="46"/>
        <v>1</v>
      </c>
      <c r="Y309" s="237">
        <f t="shared" si="47"/>
        <v>1</v>
      </c>
      <c r="Z309" s="238">
        <f t="shared" si="48"/>
        <v>23.933</v>
      </c>
      <c r="AA309" s="238">
        <f t="shared" si="49"/>
        <v>23.933</v>
      </c>
      <c r="AB309" s="238">
        <f t="shared" si="52"/>
        <v>13.052</v>
      </c>
      <c r="AC309" s="238">
        <f t="shared" si="50"/>
        <v>15.262500000000001</v>
      </c>
      <c r="AD309" s="240">
        <f t="shared" si="53"/>
        <v>0</v>
      </c>
      <c r="AE309" s="240">
        <f t="shared" si="54"/>
        <v>79</v>
      </c>
      <c r="AF309" s="240"/>
      <c r="AG309" s="240"/>
    </row>
    <row r="310" spans="1:33" x14ac:dyDescent="0.2">
      <c r="A310" s="197"/>
      <c r="B310" s="226">
        <v>281</v>
      </c>
      <c r="C310" s="204"/>
      <c r="D310" s="204"/>
      <c r="E310" s="201"/>
      <c r="F310" s="202" t="str">
        <f>IF(ISBLANK(E310), "", VLOOKUP(E310, Z!$A$2:$C$4127, 3, FALSE))</f>
        <v/>
      </c>
      <c r="G310" s="227"/>
      <c r="H310" s="227"/>
      <c r="I310" s="203" cm="1">
        <f t="array" ref="I310">IFERROR(W310/100*L310*INDEX(Application,X310,4), 0)</f>
        <v>0</v>
      </c>
      <c r="J310" s="204"/>
      <c r="K310" s="204"/>
      <c r="L310" s="229"/>
      <c r="M310" s="228"/>
      <c r="N310" s="203" cm="1">
        <f t="array" ref="N310">IFERROR(M310/100*L310*INDEX(Application,X310,4), 0)</f>
        <v>0</v>
      </c>
      <c r="O310" s="205"/>
      <c r="P310" s="204"/>
      <c r="Q310" s="201"/>
      <c r="R310" s="202" t="str">
        <f>IF(ISBLANK(Q310), "", VLOOKUP(Q310, Z!$A$2:$C$4127, 3, FALSE))</f>
        <v/>
      </c>
      <c r="S310" s="206"/>
      <c r="T310" s="207">
        <f t="shared" si="44"/>
        <v>0</v>
      </c>
      <c r="U310" s="211"/>
      <c r="V310" s="237">
        <f t="shared" si="45"/>
        <v>1</v>
      </c>
      <c r="W310" s="238">
        <f t="shared" si="51"/>
        <v>36.82</v>
      </c>
      <c r="X310" s="239">
        <f t="shared" si="46"/>
        <v>1</v>
      </c>
      <c r="Y310" s="237">
        <f t="shared" si="47"/>
        <v>1</v>
      </c>
      <c r="Z310" s="238">
        <f t="shared" si="48"/>
        <v>23.933</v>
      </c>
      <c r="AA310" s="238">
        <f t="shared" si="49"/>
        <v>23.933</v>
      </c>
      <c r="AB310" s="238">
        <f t="shared" si="52"/>
        <v>13.052</v>
      </c>
      <c r="AC310" s="238">
        <f t="shared" si="50"/>
        <v>15.262500000000001</v>
      </c>
      <c r="AD310" s="240">
        <f t="shared" si="53"/>
        <v>0</v>
      </c>
      <c r="AE310" s="240">
        <f t="shared" si="54"/>
        <v>79</v>
      </c>
      <c r="AF310" s="240"/>
      <c r="AG310" s="240"/>
    </row>
    <row r="311" spans="1:33" x14ac:dyDescent="0.2">
      <c r="A311" s="197"/>
      <c r="B311" s="9">
        <v>282</v>
      </c>
      <c r="C311" s="204"/>
      <c r="D311" s="204"/>
      <c r="E311" s="201"/>
      <c r="F311" s="202" t="str">
        <f>IF(ISBLANK(E311), "", VLOOKUP(E311, Z!$A$2:$C$4127, 3, FALSE))</f>
        <v/>
      </c>
      <c r="G311" s="227"/>
      <c r="H311" s="227"/>
      <c r="I311" s="203" cm="1">
        <f t="array" ref="I311">IFERROR(W311/100*L311*INDEX(Application,X311,4), 0)</f>
        <v>0</v>
      </c>
      <c r="J311" s="204"/>
      <c r="K311" s="204"/>
      <c r="L311" s="229"/>
      <c r="M311" s="228"/>
      <c r="N311" s="203" cm="1">
        <f t="array" ref="N311">IFERROR(M311/100*L311*INDEX(Application,X311,4), 0)</f>
        <v>0</v>
      </c>
      <c r="O311" s="205"/>
      <c r="P311" s="204"/>
      <c r="Q311" s="201"/>
      <c r="R311" s="202" t="str">
        <f>IF(ISBLANK(Q311), "", VLOOKUP(Q311, Z!$A$2:$C$4127, 3, FALSE))</f>
        <v/>
      </c>
      <c r="S311" s="206"/>
      <c r="T311" s="207">
        <f t="shared" si="44"/>
        <v>0</v>
      </c>
      <c r="U311" s="211"/>
      <c r="V311" s="237">
        <f t="shared" si="45"/>
        <v>1</v>
      </c>
      <c r="W311" s="238">
        <f t="shared" si="51"/>
        <v>36.82</v>
      </c>
      <c r="X311" s="239">
        <f t="shared" si="46"/>
        <v>1</v>
      </c>
      <c r="Y311" s="237">
        <f t="shared" si="47"/>
        <v>1</v>
      </c>
      <c r="Z311" s="238">
        <f t="shared" si="48"/>
        <v>23.933</v>
      </c>
      <c r="AA311" s="238">
        <f t="shared" si="49"/>
        <v>23.933</v>
      </c>
      <c r="AB311" s="238">
        <f t="shared" si="52"/>
        <v>13.052</v>
      </c>
      <c r="AC311" s="238">
        <f t="shared" si="50"/>
        <v>15.262500000000001</v>
      </c>
      <c r="AD311" s="240">
        <f t="shared" si="53"/>
        <v>0</v>
      </c>
      <c r="AE311" s="240">
        <f t="shared" si="54"/>
        <v>79</v>
      </c>
      <c r="AF311" s="240"/>
      <c r="AG311" s="240"/>
    </row>
    <row r="312" spans="1:33" x14ac:dyDescent="0.2">
      <c r="A312" s="197"/>
      <c r="B312" s="9">
        <v>283</v>
      </c>
      <c r="C312" s="204"/>
      <c r="D312" s="204"/>
      <c r="E312" s="201"/>
      <c r="F312" s="202" t="str">
        <f>IF(ISBLANK(E312), "", VLOOKUP(E312, Z!$A$2:$C$4127, 3, FALSE))</f>
        <v/>
      </c>
      <c r="G312" s="227"/>
      <c r="H312" s="227"/>
      <c r="I312" s="203" cm="1">
        <f t="array" ref="I312">IFERROR(W312/100*L312*INDEX(Application,X312,4), 0)</f>
        <v>0</v>
      </c>
      <c r="J312" s="204"/>
      <c r="K312" s="204"/>
      <c r="L312" s="229"/>
      <c r="M312" s="228"/>
      <c r="N312" s="203" cm="1">
        <f t="array" ref="N312">IFERROR(M312/100*L312*INDEX(Application,X312,4), 0)</f>
        <v>0</v>
      </c>
      <c r="O312" s="205"/>
      <c r="P312" s="204"/>
      <c r="Q312" s="201"/>
      <c r="R312" s="202" t="str">
        <f>IF(ISBLANK(Q312), "", VLOOKUP(Q312, Z!$A$2:$C$4127, 3, FALSE))</f>
        <v/>
      </c>
      <c r="S312" s="206"/>
      <c r="T312" s="207">
        <f t="shared" si="44"/>
        <v>0</v>
      </c>
      <c r="U312" s="211"/>
      <c r="V312" s="237">
        <f t="shared" si="45"/>
        <v>1</v>
      </c>
      <c r="W312" s="238">
        <f t="shared" si="51"/>
        <v>36.82</v>
      </c>
      <c r="X312" s="239">
        <f t="shared" si="46"/>
        <v>1</v>
      </c>
      <c r="Y312" s="237">
        <f t="shared" si="47"/>
        <v>1</v>
      </c>
      <c r="Z312" s="238">
        <f t="shared" si="48"/>
        <v>23.933</v>
      </c>
      <c r="AA312" s="238">
        <f t="shared" si="49"/>
        <v>23.933</v>
      </c>
      <c r="AB312" s="238">
        <f t="shared" si="52"/>
        <v>13.052</v>
      </c>
      <c r="AC312" s="238">
        <f t="shared" si="50"/>
        <v>15.262500000000001</v>
      </c>
      <c r="AD312" s="240">
        <f t="shared" si="53"/>
        <v>0</v>
      </c>
      <c r="AE312" s="240">
        <f t="shared" si="54"/>
        <v>79</v>
      </c>
      <c r="AF312" s="240"/>
      <c r="AG312" s="240"/>
    </row>
    <row r="313" spans="1:33" x14ac:dyDescent="0.2">
      <c r="A313" s="197"/>
      <c r="B313" s="9">
        <v>284</v>
      </c>
      <c r="C313" s="204"/>
      <c r="D313" s="204"/>
      <c r="E313" s="201"/>
      <c r="F313" s="202" t="str">
        <f>IF(ISBLANK(E313), "", VLOOKUP(E313, Z!$A$2:$C$4127, 3, FALSE))</f>
        <v/>
      </c>
      <c r="G313" s="227"/>
      <c r="H313" s="227"/>
      <c r="I313" s="203" cm="1">
        <f t="array" ref="I313">IFERROR(W313/100*L313*INDEX(Application,X313,4), 0)</f>
        <v>0</v>
      </c>
      <c r="J313" s="204"/>
      <c r="K313" s="204"/>
      <c r="L313" s="229"/>
      <c r="M313" s="228"/>
      <c r="N313" s="203" cm="1">
        <f t="array" ref="N313">IFERROR(M313/100*L313*INDEX(Application,X313,4), 0)</f>
        <v>0</v>
      </c>
      <c r="O313" s="205"/>
      <c r="P313" s="204"/>
      <c r="Q313" s="201"/>
      <c r="R313" s="202" t="str">
        <f>IF(ISBLANK(Q313), "", VLOOKUP(Q313, Z!$A$2:$C$4127, 3, FALSE))</f>
        <v/>
      </c>
      <c r="S313" s="206"/>
      <c r="T313" s="207">
        <f t="shared" si="44"/>
        <v>0</v>
      </c>
      <c r="U313" s="211"/>
      <c r="V313" s="237">
        <f t="shared" si="45"/>
        <v>1</v>
      </c>
      <c r="W313" s="238">
        <f t="shared" si="51"/>
        <v>36.82</v>
      </c>
      <c r="X313" s="239">
        <f t="shared" si="46"/>
        <v>1</v>
      </c>
      <c r="Y313" s="237">
        <f t="shared" si="47"/>
        <v>1</v>
      </c>
      <c r="Z313" s="238">
        <f t="shared" si="48"/>
        <v>23.933</v>
      </c>
      <c r="AA313" s="238">
        <f t="shared" si="49"/>
        <v>23.933</v>
      </c>
      <c r="AB313" s="238">
        <f t="shared" si="52"/>
        <v>13.052</v>
      </c>
      <c r="AC313" s="238">
        <f t="shared" si="50"/>
        <v>15.262500000000001</v>
      </c>
      <c r="AD313" s="240">
        <f t="shared" si="53"/>
        <v>0</v>
      </c>
      <c r="AE313" s="240">
        <f t="shared" si="54"/>
        <v>79</v>
      </c>
      <c r="AF313" s="240"/>
      <c r="AG313" s="240"/>
    </row>
    <row r="314" spans="1:33" x14ac:dyDescent="0.2">
      <c r="A314" s="197"/>
      <c r="B314" s="226">
        <v>285</v>
      </c>
      <c r="C314" s="204"/>
      <c r="D314" s="204"/>
      <c r="E314" s="201"/>
      <c r="F314" s="202" t="str">
        <f>IF(ISBLANK(E314), "", VLOOKUP(E314, Z!$A$2:$C$4127, 3, FALSE))</f>
        <v/>
      </c>
      <c r="G314" s="227"/>
      <c r="H314" s="227"/>
      <c r="I314" s="203" cm="1">
        <f t="array" ref="I314">IFERROR(W314/100*L314*INDEX(Application,X314,4), 0)</f>
        <v>0</v>
      </c>
      <c r="J314" s="204"/>
      <c r="K314" s="204"/>
      <c r="L314" s="229"/>
      <c r="M314" s="228"/>
      <c r="N314" s="203" cm="1">
        <f t="array" ref="N314">IFERROR(M314/100*L314*INDEX(Application,X314,4), 0)</f>
        <v>0</v>
      </c>
      <c r="O314" s="205"/>
      <c r="P314" s="204"/>
      <c r="Q314" s="201"/>
      <c r="R314" s="202" t="str">
        <f>IF(ISBLANK(Q314), "", VLOOKUP(Q314, Z!$A$2:$C$4127, 3, FALSE))</f>
        <v/>
      </c>
      <c r="S314" s="206"/>
      <c r="T314" s="207">
        <f t="shared" si="44"/>
        <v>0</v>
      </c>
      <c r="U314" s="211"/>
      <c r="V314" s="237">
        <f t="shared" si="45"/>
        <v>1</v>
      </c>
      <c r="W314" s="238">
        <f t="shared" si="51"/>
        <v>36.82</v>
      </c>
      <c r="X314" s="239">
        <f t="shared" si="46"/>
        <v>1</v>
      </c>
      <c r="Y314" s="237">
        <f t="shared" si="47"/>
        <v>1</v>
      </c>
      <c r="Z314" s="238">
        <f t="shared" si="48"/>
        <v>23.933</v>
      </c>
      <c r="AA314" s="238">
        <f t="shared" si="49"/>
        <v>23.933</v>
      </c>
      <c r="AB314" s="238">
        <f t="shared" si="52"/>
        <v>13.052</v>
      </c>
      <c r="AC314" s="238">
        <f t="shared" si="50"/>
        <v>15.262500000000001</v>
      </c>
      <c r="AD314" s="240">
        <f t="shared" si="53"/>
        <v>0</v>
      </c>
      <c r="AE314" s="240">
        <f t="shared" si="54"/>
        <v>79</v>
      </c>
      <c r="AF314" s="240"/>
      <c r="AG314" s="240"/>
    </row>
    <row r="315" spans="1:33" x14ac:dyDescent="0.2">
      <c r="A315" s="197"/>
      <c r="B315" s="9">
        <v>286</v>
      </c>
      <c r="C315" s="204"/>
      <c r="D315" s="204"/>
      <c r="E315" s="201"/>
      <c r="F315" s="202" t="str">
        <f>IF(ISBLANK(E315), "", VLOOKUP(E315, Z!$A$2:$C$4127, 3, FALSE))</f>
        <v/>
      </c>
      <c r="G315" s="227"/>
      <c r="H315" s="227"/>
      <c r="I315" s="203" cm="1">
        <f t="array" ref="I315">IFERROR(W315/100*L315*INDEX(Application,X315,4), 0)</f>
        <v>0</v>
      </c>
      <c r="J315" s="204"/>
      <c r="K315" s="204"/>
      <c r="L315" s="229"/>
      <c r="M315" s="228"/>
      <c r="N315" s="203" cm="1">
        <f t="array" ref="N315">IFERROR(M315/100*L315*INDEX(Application,X315,4), 0)</f>
        <v>0</v>
      </c>
      <c r="O315" s="205"/>
      <c r="P315" s="204"/>
      <c r="Q315" s="201"/>
      <c r="R315" s="202" t="str">
        <f>IF(ISBLANK(Q315), "", VLOOKUP(Q315, Z!$A$2:$C$4127, 3, FALSE))</f>
        <v/>
      </c>
      <c r="S315" s="206"/>
      <c r="T315" s="207">
        <f t="shared" si="44"/>
        <v>0</v>
      </c>
      <c r="U315" s="211"/>
      <c r="V315" s="237">
        <f t="shared" si="45"/>
        <v>1</v>
      </c>
      <c r="W315" s="238">
        <f t="shared" si="51"/>
        <v>36.82</v>
      </c>
      <c r="X315" s="239">
        <f t="shared" si="46"/>
        <v>1</v>
      </c>
      <c r="Y315" s="237">
        <f t="shared" si="47"/>
        <v>1</v>
      </c>
      <c r="Z315" s="238">
        <f t="shared" si="48"/>
        <v>23.933</v>
      </c>
      <c r="AA315" s="238">
        <f t="shared" si="49"/>
        <v>23.933</v>
      </c>
      <c r="AB315" s="238">
        <f t="shared" si="52"/>
        <v>13.052</v>
      </c>
      <c r="AC315" s="238">
        <f t="shared" si="50"/>
        <v>15.262500000000001</v>
      </c>
      <c r="AD315" s="240">
        <f t="shared" si="53"/>
        <v>0</v>
      </c>
      <c r="AE315" s="240">
        <f t="shared" si="54"/>
        <v>79</v>
      </c>
      <c r="AF315" s="240"/>
      <c r="AG315" s="240"/>
    </row>
    <row r="316" spans="1:33" x14ac:dyDescent="0.2">
      <c r="A316" s="197"/>
      <c r="B316" s="9">
        <v>287</v>
      </c>
      <c r="C316" s="204"/>
      <c r="D316" s="204"/>
      <c r="E316" s="201"/>
      <c r="F316" s="202" t="str">
        <f>IF(ISBLANK(E316), "", VLOOKUP(E316, Z!$A$2:$C$4127, 3, FALSE))</f>
        <v/>
      </c>
      <c r="G316" s="227"/>
      <c r="H316" s="227"/>
      <c r="I316" s="203" cm="1">
        <f t="array" ref="I316">IFERROR(W316/100*L316*INDEX(Application,X316,4), 0)</f>
        <v>0</v>
      </c>
      <c r="J316" s="204"/>
      <c r="K316" s="204"/>
      <c r="L316" s="229"/>
      <c r="M316" s="228"/>
      <c r="N316" s="203" cm="1">
        <f t="array" ref="N316">IFERROR(M316/100*L316*INDEX(Application,X316,4), 0)</f>
        <v>0</v>
      </c>
      <c r="O316" s="205"/>
      <c r="P316" s="204"/>
      <c r="Q316" s="201"/>
      <c r="R316" s="202" t="str">
        <f>IF(ISBLANK(Q316), "", VLOOKUP(Q316, Z!$A$2:$C$4127, 3, FALSE))</f>
        <v/>
      </c>
      <c r="S316" s="206"/>
      <c r="T316" s="207">
        <f t="shared" si="44"/>
        <v>0</v>
      </c>
      <c r="U316" s="211"/>
      <c r="V316" s="237">
        <f t="shared" si="45"/>
        <v>1</v>
      </c>
      <c r="W316" s="238">
        <f t="shared" si="51"/>
        <v>36.82</v>
      </c>
      <c r="X316" s="239">
        <f t="shared" si="46"/>
        <v>1</v>
      </c>
      <c r="Y316" s="237">
        <f t="shared" si="47"/>
        <v>1</v>
      </c>
      <c r="Z316" s="238">
        <f t="shared" si="48"/>
        <v>23.933</v>
      </c>
      <c r="AA316" s="238">
        <f t="shared" si="49"/>
        <v>23.933</v>
      </c>
      <c r="AB316" s="238">
        <f t="shared" si="52"/>
        <v>13.052</v>
      </c>
      <c r="AC316" s="238">
        <f t="shared" si="50"/>
        <v>15.262500000000001</v>
      </c>
      <c r="AD316" s="240">
        <f t="shared" si="53"/>
        <v>0</v>
      </c>
      <c r="AE316" s="240">
        <f t="shared" si="54"/>
        <v>79</v>
      </c>
      <c r="AF316" s="240"/>
      <c r="AG316" s="240"/>
    </row>
    <row r="317" spans="1:33" x14ac:dyDescent="0.2">
      <c r="A317" s="197"/>
      <c r="B317" s="9">
        <v>288</v>
      </c>
      <c r="C317" s="204"/>
      <c r="D317" s="204"/>
      <c r="E317" s="201"/>
      <c r="F317" s="202" t="str">
        <f>IF(ISBLANK(E317), "", VLOOKUP(E317, Z!$A$2:$C$4127, 3, FALSE))</f>
        <v/>
      </c>
      <c r="G317" s="227"/>
      <c r="H317" s="227"/>
      <c r="I317" s="203" cm="1">
        <f t="array" ref="I317">IFERROR(W317/100*L317*INDEX(Application,X317,4), 0)</f>
        <v>0</v>
      </c>
      <c r="J317" s="204"/>
      <c r="K317" s="204"/>
      <c r="L317" s="229"/>
      <c r="M317" s="228"/>
      <c r="N317" s="203" cm="1">
        <f t="array" ref="N317">IFERROR(M317/100*L317*INDEX(Application,X317,4), 0)</f>
        <v>0</v>
      </c>
      <c r="O317" s="205"/>
      <c r="P317" s="204"/>
      <c r="Q317" s="201"/>
      <c r="R317" s="202" t="str">
        <f>IF(ISBLANK(Q317), "", VLOOKUP(Q317, Z!$A$2:$C$4127, 3, FALSE))</f>
        <v/>
      </c>
      <c r="S317" s="206"/>
      <c r="T317" s="207">
        <f t="shared" si="44"/>
        <v>0</v>
      </c>
      <c r="U317" s="211"/>
      <c r="V317" s="237">
        <f t="shared" si="45"/>
        <v>1</v>
      </c>
      <c r="W317" s="238">
        <f t="shared" si="51"/>
        <v>36.82</v>
      </c>
      <c r="X317" s="239">
        <f t="shared" si="46"/>
        <v>1</v>
      </c>
      <c r="Y317" s="237">
        <f t="shared" si="47"/>
        <v>1</v>
      </c>
      <c r="Z317" s="238">
        <f t="shared" si="48"/>
        <v>23.933</v>
      </c>
      <c r="AA317" s="238">
        <f t="shared" si="49"/>
        <v>23.933</v>
      </c>
      <c r="AB317" s="238">
        <f t="shared" si="52"/>
        <v>13.052</v>
      </c>
      <c r="AC317" s="238">
        <f t="shared" si="50"/>
        <v>15.262500000000001</v>
      </c>
      <c r="AD317" s="240">
        <f t="shared" si="53"/>
        <v>0</v>
      </c>
      <c r="AE317" s="240">
        <f t="shared" si="54"/>
        <v>79</v>
      </c>
      <c r="AF317" s="240"/>
      <c r="AG317" s="240"/>
    </row>
    <row r="318" spans="1:33" x14ac:dyDescent="0.2">
      <c r="A318" s="197"/>
      <c r="B318" s="226">
        <v>289</v>
      </c>
      <c r="C318" s="204"/>
      <c r="D318" s="204"/>
      <c r="E318" s="201"/>
      <c r="F318" s="202" t="str">
        <f>IF(ISBLANK(E318), "", VLOOKUP(E318, Z!$A$2:$C$4127, 3, FALSE))</f>
        <v/>
      </c>
      <c r="G318" s="227"/>
      <c r="H318" s="227"/>
      <c r="I318" s="203" cm="1">
        <f t="array" ref="I318">IFERROR(W318/100*L318*INDEX(Application,X318,4), 0)</f>
        <v>0</v>
      </c>
      <c r="J318" s="204"/>
      <c r="K318" s="204"/>
      <c r="L318" s="229"/>
      <c r="M318" s="228"/>
      <c r="N318" s="203" cm="1">
        <f t="array" ref="N318">IFERROR(M318/100*L318*INDEX(Application,X318,4), 0)</f>
        <v>0</v>
      </c>
      <c r="O318" s="205"/>
      <c r="P318" s="204"/>
      <c r="Q318" s="201"/>
      <c r="R318" s="202" t="str">
        <f>IF(ISBLANK(Q318), "", VLOOKUP(Q318, Z!$A$2:$C$4127, 3, FALSE))</f>
        <v/>
      </c>
      <c r="S318" s="206"/>
      <c r="T318" s="207">
        <f t="shared" si="44"/>
        <v>0</v>
      </c>
      <c r="U318" s="211"/>
      <c r="V318" s="237">
        <f t="shared" si="45"/>
        <v>1</v>
      </c>
      <c r="W318" s="238">
        <f t="shared" si="51"/>
        <v>36.82</v>
      </c>
      <c r="X318" s="239">
        <f t="shared" si="46"/>
        <v>1</v>
      </c>
      <c r="Y318" s="237">
        <f t="shared" si="47"/>
        <v>1</v>
      </c>
      <c r="Z318" s="238">
        <f t="shared" si="48"/>
        <v>23.933</v>
      </c>
      <c r="AA318" s="238">
        <f t="shared" si="49"/>
        <v>23.933</v>
      </c>
      <c r="AB318" s="238">
        <f t="shared" si="52"/>
        <v>13.052</v>
      </c>
      <c r="AC318" s="238">
        <f t="shared" si="50"/>
        <v>15.262500000000001</v>
      </c>
      <c r="AD318" s="240">
        <f t="shared" si="53"/>
        <v>0</v>
      </c>
      <c r="AE318" s="240">
        <f t="shared" si="54"/>
        <v>79</v>
      </c>
      <c r="AF318" s="240"/>
      <c r="AG318" s="240"/>
    </row>
    <row r="319" spans="1:33" x14ac:dyDescent="0.2">
      <c r="A319" s="197"/>
      <c r="B319" s="9">
        <v>290</v>
      </c>
      <c r="C319" s="204"/>
      <c r="D319" s="204"/>
      <c r="E319" s="201"/>
      <c r="F319" s="202" t="str">
        <f>IF(ISBLANK(E319), "", VLOOKUP(E319, Z!$A$2:$C$4127, 3, FALSE))</f>
        <v/>
      </c>
      <c r="G319" s="227"/>
      <c r="H319" s="227"/>
      <c r="I319" s="203" cm="1">
        <f t="array" ref="I319">IFERROR(W319/100*L319*INDEX(Application,X319,4), 0)</f>
        <v>0</v>
      </c>
      <c r="J319" s="204"/>
      <c r="K319" s="204"/>
      <c r="L319" s="229"/>
      <c r="M319" s="228"/>
      <c r="N319" s="203" cm="1">
        <f t="array" ref="N319">IFERROR(M319/100*L319*INDEX(Application,X319,4), 0)</f>
        <v>0</v>
      </c>
      <c r="O319" s="205"/>
      <c r="P319" s="204"/>
      <c r="Q319" s="201"/>
      <c r="R319" s="202" t="str">
        <f>IF(ISBLANK(Q319), "", VLOOKUP(Q319, Z!$A$2:$C$4127, 3, FALSE))</f>
        <v/>
      </c>
      <c r="S319" s="206"/>
      <c r="T319" s="207">
        <f t="shared" si="44"/>
        <v>0</v>
      </c>
      <c r="U319" s="211"/>
      <c r="V319" s="237">
        <f t="shared" si="45"/>
        <v>1</v>
      </c>
      <c r="W319" s="238">
        <f t="shared" si="51"/>
        <v>36.82</v>
      </c>
      <c r="X319" s="239">
        <f t="shared" si="46"/>
        <v>1</v>
      </c>
      <c r="Y319" s="237">
        <f t="shared" si="47"/>
        <v>1</v>
      </c>
      <c r="Z319" s="238">
        <f t="shared" si="48"/>
        <v>23.933</v>
      </c>
      <c r="AA319" s="238">
        <f t="shared" si="49"/>
        <v>23.933</v>
      </c>
      <c r="AB319" s="238">
        <f t="shared" si="52"/>
        <v>13.052</v>
      </c>
      <c r="AC319" s="238">
        <f t="shared" si="50"/>
        <v>15.262500000000001</v>
      </c>
      <c r="AD319" s="240">
        <f t="shared" si="53"/>
        <v>0</v>
      </c>
      <c r="AE319" s="240">
        <f t="shared" si="54"/>
        <v>79</v>
      </c>
      <c r="AF319" s="240"/>
      <c r="AG319" s="240"/>
    </row>
    <row r="320" spans="1:33" x14ac:dyDescent="0.2">
      <c r="A320" s="197"/>
      <c r="B320" s="9">
        <v>291</v>
      </c>
      <c r="C320" s="204"/>
      <c r="D320" s="204"/>
      <c r="E320" s="201"/>
      <c r="F320" s="202" t="str">
        <f>IF(ISBLANK(E320), "", VLOOKUP(E320, Z!$A$2:$C$4127, 3, FALSE))</f>
        <v/>
      </c>
      <c r="G320" s="227"/>
      <c r="H320" s="227"/>
      <c r="I320" s="203" cm="1">
        <f t="array" ref="I320">IFERROR(W320/100*L320*INDEX(Application,X320,4), 0)</f>
        <v>0</v>
      </c>
      <c r="J320" s="204"/>
      <c r="K320" s="204"/>
      <c r="L320" s="229"/>
      <c r="M320" s="228"/>
      <c r="N320" s="203" cm="1">
        <f t="array" ref="N320">IFERROR(M320/100*L320*INDEX(Application,X320,4), 0)</f>
        <v>0</v>
      </c>
      <c r="O320" s="205"/>
      <c r="P320" s="204"/>
      <c r="Q320" s="201"/>
      <c r="R320" s="202" t="str">
        <f>IF(ISBLANK(Q320), "", VLOOKUP(Q320, Z!$A$2:$C$4127, 3, FALSE))</f>
        <v/>
      </c>
      <c r="S320" s="206"/>
      <c r="T320" s="207">
        <f t="shared" si="44"/>
        <v>0</v>
      </c>
      <c r="U320" s="211"/>
      <c r="V320" s="237">
        <f t="shared" si="45"/>
        <v>1</v>
      </c>
      <c r="W320" s="238">
        <f t="shared" si="51"/>
        <v>36.82</v>
      </c>
      <c r="X320" s="239">
        <f t="shared" si="46"/>
        <v>1</v>
      </c>
      <c r="Y320" s="237">
        <f t="shared" si="47"/>
        <v>1</v>
      </c>
      <c r="Z320" s="238">
        <f t="shared" si="48"/>
        <v>23.933</v>
      </c>
      <c r="AA320" s="238">
        <f t="shared" si="49"/>
        <v>23.933</v>
      </c>
      <c r="AB320" s="238">
        <f t="shared" si="52"/>
        <v>13.052</v>
      </c>
      <c r="AC320" s="238">
        <f t="shared" si="50"/>
        <v>15.262500000000001</v>
      </c>
      <c r="AD320" s="240">
        <f t="shared" si="53"/>
        <v>0</v>
      </c>
      <c r="AE320" s="240">
        <f t="shared" si="54"/>
        <v>79</v>
      </c>
      <c r="AF320" s="240"/>
      <c r="AG320" s="240"/>
    </row>
    <row r="321" spans="1:33" x14ac:dyDescent="0.2">
      <c r="A321" s="197"/>
      <c r="B321" s="9">
        <v>292</v>
      </c>
      <c r="C321" s="204"/>
      <c r="D321" s="204"/>
      <c r="E321" s="201"/>
      <c r="F321" s="202" t="str">
        <f>IF(ISBLANK(E321), "", VLOOKUP(E321, Z!$A$2:$C$4127, 3, FALSE))</f>
        <v/>
      </c>
      <c r="G321" s="227"/>
      <c r="H321" s="227"/>
      <c r="I321" s="203" cm="1">
        <f t="array" ref="I321">IFERROR(W321/100*L321*INDEX(Application,X321,4), 0)</f>
        <v>0</v>
      </c>
      <c r="J321" s="204"/>
      <c r="K321" s="204"/>
      <c r="L321" s="229"/>
      <c r="M321" s="228"/>
      <c r="N321" s="203" cm="1">
        <f t="array" ref="N321">IFERROR(M321/100*L321*INDEX(Application,X321,4), 0)</f>
        <v>0</v>
      </c>
      <c r="O321" s="205"/>
      <c r="P321" s="204"/>
      <c r="Q321" s="201"/>
      <c r="R321" s="202" t="str">
        <f>IF(ISBLANK(Q321), "", VLOOKUP(Q321, Z!$A$2:$C$4127, 3, FALSE))</f>
        <v/>
      </c>
      <c r="S321" s="206"/>
      <c r="T321" s="207">
        <f t="shared" si="44"/>
        <v>0</v>
      </c>
      <c r="U321" s="211"/>
      <c r="V321" s="237">
        <f t="shared" si="45"/>
        <v>1</v>
      </c>
      <c r="W321" s="238">
        <f t="shared" si="51"/>
        <v>36.82</v>
      </c>
      <c r="X321" s="239">
        <f t="shared" si="46"/>
        <v>1</v>
      </c>
      <c r="Y321" s="237">
        <f t="shared" si="47"/>
        <v>1</v>
      </c>
      <c r="Z321" s="238">
        <f t="shared" si="48"/>
        <v>23.933</v>
      </c>
      <c r="AA321" s="238">
        <f t="shared" si="49"/>
        <v>23.933</v>
      </c>
      <c r="AB321" s="238">
        <f t="shared" si="52"/>
        <v>13.052</v>
      </c>
      <c r="AC321" s="238">
        <f t="shared" si="50"/>
        <v>15.262500000000001</v>
      </c>
      <c r="AD321" s="240">
        <f t="shared" si="53"/>
        <v>0</v>
      </c>
      <c r="AE321" s="240">
        <f t="shared" si="54"/>
        <v>79</v>
      </c>
      <c r="AF321" s="240"/>
      <c r="AG321" s="240"/>
    </row>
    <row r="322" spans="1:33" x14ac:dyDescent="0.2">
      <c r="A322" s="197"/>
      <c r="B322" s="226">
        <v>293</v>
      </c>
      <c r="C322" s="204"/>
      <c r="D322" s="204"/>
      <c r="E322" s="201"/>
      <c r="F322" s="202" t="str">
        <f>IF(ISBLANK(E322), "", VLOOKUP(E322, Z!$A$2:$C$4127, 3, FALSE))</f>
        <v/>
      </c>
      <c r="G322" s="227"/>
      <c r="H322" s="227"/>
      <c r="I322" s="203" cm="1">
        <f t="array" ref="I322">IFERROR(W322/100*L322*INDEX(Application,X322,4), 0)</f>
        <v>0</v>
      </c>
      <c r="J322" s="204"/>
      <c r="K322" s="204"/>
      <c r="L322" s="229"/>
      <c r="M322" s="228"/>
      <c r="N322" s="203" cm="1">
        <f t="array" ref="N322">IFERROR(M322/100*L322*INDEX(Application,X322,4), 0)</f>
        <v>0</v>
      </c>
      <c r="O322" s="205"/>
      <c r="P322" s="204"/>
      <c r="Q322" s="201"/>
      <c r="R322" s="202" t="str">
        <f>IF(ISBLANK(Q322), "", VLOOKUP(Q322, Z!$A$2:$C$4127, 3, FALSE))</f>
        <v/>
      </c>
      <c r="S322" s="206"/>
      <c r="T322" s="207">
        <f t="shared" si="44"/>
        <v>0</v>
      </c>
      <c r="U322" s="211"/>
      <c r="V322" s="237">
        <f t="shared" si="45"/>
        <v>1</v>
      </c>
      <c r="W322" s="238">
        <f t="shared" si="51"/>
        <v>36.82</v>
      </c>
      <c r="X322" s="239">
        <f t="shared" si="46"/>
        <v>1</v>
      </c>
      <c r="Y322" s="237">
        <f t="shared" si="47"/>
        <v>1</v>
      </c>
      <c r="Z322" s="238">
        <f t="shared" si="48"/>
        <v>23.933</v>
      </c>
      <c r="AA322" s="238">
        <f t="shared" si="49"/>
        <v>23.933</v>
      </c>
      <c r="AB322" s="238">
        <f t="shared" si="52"/>
        <v>13.052</v>
      </c>
      <c r="AC322" s="238">
        <f t="shared" si="50"/>
        <v>15.262500000000001</v>
      </c>
      <c r="AD322" s="240">
        <f t="shared" si="53"/>
        <v>0</v>
      </c>
      <c r="AE322" s="240">
        <f t="shared" si="54"/>
        <v>79</v>
      </c>
      <c r="AF322" s="240"/>
      <c r="AG322" s="240"/>
    </row>
    <row r="323" spans="1:33" x14ac:dyDescent="0.2">
      <c r="A323" s="197"/>
      <c r="B323" s="9">
        <v>294</v>
      </c>
      <c r="C323" s="204"/>
      <c r="D323" s="204"/>
      <c r="E323" s="201"/>
      <c r="F323" s="202" t="str">
        <f>IF(ISBLANK(E323), "", VLOOKUP(E323, Z!$A$2:$C$4127, 3, FALSE))</f>
        <v/>
      </c>
      <c r="G323" s="227"/>
      <c r="H323" s="227"/>
      <c r="I323" s="203" cm="1">
        <f t="array" ref="I323">IFERROR(W323/100*L323*INDEX(Application,X323,4), 0)</f>
        <v>0</v>
      </c>
      <c r="J323" s="204"/>
      <c r="K323" s="204"/>
      <c r="L323" s="229"/>
      <c r="M323" s="228"/>
      <c r="N323" s="203" cm="1">
        <f t="array" ref="N323">IFERROR(M323/100*L323*INDEX(Application,X323,4), 0)</f>
        <v>0</v>
      </c>
      <c r="O323" s="205"/>
      <c r="P323" s="204"/>
      <c r="Q323" s="201"/>
      <c r="R323" s="202" t="str">
        <f>IF(ISBLANK(Q323), "", VLOOKUP(Q323, Z!$A$2:$C$4127, 3, FALSE))</f>
        <v/>
      </c>
      <c r="S323" s="206"/>
      <c r="T323" s="207">
        <f t="shared" si="44"/>
        <v>0</v>
      </c>
      <c r="U323" s="211"/>
      <c r="V323" s="237">
        <f t="shared" si="45"/>
        <v>1</v>
      </c>
      <c r="W323" s="238">
        <f t="shared" si="51"/>
        <v>36.82</v>
      </c>
      <c r="X323" s="239">
        <f t="shared" si="46"/>
        <v>1</v>
      </c>
      <c r="Y323" s="237">
        <f t="shared" si="47"/>
        <v>1</v>
      </c>
      <c r="Z323" s="238">
        <f t="shared" si="48"/>
        <v>23.933</v>
      </c>
      <c r="AA323" s="238">
        <f t="shared" si="49"/>
        <v>23.933</v>
      </c>
      <c r="AB323" s="238">
        <f t="shared" si="52"/>
        <v>13.052</v>
      </c>
      <c r="AC323" s="238">
        <f t="shared" si="50"/>
        <v>15.262500000000001</v>
      </c>
      <c r="AD323" s="240">
        <f t="shared" si="53"/>
        <v>0</v>
      </c>
      <c r="AE323" s="240">
        <f t="shared" si="54"/>
        <v>79</v>
      </c>
      <c r="AF323" s="240"/>
      <c r="AG323" s="240"/>
    </row>
    <row r="324" spans="1:33" x14ac:dyDescent="0.2">
      <c r="A324" s="197"/>
      <c r="B324" s="9">
        <v>295</v>
      </c>
      <c r="C324" s="204"/>
      <c r="D324" s="204"/>
      <c r="E324" s="201"/>
      <c r="F324" s="202" t="str">
        <f>IF(ISBLANK(E324), "", VLOOKUP(E324, Z!$A$2:$C$4127, 3, FALSE))</f>
        <v/>
      </c>
      <c r="G324" s="227"/>
      <c r="H324" s="227"/>
      <c r="I324" s="203" cm="1">
        <f t="array" ref="I324">IFERROR(W324/100*L324*INDEX(Application,X324,4), 0)</f>
        <v>0</v>
      </c>
      <c r="J324" s="204"/>
      <c r="K324" s="204"/>
      <c r="L324" s="229"/>
      <c r="M324" s="228"/>
      <c r="N324" s="203" cm="1">
        <f t="array" ref="N324">IFERROR(M324/100*L324*INDEX(Application,X324,4), 0)</f>
        <v>0</v>
      </c>
      <c r="O324" s="205"/>
      <c r="P324" s="204"/>
      <c r="Q324" s="201"/>
      <c r="R324" s="202" t="str">
        <f>IF(ISBLANK(Q324), "", VLOOKUP(Q324, Z!$A$2:$C$4127, 3, FALSE))</f>
        <v/>
      </c>
      <c r="S324" s="206"/>
      <c r="T324" s="207">
        <f t="shared" si="44"/>
        <v>0</v>
      </c>
      <c r="U324" s="211"/>
      <c r="V324" s="237">
        <f t="shared" si="45"/>
        <v>1</v>
      </c>
      <c r="W324" s="238">
        <f t="shared" si="51"/>
        <v>36.82</v>
      </c>
      <c r="X324" s="239">
        <f t="shared" si="46"/>
        <v>1</v>
      </c>
      <c r="Y324" s="237">
        <f t="shared" si="47"/>
        <v>1</v>
      </c>
      <c r="Z324" s="238">
        <f t="shared" si="48"/>
        <v>23.933</v>
      </c>
      <c r="AA324" s="238">
        <f t="shared" si="49"/>
        <v>23.933</v>
      </c>
      <c r="AB324" s="238">
        <f t="shared" si="52"/>
        <v>13.052</v>
      </c>
      <c r="AC324" s="238">
        <f t="shared" si="50"/>
        <v>15.262500000000001</v>
      </c>
      <c r="AD324" s="240">
        <f t="shared" si="53"/>
        <v>0</v>
      </c>
      <c r="AE324" s="240">
        <f t="shared" si="54"/>
        <v>79</v>
      </c>
      <c r="AF324" s="240"/>
      <c r="AG324" s="240"/>
    </row>
    <row r="325" spans="1:33" x14ac:dyDescent="0.2">
      <c r="A325" s="197"/>
      <c r="B325" s="9">
        <v>296</v>
      </c>
      <c r="C325" s="204"/>
      <c r="D325" s="204"/>
      <c r="E325" s="201"/>
      <c r="F325" s="202" t="str">
        <f>IF(ISBLANK(E325), "", VLOOKUP(E325, Z!$A$2:$C$4127, 3, FALSE))</f>
        <v/>
      </c>
      <c r="G325" s="227"/>
      <c r="H325" s="227"/>
      <c r="I325" s="203" cm="1">
        <f t="array" ref="I325">IFERROR(W325/100*L325*INDEX(Application,X325,4), 0)</f>
        <v>0</v>
      </c>
      <c r="J325" s="204"/>
      <c r="K325" s="204"/>
      <c r="L325" s="229"/>
      <c r="M325" s="228"/>
      <c r="N325" s="203" cm="1">
        <f t="array" ref="N325">IFERROR(M325/100*L325*INDEX(Application,X325,4), 0)</f>
        <v>0</v>
      </c>
      <c r="O325" s="205"/>
      <c r="P325" s="204"/>
      <c r="Q325" s="201"/>
      <c r="R325" s="202" t="str">
        <f>IF(ISBLANK(Q325), "", VLOOKUP(Q325, Z!$A$2:$C$4127, 3, FALSE))</f>
        <v/>
      </c>
      <c r="S325" s="206"/>
      <c r="T325" s="207">
        <f t="shared" si="44"/>
        <v>0</v>
      </c>
      <c r="U325" s="211"/>
      <c r="V325" s="237">
        <f t="shared" si="45"/>
        <v>1</v>
      </c>
      <c r="W325" s="238">
        <f t="shared" si="51"/>
        <v>36.82</v>
      </c>
      <c r="X325" s="239">
        <f t="shared" si="46"/>
        <v>1</v>
      </c>
      <c r="Y325" s="237">
        <f t="shared" si="47"/>
        <v>1</v>
      </c>
      <c r="Z325" s="238">
        <f t="shared" si="48"/>
        <v>23.933</v>
      </c>
      <c r="AA325" s="238">
        <f t="shared" si="49"/>
        <v>23.933</v>
      </c>
      <c r="AB325" s="238">
        <f t="shared" si="52"/>
        <v>13.052</v>
      </c>
      <c r="AC325" s="238">
        <f t="shared" si="50"/>
        <v>15.262500000000001</v>
      </c>
      <c r="AD325" s="240">
        <f t="shared" si="53"/>
        <v>0</v>
      </c>
      <c r="AE325" s="240">
        <f t="shared" si="54"/>
        <v>79</v>
      </c>
      <c r="AF325" s="240"/>
      <c r="AG325" s="240"/>
    </row>
    <row r="326" spans="1:33" x14ac:dyDescent="0.2">
      <c r="A326" s="197"/>
      <c r="B326" s="226">
        <v>297</v>
      </c>
      <c r="C326" s="204"/>
      <c r="D326" s="204"/>
      <c r="E326" s="201"/>
      <c r="F326" s="202" t="str">
        <f>IF(ISBLANK(E326), "", VLOOKUP(E326, Z!$A$2:$C$4127, 3, FALSE))</f>
        <v/>
      </c>
      <c r="G326" s="227"/>
      <c r="H326" s="227"/>
      <c r="I326" s="203" cm="1">
        <f t="array" ref="I326">IFERROR(W326/100*L326*INDEX(Application,X326,4), 0)</f>
        <v>0</v>
      </c>
      <c r="J326" s="204"/>
      <c r="K326" s="204"/>
      <c r="L326" s="229"/>
      <c r="M326" s="228"/>
      <c r="N326" s="203" cm="1">
        <f t="array" ref="N326">IFERROR(M326/100*L326*INDEX(Application,X326,4), 0)</f>
        <v>0</v>
      </c>
      <c r="O326" s="205"/>
      <c r="P326" s="204"/>
      <c r="Q326" s="201"/>
      <c r="R326" s="202" t="str">
        <f>IF(ISBLANK(Q326), "", VLOOKUP(Q326, Z!$A$2:$C$4127, 3, FALSE))</f>
        <v/>
      </c>
      <c r="S326" s="206"/>
      <c r="T326" s="207">
        <f t="shared" si="44"/>
        <v>0</v>
      </c>
      <c r="U326" s="211"/>
      <c r="V326" s="237">
        <f t="shared" si="45"/>
        <v>1</v>
      </c>
      <c r="W326" s="238">
        <f t="shared" si="51"/>
        <v>36.82</v>
      </c>
      <c r="X326" s="239">
        <f t="shared" si="46"/>
        <v>1</v>
      </c>
      <c r="Y326" s="237">
        <f t="shared" si="47"/>
        <v>1</v>
      </c>
      <c r="Z326" s="238">
        <f t="shared" si="48"/>
        <v>23.933</v>
      </c>
      <c r="AA326" s="238">
        <f t="shared" si="49"/>
        <v>23.933</v>
      </c>
      <c r="AB326" s="238">
        <f t="shared" si="52"/>
        <v>13.052</v>
      </c>
      <c r="AC326" s="238">
        <f t="shared" si="50"/>
        <v>15.262500000000001</v>
      </c>
      <c r="AD326" s="240">
        <f t="shared" si="53"/>
        <v>0</v>
      </c>
      <c r="AE326" s="240">
        <f t="shared" si="54"/>
        <v>79</v>
      </c>
      <c r="AF326" s="240"/>
      <c r="AG326" s="240"/>
    </row>
    <row r="327" spans="1:33" x14ac:dyDescent="0.2">
      <c r="A327" s="197"/>
      <c r="B327" s="9">
        <v>298</v>
      </c>
      <c r="C327" s="204"/>
      <c r="D327" s="204"/>
      <c r="E327" s="201"/>
      <c r="F327" s="202" t="str">
        <f>IF(ISBLANK(E327), "", VLOOKUP(E327, Z!$A$2:$C$4127, 3, FALSE))</f>
        <v/>
      </c>
      <c r="G327" s="227"/>
      <c r="H327" s="227"/>
      <c r="I327" s="203" cm="1">
        <f t="array" ref="I327">IFERROR(W327/100*L327*INDEX(Application,X327,4), 0)</f>
        <v>0</v>
      </c>
      <c r="J327" s="204"/>
      <c r="K327" s="204"/>
      <c r="L327" s="229"/>
      <c r="M327" s="228"/>
      <c r="N327" s="203" cm="1">
        <f t="array" ref="N327">IFERROR(M327/100*L327*INDEX(Application,X327,4), 0)</f>
        <v>0</v>
      </c>
      <c r="O327" s="205"/>
      <c r="P327" s="204"/>
      <c r="Q327" s="201"/>
      <c r="R327" s="202" t="str">
        <f>IF(ISBLANK(Q327), "", VLOOKUP(Q327, Z!$A$2:$C$4127, 3, FALSE))</f>
        <v/>
      </c>
      <c r="S327" s="206"/>
      <c r="T327" s="207">
        <f t="shared" si="44"/>
        <v>0</v>
      </c>
      <c r="U327" s="211"/>
      <c r="V327" s="237">
        <f t="shared" si="45"/>
        <v>1</v>
      </c>
      <c r="W327" s="238">
        <f t="shared" si="51"/>
        <v>36.82</v>
      </c>
      <c r="X327" s="239">
        <f t="shared" si="46"/>
        <v>1</v>
      </c>
      <c r="Y327" s="237">
        <f t="shared" si="47"/>
        <v>1</v>
      </c>
      <c r="Z327" s="238">
        <f t="shared" si="48"/>
        <v>23.933</v>
      </c>
      <c r="AA327" s="238">
        <f t="shared" si="49"/>
        <v>23.933</v>
      </c>
      <c r="AB327" s="238">
        <f t="shared" si="52"/>
        <v>13.052</v>
      </c>
      <c r="AC327" s="238">
        <f t="shared" si="50"/>
        <v>15.262500000000001</v>
      </c>
      <c r="AD327" s="240">
        <f t="shared" si="53"/>
        <v>0</v>
      </c>
      <c r="AE327" s="240">
        <f t="shared" si="54"/>
        <v>79</v>
      </c>
      <c r="AF327" s="240"/>
      <c r="AG327" s="240"/>
    </row>
    <row r="328" spans="1:33" x14ac:dyDescent="0.2">
      <c r="A328" s="197"/>
      <c r="B328" s="9">
        <v>299</v>
      </c>
      <c r="C328" s="204"/>
      <c r="D328" s="204"/>
      <c r="E328" s="201"/>
      <c r="F328" s="202" t="str">
        <f>IF(ISBLANK(E328), "", VLOOKUP(E328, Z!$A$2:$C$4127, 3, FALSE))</f>
        <v/>
      </c>
      <c r="G328" s="227"/>
      <c r="H328" s="227"/>
      <c r="I328" s="203" cm="1">
        <f t="array" ref="I328">IFERROR(W328/100*L328*INDEX(Application,X328,4), 0)</f>
        <v>0</v>
      </c>
      <c r="J328" s="204"/>
      <c r="K328" s="204"/>
      <c r="L328" s="229"/>
      <c r="M328" s="228"/>
      <c r="N328" s="203" cm="1">
        <f t="array" ref="N328">IFERROR(M328/100*L328*INDEX(Application,X328,4), 0)</f>
        <v>0</v>
      </c>
      <c r="O328" s="205"/>
      <c r="P328" s="204"/>
      <c r="Q328" s="201"/>
      <c r="R328" s="202" t="str">
        <f>IF(ISBLANK(Q328), "", VLOOKUP(Q328, Z!$A$2:$C$4127, 3, FALSE))</f>
        <v/>
      </c>
      <c r="S328" s="206"/>
      <c r="T328" s="207">
        <f t="shared" si="44"/>
        <v>0</v>
      </c>
      <c r="U328" s="211"/>
      <c r="V328" s="237">
        <f t="shared" si="45"/>
        <v>1</v>
      </c>
      <c r="W328" s="238">
        <f t="shared" si="51"/>
        <v>36.82</v>
      </c>
      <c r="X328" s="239">
        <f t="shared" si="46"/>
        <v>1</v>
      </c>
      <c r="Y328" s="237">
        <f t="shared" si="47"/>
        <v>1</v>
      </c>
      <c r="Z328" s="238">
        <f t="shared" si="48"/>
        <v>23.933</v>
      </c>
      <c r="AA328" s="238">
        <f t="shared" si="49"/>
        <v>23.933</v>
      </c>
      <c r="AB328" s="238">
        <f t="shared" si="52"/>
        <v>13.052</v>
      </c>
      <c r="AC328" s="238">
        <f t="shared" si="50"/>
        <v>15.262500000000001</v>
      </c>
      <c r="AD328" s="240">
        <f t="shared" si="53"/>
        <v>0</v>
      </c>
      <c r="AE328" s="240">
        <f t="shared" si="54"/>
        <v>79</v>
      </c>
      <c r="AF328" s="240"/>
      <c r="AG328" s="240"/>
    </row>
    <row r="329" spans="1:33" x14ac:dyDescent="0.2">
      <c r="A329" s="197"/>
      <c r="B329" s="9">
        <v>300</v>
      </c>
      <c r="C329" s="204"/>
      <c r="D329" s="204"/>
      <c r="E329" s="201"/>
      <c r="F329" s="202" t="str">
        <f>IF(ISBLANK(E329), "", VLOOKUP(E329, Z!$A$2:$C$4127, 3, FALSE))</f>
        <v/>
      </c>
      <c r="G329" s="227"/>
      <c r="H329" s="227"/>
      <c r="I329" s="203" cm="1">
        <f t="array" ref="I329">IFERROR(W329/100*L329*INDEX(Application,X329,4), 0)</f>
        <v>0</v>
      </c>
      <c r="J329" s="204"/>
      <c r="K329" s="204"/>
      <c r="L329" s="229"/>
      <c r="M329" s="228"/>
      <c r="N329" s="203" cm="1">
        <f t="array" ref="N329">IFERROR(M329/100*L329*INDEX(Application,X329,4), 0)</f>
        <v>0</v>
      </c>
      <c r="O329" s="205"/>
      <c r="P329" s="204"/>
      <c r="Q329" s="201"/>
      <c r="R329" s="202" t="str">
        <f>IF(ISBLANK(Q329), "", VLOOKUP(Q329, Z!$A$2:$C$4127, 3, FALSE))</f>
        <v/>
      </c>
      <c r="S329" s="206"/>
      <c r="T329" s="207">
        <f t="shared" si="44"/>
        <v>0</v>
      </c>
      <c r="U329" s="211"/>
      <c r="V329" s="237">
        <f t="shared" si="45"/>
        <v>1</v>
      </c>
      <c r="W329" s="238">
        <f t="shared" si="51"/>
        <v>36.82</v>
      </c>
      <c r="X329" s="239">
        <f t="shared" si="46"/>
        <v>1</v>
      </c>
      <c r="Y329" s="237">
        <f t="shared" si="47"/>
        <v>1</v>
      </c>
      <c r="Z329" s="238">
        <f t="shared" si="48"/>
        <v>23.933</v>
      </c>
      <c r="AA329" s="238">
        <f t="shared" si="49"/>
        <v>23.933</v>
      </c>
      <c r="AB329" s="238">
        <f t="shared" si="52"/>
        <v>13.052</v>
      </c>
      <c r="AC329" s="238">
        <f t="shared" si="50"/>
        <v>15.262500000000001</v>
      </c>
      <c r="AD329" s="240">
        <f t="shared" si="53"/>
        <v>0</v>
      </c>
      <c r="AE329" s="240">
        <f t="shared" si="54"/>
        <v>79</v>
      </c>
      <c r="AF329" s="240"/>
      <c r="AG329" s="240"/>
    </row>
    <row r="330" spans="1:33" x14ac:dyDescent="0.2">
      <c r="A330" s="197"/>
      <c r="B330" s="226">
        <v>301</v>
      </c>
      <c r="C330" s="204"/>
      <c r="D330" s="204"/>
      <c r="E330" s="201"/>
      <c r="F330" s="202" t="str">
        <f>IF(ISBLANK(E330), "", VLOOKUP(E330, Z!$A$2:$C$4127, 3, FALSE))</f>
        <v/>
      </c>
      <c r="G330" s="227"/>
      <c r="H330" s="227"/>
      <c r="I330" s="203" cm="1">
        <f t="array" ref="I330">IFERROR(W330/100*L330*INDEX(Application,X330,4), 0)</f>
        <v>0</v>
      </c>
      <c r="J330" s="204"/>
      <c r="K330" s="204"/>
      <c r="L330" s="229"/>
      <c r="M330" s="228"/>
      <c r="N330" s="203" cm="1">
        <f t="array" ref="N330">IFERROR(M330/100*L330*INDEX(Application,X330,4), 0)</f>
        <v>0</v>
      </c>
      <c r="O330" s="205"/>
      <c r="P330" s="204"/>
      <c r="Q330" s="201"/>
      <c r="R330" s="202" t="str">
        <f>IF(ISBLANK(Q330), "", VLOOKUP(Q330, Z!$A$2:$C$4127, 3, FALSE))</f>
        <v/>
      </c>
      <c r="S330" s="206"/>
      <c r="T330" s="207">
        <f t="shared" si="44"/>
        <v>0</v>
      </c>
      <c r="U330" s="211"/>
      <c r="V330" s="237">
        <f t="shared" si="45"/>
        <v>1</v>
      </c>
      <c r="W330" s="238">
        <f t="shared" si="51"/>
        <v>36.82</v>
      </c>
      <c r="X330" s="239">
        <f t="shared" si="46"/>
        <v>1</v>
      </c>
      <c r="Y330" s="237">
        <f t="shared" si="47"/>
        <v>1</v>
      </c>
      <c r="Z330" s="238">
        <f t="shared" si="48"/>
        <v>23.933</v>
      </c>
      <c r="AA330" s="238">
        <f t="shared" si="49"/>
        <v>23.933</v>
      </c>
      <c r="AB330" s="238">
        <f t="shared" si="52"/>
        <v>13.052</v>
      </c>
      <c r="AC330" s="238">
        <f t="shared" si="50"/>
        <v>15.262500000000001</v>
      </c>
      <c r="AD330" s="240">
        <f t="shared" si="53"/>
        <v>0</v>
      </c>
      <c r="AE330" s="240">
        <f t="shared" si="54"/>
        <v>79</v>
      </c>
      <c r="AF330" s="240"/>
      <c r="AG330" s="240"/>
    </row>
    <row r="331" spans="1:33" x14ac:dyDescent="0.2">
      <c r="A331" s="197"/>
      <c r="B331" s="9">
        <v>302</v>
      </c>
      <c r="C331" s="204"/>
      <c r="D331" s="204"/>
      <c r="E331" s="201"/>
      <c r="F331" s="202" t="str">
        <f>IF(ISBLANK(E331), "", VLOOKUP(E331, Z!$A$2:$C$4127, 3, FALSE))</f>
        <v/>
      </c>
      <c r="G331" s="227"/>
      <c r="H331" s="227"/>
      <c r="I331" s="203" cm="1">
        <f t="array" ref="I331">IFERROR(W331/100*L331*INDEX(Application,X331,4), 0)</f>
        <v>0</v>
      </c>
      <c r="J331" s="204"/>
      <c r="K331" s="204"/>
      <c r="L331" s="229"/>
      <c r="M331" s="228"/>
      <c r="N331" s="203" cm="1">
        <f t="array" ref="N331">IFERROR(M331/100*L331*INDEX(Application,X331,4), 0)</f>
        <v>0</v>
      </c>
      <c r="O331" s="205"/>
      <c r="P331" s="204"/>
      <c r="Q331" s="201"/>
      <c r="R331" s="202" t="str">
        <f>IF(ISBLANK(Q331), "", VLOOKUP(Q331, Z!$A$2:$C$4127, 3, FALSE))</f>
        <v/>
      </c>
      <c r="S331" s="206"/>
      <c r="T331" s="207">
        <f t="shared" si="44"/>
        <v>0</v>
      </c>
      <c r="U331" s="211"/>
      <c r="V331" s="237">
        <f t="shared" si="45"/>
        <v>1</v>
      </c>
      <c r="W331" s="238">
        <f t="shared" si="51"/>
        <v>36.82</v>
      </c>
      <c r="X331" s="239">
        <f t="shared" si="46"/>
        <v>1</v>
      </c>
      <c r="Y331" s="237">
        <f t="shared" si="47"/>
        <v>1</v>
      </c>
      <c r="Z331" s="238">
        <f t="shared" si="48"/>
        <v>23.933</v>
      </c>
      <c r="AA331" s="238">
        <f t="shared" si="49"/>
        <v>23.933</v>
      </c>
      <c r="AB331" s="238">
        <f t="shared" si="52"/>
        <v>13.052</v>
      </c>
      <c r="AC331" s="238">
        <f t="shared" si="50"/>
        <v>15.262500000000001</v>
      </c>
      <c r="AD331" s="240">
        <f t="shared" si="53"/>
        <v>0</v>
      </c>
      <c r="AE331" s="240">
        <f t="shared" si="54"/>
        <v>79</v>
      </c>
      <c r="AF331" s="240"/>
      <c r="AG331" s="240"/>
    </row>
    <row r="332" spans="1:33" x14ac:dyDescent="0.2">
      <c r="A332" s="197"/>
      <c r="B332" s="9">
        <v>303</v>
      </c>
      <c r="C332" s="204"/>
      <c r="D332" s="204"/>
      <c r="E332" s="201"/>
      <c r="F332" s="202" t="str">
        <f>IF(ISBLANK(E332), "", VLOOKUP(E332, Z!$A$2:$C$4127, 3, FALSE))</f>
        <v/>
      </c>
      <c r="G332" s="227"/>
      <c r="H332" s="227"/>
      <c r="I332" s="203" cm="1">
        <f t="array" ref="I332">IFERROR(W332/100*L332*INDEX(Application,X332,4), 0)</f>
        <v>0</v>
      </c>
      <c r="J332" s="204"/>
      <c r="K332" s="204"/>
      <c r="L332" s="229"/>
      <c r="M332" s="228"/>
      <c r="N332" s="203" cm="1">
        <f t="array" ref="N332">IFERROR(M332/100*L332*INDEX(Application,X332,4), 0)</f>
        <v>0</v>
      </c>
      <c r="O332" s="205"/>
      <c r="P332" s="204"/>
      <c r="Q332" s="201"/>
      <c r="R332" s="202" t="str">
        <f>IF(ISBLANK(Q332), "", VLOOKUP(Q332, Z!$A$2:$C$4127, 3, FALSE))</f>
        <v/>
      </c>
      <c r="S332" s="206"/>
      <c r="T332" s="207">
        <f t="shared" si="44"/>
        <v>0</v>
      </c>
      <c r="U332" s="211"/>
      <c r="V332" s="237">
        <f t="shared" si="45"/>
        <v>1</v>
      </c>
      <c r="W332" s="238">
        <f t="shared" si="51"/>
        <v>36.82</v>
      </c>
      <c r="X332" s="239">
        <f t="shared" si="46"/>
        <v>1</v>
      </c>
      <c r="Y332" s="237">
        <f t="shared" si="47"/>
        <v>1</v>
      </c>
      <c r="Z332" s="238">
        <f t="shared" si="48"/>
        <v>23.933</v>
      </c>
      <c r="AA332" s="238">
        <f t="shared" si="49"/>
        <v>23.933</v>
      </c>
      <c r="AB332" s="238">
        <f t="shared" si="52"/>
        <v>13.052</v>
      </c>
      <c r="AC332" s="238">
        <f t="shared" si="50"/>
        <v>15.262500000000001</v>
      </c>
      <c r="AD332" s="240">
        <f t="shared" si="53"/>
        <v>0</v>
      </c>
      <c r="AE332" s="240">
        <f t="shared" si="54"/>
        <v>79</v>
      </c>
      <c r="AF332" s="240"/>
      <c r="AG332" s="240"/>
    </row>
    <row r="333" spans="1:33" x14ac:dyDescent="0.2">
      <c r="A333" s="197"/>
      <c r="B333" s="9">
        <v>304</v>
      </c>
      <c r="C333" s="204"/>
      <c r="D333" s="204"/>
      <c r="E333" s="201"/>
      <c r="F333" s="202" t="str">
        <f>IF(ISBLANK(E333), "", VLOOKUP(E333, Z!$A$2:$C$4127, 3, FALSE))</f>
        <v/>
      </c>
      <c r="G333" s="227"/>
      <c r="H333" s="227"/>
      <c r="I333" s="203" cm="1">
        <f t="array" ref="I333">IFERROR(W333/100*L333*INDEX(Application,X333,4), 0)</f>
        <v>0</v>
      </c>
      <c r="J333" s="204"/>
      <c r="K333" s="204"/>
      <c r="L333" s="229"/>
      <c r="M333" s="228"/>
      <c r="N333" s="203" cm="1">
        <f t="array" ref="N333">IFERROR(M333/100*L333*INDEX(Application,X333,4), 0)</f>
        <v>0</v>
      </c>
      <c r="O333" s="205"/>
      <c r="P333" s="204"/>
      <c r="Q333" s="201"/>
      <c r="R333" s="202" t="str">
        <f>IF(ISBLANK(Q333), "", VLOOKUP(Q333, Z!$A$2:$C$4127, 3, FALSE))</f>
        <v/>
      </c>
      <c r="S333" s="206"/>
      <c r="T333" s="207">
        <f t="shared" si="44"/>
        <v>0</v>
      </c>
      <c r="U333" s="211"/>
      <c r="V333" s="237">
        <f t="shared" si="45"/>
        <v>1</v>
      </c>
      <c r="W333" s="238">
        <f t="shared" si="51"/>
        <v>36.82</v>
      </c>
      <c r="X333" s="239">
        <f t="shared" si="46"/>
        <v>1</v>
      </c>
      <c r="Y333" s="237">
        <f t="shared" si="47"/>
        <v>1</v>
      </c>
      <c r="Z333" s="238">
        <f t="shared" si="48"/>
        <v>23.933</v>
      </c>
      <c r="AA333" s="238">
        <f t="shared" si="49"/>
        <v>23.933</v>
      </c>
      <c r="AB333" s="238">
        <f t="shared" si="52"/>
        <v>13.052</v>
      </c>
      <c r="AC333" s="238">
        <f t="shared" si="50"/>
        <v>15.262500000000001</v>
      </c>
      <c r="AD333" s="240">
        <f t="shared" si="53"/>
        <v>0</v>
      </c>
      <c r="AE333" s="240">
        <f t="shared" si="54"/>
        <v>79</v>
      </c>
      <c r="AF333" s="240"/>
      <c r="AG333" s="240"/>
    </row>
    <row r="334" spans="1:33" x14ac:dyDescent="0.2">
      <c r="A334" s="197"/>
      <c r="B334" s="226">
        <v>305</v>
      </c>
      <c r="C334" s="204"/>
      <c r="D334" s="204"/>
      <c r="E334" s="201"/>
      <c r="F334" s="202" t="str">
        <f>IF(ISBLANK(E334), "", VLOOKUP(E334, Z!$A$2:$C$4127, 3, FALSE))</f>
        <v/>
      </c>
      <c r="G334" s="227"/>
      <c r="H334" s="227"/>
      <c r="I334" s="203" cm="1">
        <f t="array" ref="I334">IFERROR(W334/100*L334*INDEX(Application,X334,4), 0)</f>
        <v>0</v>
      </c>
      <c r="J334" s="204"/>
      <c r="K334" s="204"/>
      <c r="L334" s="229"/>
      <c r="M334" s="228"/>
      <c r="N334" s="203" cm="1">
        <f t="array" ref="N334">IFERROR(M334/100*L334*INDEX(Application,X334,4), 0)</f>
        <v>0</v>
      </c>
      <c r="O334" s="205"/>
      <c r="P334" s="204"/>
      <c r="Q334" s="201"/>
      <c r="R334" s="202" t="str">
        <f>IF(ISBLANK(Q334), "", VLOOKUP(Q334, Z!$A$2:$C$4127, 3, FALSE))</f>
        <v/>
      </c>
      <c r="S334" s="206"/>
      <c r="T334" s="207">
        <f t="shared" si="44"/>
        <v>0</v>
      </c>
      <c r="U334" s="211"/>
      <c r="V334" s="237">
        <f t="shared" si="45"/>
        <v>1</v>
      </c>
      <c r="W334" s="238">
        <f t="shared" si="51"/>
        <v>36.82</v>
      </c>
      <c r="X334" s="239">
        <f t="shared" si="46"/>
        <v>1</v>
      </c>
      <c r="Y334" s="237">
        <f t="shared" si="47"/>
        <v>1</v>
      </c>
      <c r="Z334" s="238">
        <f t="shared" si="48"/>
        <v>23.933</v>
      </c>
      <c r="AA334" s="238">
        <f t="shared" si="49"/>
        <v>23.933</v>
      </c>
      <c r="AB334" s="238">
        <f t="shared" si="52"/>
        <v>13.052</v>
      </c>
      <c r="AC334" s="238">
        <f t="shared" si="50"/>
        <v>15.262500000000001</v>
      </c>
      <c r="AD334" s="240">
        <f t="shared" si="53"/>
        <v>0</v>
      </c>
      <c r="AE334" s="240">
        <f t="shared" si="54"/>
        <v>79</v>
      </c>
      <c r="AF334" s="240"/>
      <c r="AG334" s="240"/>
    </row>
    <row r="335" spans="1:33" x14ac:dyDescent="0.2">
      <c r="A335" s="197"/>
      <c r="B335" s="9">
        <v>306</v>
      </c>
      <c r="C335" s="204"/>
      <c r="D335" s="204"/>
      <c r="E335" s="201"/>
      <c r="F335" s="202" t="str">
        <f>IF(ISBLANK(E335), "", VLOOKUP(E335, Z!$A$2:$C$4127, 3, FALSE))</f>
        <v/>
      </c>
      <c r="G335" s="227"/>
      <c r="H335" s="227"/>
      <c r="I335" s="203" cm="1">
        <f t="array" ref="I335">IFERROR(W335/100*L335*INDEX(Application,X335,4), 0)</f>
        <v>0</v>
      </c>
      <c r="J335" s="204"/>
      <c r="K335" s="204"/>
      <c r="L335" s="229"/>
      <c r="M335" s="228"/>
      <c r="N335" s="203" cm="1">
        <f t="array" ref="N335">IFERROR(M335/100*L335*INDEX(Application,X335,4), 0)</f>
        <v>0</v>
      </c>
      <c r="O335" s="205"/>
      <c r="P335" s="204"/>
      <c r="Q335" s="201"/>
      <c r="R335" s="202" t="str">
        <f>IF(ISBLANK(Q335), "", VLOOKUP(Q335, Z!$A$2:$C$4127, 3, FALSE))</f>
        <v/>
      </c>
      <c r="S335" s="206"/>
      <c r="T335" s="207">
        <f t="shared" si="44"/>
        <v>0</v>
      </c>
      <c r="U335" s="211"/>
      <c r="V335" s="237">
        <f t="shared" si="45"/>
        <v>1</v>
      </c>
      <c r="W335" s="238">
        <f t="shared" si="51"/>
        <v>36.82</v>
      </c>
      <c r="X335" s="239">
        <f t="shared" si="46"/>
        <v>1</v>
      </c>
      <c r="Y335" s="237">
        <f t="shared" si="47"/>
        <v>1</v>
      </c>
      <c r="Z335" s="238">
        <f t="shared" si="48"/>
        <v>23.933</v>
      </c>
      <c r="AA335" s="238">
        <f t="shared" si="49"/>
        <v>23.933</v>
      </c>
      <c r="AB335" s="238">
        <f t="shared" si="52"/>
        <v>13.052</v>
      </c>
      <c r="AC335" s="238">
        <f t="shared" si="50"/>
        <v>15.262500000000001</v>
      </c>
      <c r="AD335" s="240">
        <f t="shared" si="53"/>
        <v>0</v>
      </c>
      <c r="AE335" s="240">
        <f t="shared" si="54"/>
        <v>79</v>
      </c>
      <c r="AF335" s="240"/>
      <c r="AG335" s="240"/>
    </row>
    <row r="336" spans="1:33" x14ac:dyDescent="0.2">
      <c r="A336" s="197"/>
      <c r="B336" s="9">
        <v>307</v>
      </c>
      <c r="C336" s="204"/>
      <c r="D336" s="204"/>
      <c r="E336" s="201"/>
      <c r="F336" s="202" t="str">
        <f>IF(ISBLANK(E336), "", VLOOKUP(E336, Z!$A$2:$C$4127, 3, FALSE))</f>
        <v/>
      </c>
      <c r="G336" s="227"/>
      <c r="H336" s="227"/>
      <c r="I336" s="203" cm="1">
        <f t="array" ref="I336">IFERROR(W336/100*L336*INDEX(Application,X336,4), 0)</f>
        <v>0</v>
      </c>
      <c r="J336" s="204"/>
      <c r="K336" s="204"/>
      <c r="L336" s="229"/>
      <c r="M336" s="228"/>
      <c r="N336" s="203" cm="1">
        <f t="array" ref="N336">IFERROR(M336/100*L336*INDEX(Application,X336,4), 0)</f>
        <v>0</v>
      </c>
      <c r="O336" s="205"/>
      <c r="P336" s="204"/>
      <c r="Q336" s="201"/>
      <c r="R336" s="202" t="str">
        <f>IF(ISBLANK(Q336), "", VLOOKUP(Q336, Z!$A$2:$C$4127, 3, FALSE))</f>
        <v/>
      </c>
      <c r="S336" s="206"/>
      <c r="T336" s="207">
        <f t="shared" si="44"/>
        <v>0</v>
      </c>
      <c r="U336" s="211"/>
      <c r="V336" s="237">
        <f t="shared" si="45"/>
        <v>1</v>
      </c>
      <c r="W336" s="238">
        <f t="shared" si="51"/>
        <v>36.82</v>
      </c>
      <c r="X336" s="239">
        <f t="shared" si="46"/>
        <v>1</v>
      </c>
      <c r="Y336" s="237">
        <f t="shared" si="47"/>
        <v>1</v>
      </c>
      <c r="Z336" s="238">
        <f t="shared" si="48"/>
        <v>23.933</v>
      </c>
      <c r="AA336" s="238">
        <f t="shared" si="49"/>
        <v>23.933</v>
      </c>
      <c r="AB336" s="238">
        <f t="shared" si="52"/>
        <v>13.052</v>
      </c>
      <c r="AC336" s="238">
        <f t="shared" si="50"/>
        <v>15.262500000000001</v>
      </c>
      <c r="AD336" s="240">
        <f t="shared" si="53"/>
        <v>0</v>
      </c>
      <c r="AE336" s="240">
        <f t="shared" si="54"/>
        <v>79</v>
      </c>
      <c r="AF336" s="240"/>
      <c r="AG336" s="240"/>
    </row>
    <row r="337" spans="1:33" x14ac:dyDescent="0.2">
      <c r="A337" s="197"/>
      <c r="B337" s="9">
        <v>308</v>
      </c>
      <c r="C337" s="204"/>
      <c r="D337" s="204"/>
      <c r="E337" s="201"/>
      <c r="F337" s="202" t="str">
        <f>IF(ISBLANK(E337), "", VLOOKUP(E337, Z!$A$2:$C$4127, 3, FALSE))</f>
        <v/>
      </c>
      <c r="G337" s="227"/>
      <c r="H337" s="227"/>
      <c r="I337" s="203" cm="1">
        <f t="array" ref="I337">IFERROR(W337/100*L337*INDEX(Application,X337,4), 0)</f>
        <v>0</v>
      </c>
      <c r="J337" s="204"/>
      <c r="K337" s="204"/>
      <c r="L337" s="229"/>
      <c r="M337" s="228"/>
      <c r="N337" s="203" cm="1">
        <f t="array" ref="N337">IFERROR(M337/100*L337*INDEX(Application,X337,4), 0)</f>
        <v>0</v>
      </c>
      <c r="O337" s="205"/>
      <c r="P337" s="204"/>
      <c r="Q337" s="201"/>
      <c r="R337" s="202" t="str">
        <f>IF(ISBLANK(Q337), "", VLOOKUP(Q337, Z!$A$2:$C$4127, 3, FALSE))</f>
        <v/>
      </c>
      <c r="S337" s="206"/>
      <c r="T337" s="207">
        <f t="shared" si="44"/>
        <v>0</v>
      </c>
      <c r="U337" s="211"/>
      <c r="V337" s="237">
        <f t="shared" si="45"/>
        <v>1</v>
      </c>
      <c r="W337" s="238">
        <f t="shared" si="51"/>
        <v>36.82</v>
      </c>
      <c r="X337" s="239">
        <f t="shared" si="46"/>
        <v>1</v>
      </c>
      <c r="Y337" s="237">
        <f t="shared" si="47"/>
        <v>1</v>
      </c>
      <c r="Z337" s="238">
        <f t="shared" si="48"/>
        <v>23.933</v>
      </c>
      <c r="AA337" s="238">
        <f t="shared" si="49"/>
        <v>23.933</v>
      </c>
      <c r="AB337" s="238">
        <f t="shared" si="52"/>
        <v>13.052</v>
      </c>
      <c r="AC337" s="238">
        <f t="shared" si="50"/>
        <v>15.262500000000001</v>
      </c>
      <c r="AD337" s="240">
        <f t="shared" si="53"/>
        <v>0</v>
      </c>
      <c r="AE337" s="240">
        <f t="shared" si="54"/>
        <v>79</v>
      </c>
      <c r="AF337" s="240"/>
      <c r="AG337" s="240"/>
    </row>
    <row r="338" spans="1:33" x14ac:dyDescent="0.2">
      <c r="A338" s="197"/>
      <c r="B338" s="226">
        <v>309</v>
      </c>
      <c r="C338" s="204"/>
      <c r="D338" s="204"/>
      <c r="E338" s="201"/>
      <c r="F338" s="202" t="str">
        <f>IF(ISBLANK(E338), "", VLOOKUP(E338, Z!$A$2:$C$4127, 3, FALSE))</f>
        <v/>
      </c>
      <c r="G338" s="227"/>
      <c r="H338" s="227"/>
      <c r="I338" s="203" cm="1">
        <f t="array" ref="I338">IFERROR(W338/100*L338*INDEX(Application,X338,4), 0)</f>
        <v>0</v>
      </c>
      <c r="J338" s="204"/>
      <c r="K338" s="204"/>
      <c r="L338" s="229"/>
      <c r="M338" s="228"/>
      <c r="N338" s="203" cm="1">
        <f t="array" ref="N338">IFERROR(M338/100*L338*INDEX(Application,X338,4), 0)</f>
        <v>0</v>
      </c>
      <c r="O338" s="205"/>
      <c r="P338" s="204"/>
      <c r="Q338" s="201"/>
      <c r="R338" s="202" t="str">
        <f>IF(ISBLANK(Q338), "", VLOOKUP(Q338, Z!$A$2:$C$4127, 3, FALSE))</f>
        <v/>
      </c>
      <c r="S338" s="206"/>
      <c r="T338" s="207">
        <f t="shared" ref="T338:T401" si="55">0.75*(I338-N338)*10</f>
        <v>0</v>
      </c>
      <c r="U338" s="211"/>
      <c r="V338" s="237">
        <f t="shared" ref="V338:V401" si="56">IF(ISBLANK(G338), 1, IFERROR(MATCH(G338, INDEX(Type,,1), 0), IFERROR(MATCH(G338, INDEX(Type,,2), 0), MATCH(G338, INDEX(Type,,3), 0))))</f>
        <v>1</v>
      </c>
      <c r="W338" s="238">
        <f t="shared" si="51"/>
        <v>36.82</v>
      </c>
      <c r="X338" s="239">
        <f t="shared" ref="X338:X401" si="57">IF(ISBLANK(H338), 1, IFERROR(MATCH(H338, INDEX(Application,,1), 0), IFERROR(MATCH(H338, INDEX(Application,,2), 0), MATCH(H338, INDEX(Application,,3), 0))))</f>
        <v>1</v>
      </c>
      <c r="Y338" s="237">
        <f t="shared" ref="Y338:Y401" si="58">IF(ISBLANK(G338), 1, IFERROR(MATCH(G338, INDEX(Type,,1), 0), IFERROR(MATCH(G338, INDEX(Type,,2), 0), MATCH(G338, INDEX(Type,,3), 0))))</f>
        <v>1</v>
      </c>
      <c r="Z338" s="238">
        <f t="shared" ref="Z338:Z401" si="59">IF(Y338=1,0.65*(36.82+L338*(-0.2119)),IF(Y338=2,0.65*20.08,IF(Y338=3,0.75*(20.35+L338*(-0.0374)),0)))</f>
        <v>23.933</v>
      </c>
      <c r="AA338" s="238">
        <f t="shared" ref="AA338:AA401" si="60">0.65*(36.82+L338*(-0.2119))</f>
        <v>23.933</v>
      </c>
      <c r="AB338" s="238">
        <f t="shared" si="52"/>
        <v>13.052</v>
      </c>
      <c r="AC338" s="238">
        <f t="shared" ref="AC338:AC401" si="61">0.75*(20.35+L338*(-0.0374))</f>
        <v>15.262500000000001</v>
      </c>
      <c r="AD338" s="240">
        <f t="shared" si="53"/>
        <v>0</v>
      </c>
      <c r="AE338" s="240">
        <f t="shared" si="54"/>
        <v>79</v>
      </c>
      <c r="AF338" s="240"/>
      <c r="AG338" s="240"/>
    </row>
    <row r="339" spans="1:33" x14ac:dyDescent="0.2">
      <c r="A339" s="197"/>
      <c r="B339" s="9">
        <v>310</v>
      </c>
      <c r="C339" s="204"/>
      <c r="D339" s="204"/>
      <c r="E339" s="201"/>
      <c r="F339" s="202" t="str">
        <f>IF(ISBLANK(E339), "", VLOOKUP(E339, Z!$A$2:$C$4127, 3, FALSE))</f>
        <v/>
      </c>
      <c r="G339" s="227"/>
      <c r="H339" s="227"/>
      <c r="I339" s="203" cm="1">
        <f t="array" ref="I339">IFERROR(W339/100*L339*INDEX(Application,X339,4), 0)</f>
        <v>0</v>
      </c>
      <c r="J339" s="204"/>
      <c r="K339" s="204"/>
      <c r="L339" s="229"/>
      <c r="M339" s="228"/>
      <c r="N339" s="203" cm="1">
        <f t="array" ref="N339">IFERROR(M339/100*L339*INDEX(Application,X339,4), 0)</f>
        <v>0</v>
      </c>
      <c r="O339" s="205"/>
      <c r="P339" s="204"/>
      <c r="Q339" s="201"/>
      <c r="R339" s="202" t="str">
        <f>IF(ISBLANK(Q339), "", VLOOKUP(Q339, Z!$A$2:$C$4127, 3, FALSE))</f>
        <v/>
      </c>
      <c r="S339" s="206"/>
      <c r="T339" s="207">
        <f t="shared" si="55"/>
        <v>0</v>
      </c>
      <c r="U339" s="211"/>
      <c r="V339" s="237">
        <f t="shared" si="56"/>
        <v>1</v>
      </c>
      <c r="W339" s="238">
        <f t="shared" ref="W339:W402" si="62">IF(V339=1,36.82+L339*(-0.2119),IF(V339=2,20.08,IF(V339=3,20.35+L339*(-0.0374),0)))</f>
        <v>36.82</v>
      </c>
      <c r="X339" s="239">
        <f t="shared" si="57"/>
        <v>1</v>
      </c>
      <c r="Y339" s="237">
        <f t="shared" si="58"/>
        <v>1</v>
      </c>
      <c r="Z339" s="238">
        <f t="shared" si="59"/>
        <v>23.933</v>
      </c>
      <c r="AA339" s="238">
        <f t="shared" si="60"/>
        <v>23.933</v>
      </c>
      <c r="AB339" s="238">
        <f t="shared" ref="AB339:AB402" si="63">0.65*20.08</f>
        <v>13.052</v>
      </c>
      <c r="AC339" s="238">
        <f t="shared" si="61"/>
        <v>15.262500000000001</v>
      </c>
      <c r="AD339" s="240">
        <f t="shared" ref="AD339:AD402" si="64">IF(Y339=1,0,IF(Y339=2,80,IF(Y339=3,0,0)))</f>
        <v>0</v>
      </c>
      <c r="AE339" s="240">
        <f t="shared" ref="AE339:AE402" si="65">IF(Y339=1,79,IF(Y339=2,199,IF(Y339=3,199,0)))</f>
        <v>79</v>
      </c>
      <c r="AF339" s="240"/>
      <c r="AG339" s="240"/>
    </row>
    <row r="340" spans="1:33" x14ac:dyDescent="0.2">
      <c r="A340" s="197"/>
      <c r="B340" s="9">
        <v>311</v>
      </c>
      <c r="C340" s="204"/>
      <c r="D340" s="204"/>
      <c r="E340" s="201"/>
      <c r="F340" s="202" t="str">
        <f>IF(ISBLANK(E340), "", VLOOKUP(E340, Z!$A$2:$C$4127, 3, FALSE))</f>
        <v/>
      </c>
      <c r="G340" s="227"/>
      <c r="H340" s="227"/>
      <c r="I340" s="203" cm="1">
        <f t="array" ref="I340">IFERROR(W340/100*L340*INDEX(Application,X340,4), 0)</f>
        <v>0</v>
      </c>
      <c r="J340" s="204"/>
      <c r="K340" s="204"/>
      <c r="L340" s="229"/>
      <c r="M340" s="228"/>
      <c r="N340" s="203" cm="1">
        <f t="array" ref="N340">IFERROR(M340/100*L340*INDEX(Application,X340,4), 0)</f>
        <v>0</v>
      </c>
      <c r="O340" s="205"/>
      <c r="P340" s="204"/>
      <c r="Q340" s="201"/>
      <c r="R340" s="202" t="str">
        <f>IF(ISBLANK(Q340), "", VLOOKUP(Q340, Z!$A$2:$C$4127, 3, FALSE))</f>
        <v/>
      </c>
      <c r="S340" s="206"/>
      <c r="T340" s="207">
        <f t="shared" si="55"/>
        <v>0</v>
      </c>
      <c r="U340" s="211"/>
      <c r="V340" s="237">
        <f t="shared" si="56"/>
        <v>1</v>
      </c>
      <c r="W340" s="238">
        <f t="shared" si="62"/>
        <v>36.82</v>
      </c>
      <c r="X340" s="239">
        <f t="shared" si="57"/>
        <v>1</v>
      </c>
      <c r="Y340" s="237">
        <f t="shared" si="58"/>
        <v>1</v>
      </c>
      <c r="Z340" s="238">
        <f t="shared" si="59"/>
        <v>23.933</v>
      </c>
      <c r="AA340" s="238">
        <f t="shared" si="60"/>
        <v>23.933</v>
      </c>
      <c r="AB340" s="238">
        <f t="shared" si="63"/>
        <v>13.052</v>
      </c>
      <c r="AC340" s="238">
        <f t="shared" si="61"/>
        <v>15.262500000000001</v>
      </c>
      <c r="AD340" s="240">
        <f t="shared" si="64"/>
        <v>0</v>
      </c>
      <c r="AE340" s="240">
        <f t="shared" si="65"/>
        <v>79</v>
      </c>
      <c r="AF340" s="240"/>
      <c r="AG340" s="240"/>
    </row>
    <row r="341" spans="1:33" x14ac:dyDescent="0.2">
      <c r="A341" s="197"/>
      <c r="B341" s="9">
        <v>312</v>
      </c>
      <c r="C341" s="204"/>
      <c r="D341" s="204"/>
      <c r="E341" s="201"/>
      <c r="F341" s="202" t="str">
        <f>IF(ISBLANK(E341), "", VLOOKUP(E341, Z!$A$2:$C$4127, 3, FALSE))</f>
        <v/>
      </c>
      <c r="G341" s="227"/>
      <c r="H341" s="227"/>
      <c r="I341" s="203" cm="1">
        <f t="array" ref="I341">IFERROR(W341/100*L341*INDEX(Application,X341,4), 0)</f>
        <v>0</v>
      </c>
      <c r="J341" s="204"/>
      <c r="K341" s="204"/>
      <c r="L341" s="229"/>
      <c r="M341" s="228"/>
      <c r="N341" s="203" cm="1">
        <f t="array" ref="N341">IFERROR(M341/100*L341*INDEX(Application,X341,4), 0)</f>
        <v>0</v>
      </c>
      <c r="O341" s="205"/>
      <c r="P341" s="204"/>
      <c r="Q341" s="201"/>
      <c r="R341" s="202" t="str">
        <f>IF(ISBLANK(Q341), "", VLOOKUP(Q341, Z!$A$2:$C$4127, 3, FALSE))</f>
        <v/>
      </c>
      <c r="S341" s="206"/>
      <c r="T341" s="207">
        <f t="shared" si="55"/>
        <v>0</v>
      </c>
      <c r="U341" s="211"/>
      <c r="V341" s="237">
        <f t="shared" si="56"/>
        <v>1</v>
      </c>
      <c r="W341" s="238">
        <f t="shared" si="62"/>
        <v>36.82</v>
      </c>
      <c r="X341" s="239">
        <f t="shared" si="57"/>
        <v>1</v>
      </c>
      <c r="Y341" s="237">
        <f t="shared" si="58"/>
        <v>1</v>
      </c>
      <c r="Z341" s="238">
        <f t="shared" si="59"/>
        <v>23.933</v>
      </c>
      <c r="AA341" s="238">
        <f t="shared" si="60"/>
        <v>23.933</v>
      </c>
      <c r="AB341" s="238">
        <f t="shared" si="63"/>
        <v>13.052</v>
      </c>
      <c r="AC341" s="238">
        <f t="shared" si="61"/>
        <v>15.262500000000001</v>
      </c>
      <c r="AD341" s="240">
        <f t="shared" si="64"/>
        <v>0</v>
      </c>
      <c r="AE341" s="240">
        <f t="shared" si="65"/>
        <v>79</v>
      </c>
      <c r="AF341" s="240"/>
      <c r="AG341" s="240"/>
    </row>
    <row r="342" spans="1:33" x14ac:dyDescent="0.2">
      <c r="A342" s="197"/>
      <c r="B342" s="226">
        <v>313</v>
      </c>
      <c r="C342" s="204"/>
      <c r="D342" s="204"/>
      <c r="E342" s="201"/>
      <c r="F342" s="202" t="str">
        <f>IF(ISBLANK(E342), "", VLOOKUP(E342, Z!$A$2:$C$4127, 3, FALSE))</f>
        <v/>
      </c>
      <c r="G342" s="227"/>
      <c r="H342" s="227"/>
      <c r="I342" s="203" cm="1">
        <f t="array" ref="I342">IFERROR(W342/100*L342*INDEX(Application,X342,4), 0)</f>
        <v>0</v>
      </c>
      <c r="J342" s="204"/>
      <c r="K342" s="204"/>
      <c r="L342" s="229"/>
      <c r="M342" s="228"/>
      <c r="N342" s="203" cm="1">
        <f t="array" ref="N342">IFERROR(M342/100*L342*INDEX(Application,X342,4), 0)</f>
        <v>0</v>
      </c>
      <c r="O342" s="205"/>
      <c r="P342" s="204"/>
      <c r="Q342" s="201"/>
      <c r="R342" s="202" t="str">
        <f>IF(ISBLANK(Q342), "", VLOOKUP(Q342, Z!$A$2:$C$4127, 3, FALSE))</f>
        <v/>
      </c>
      <c r="S342" s="206"/>
      <c r="T342" s="207">
        <f t="shared" si="55"/>
        <v>0</v>
      </c>
      <c r="U342" s="211"/>
      <c r="V342" s="237">
        <f t="shared" si="56"/>
        <v>1</v>
      </c>
      <c r="W342" s="238">
        <f t="shared" si="62"/>
        <v>36.82</v>
      </c>
      <c r="X342" s="239">
        <f t="shared" si="57"/>
        <v>1</v>
      </c>
      <c r="Y342" s="237">
        <f t="shared" si="58"/>
        <v>1</v>
      </c>
      <c r="Z342" s="238">
        <f t="shared" si="59"/>
        <v>23.933</v>
      </c>
      <c r="AA342" s="238">
        <f t="shared" si="60"/>
        <v>23.933</v>
      </c>
      <c r="AB342" s="238">
        <f t="shared" si="63"/>
        <v>13.052</v>
      </c>
      <c r="AC342" s="238">
        <f t="shared" si="61"/>
        <v>15.262500000000001</v>
      </c>
      <c r="AD342" s="240">
        <f t="shared" si="64"/>
        <v>0</v>
      </c>
      <c r="AE342" s="240">
        <f t="shared" si="65"/>
        <v>79</v>
      </c>
      <c r="AF342" s="240"/>
      <c r="AG342" s="240"/>
    </row>
    <row r="343" spans="1:33" x14ac:dyDescent="0.2">
      <c r="A343" s="197"/>
      <c r="B343" s="9">
        <v>314</v>
      </c>
      <c r="C343" s="204"/>
      <c r="D343" s="204"/>
      <c r="E343" s="201"/>
      <c r="F343" s="202" t="str">
        <f>IF(ISBLANK(E343), "", VLOOKUP(E343, Z!$A$2:$C$4127, 3, FALSE))</f>
        <v/>
      </c>
      <c r="G343" s="227"/>
      <c r="H343" s="227"/>
      <c r="I343" s="203" cm="1">
        <f t="array" ref="I343">IFERROR(W343/100*L343*INDEX(Application,X343,4), 0)</f>
        <v>0</v>
      </c>
      <c r="J343" s="204"/>
      <c r="K343" s="204"/>
      <c r="L343" s="229"/>
      <c r="M343" s="228"/>
      <c r="N343" s="203" cm="1">
        <f t="array" ref="N343">IFERROR(M343/100*L343*INDEX(Application,X343,4), 0)</f>
        <v>0</v>
      </c>
      <c r="O343" s="205"/>
      <c r="P343" s="204"/>
      <c r="Q343" s="201"/>
      <c r="R343" s="202" t="str">
        <f>IF(ISBLANK(Q343), "", VLOOKUP(Q343, Z!$A$2:$C$4127, 3, FALSE))</f>
        <v/>
      </c>
      <c r="S343" s="206"/>
      <c r="T343" s="207">
        <f t="shared" si="55"/>
        <v>0</v>
      </c>
      <c r="U343" s="211"/>
      <c r="V343" s="237">
        <f t="shared" si="56"/>
        <v>1</v>
      </c>
      <c r="W343" s="238">
        <f t="shared" si="62"/>
        <v>36.82</v>
      </c>
      <c r="X343" s="239">
        <f t="shared" si="57"/>
        <v>1</v>
      </c>
      <c r="Y343" s="237">
        <f t="shared" si="58"/>
        <v>1</v>
      </c>
      <c r="Z343" s="238">
        <f t="shared" si="59"/>
        <v>23.933</v>
      </c>
      <c r="AA343" s="238">
        <f t="shared" si="60"/>
        <v>23.933</v>
      </c>
      <c r="AB343" s="238">
        <f t="shared" si="63"/>
        <v>13.052</v>
      </c>
      <c r="AC343" s="238">
        <f t="shared" si="61"/>
        <v>15.262500000000001</v>
      </c>
      <c r="AD343" s="240">
        <f t="shared" si="64"/>
        <v>0</v>
      </c>
      <c r="AE343" s="240">
        <f t="shared" si="65"/>
        <v>79</v>
      </c>
      <c r="AF343" s="240"/>
      <c r="AG343" s="240"/>
    </row>
    <row r="344" spans="1:33" x14ac:dyDescent="0.2">
      <c r="A344" s="197"/>
      <c r="B344" s="9">
        <v>315</v>
      </c>
      <c r="C344" s="204"/>
      <c r="D344" s="204"/>
      <c r="E344" s="201"/>
      <c r="F344" s="202" t="str">
        <f>IF(ISBLANK(E344), "", VLOOKUP(E344, Z!$A$2:$C$4127, 3, FALSE))</f>
        <v/>
      </c>
      <c r="G344" s="227"/>
      <c r="H344" s="227"/>
      <c r="I344" s="203" cm="1">
        <f t="array" ref="I344">IFERROR(W344/100*L344*INDEX(Application,X344,4), 0)</f>
        <v>0</v>
      </c>
      <c r="J344" s="204"/>
      <c r="K344" s="204"/>
      <c r="L344" s="229"/>
      <c r="M344" s="228"/>
      <c r="N344" s="203" cm="1">
        <f t="array" ref="N344">IFERROR(M344/100*L344*INDEX(Application,X344,4), 0)</f>
        <v>0</v>
      </c>
      <c r="O344" s="205"/>
      <c r="P344" s="204"/>
      <c r="Q344" s="201"/>
      <c r="R344" s="202" t="str">
        <f>IF(ISBLANK(Q344), "", VLOOKUP(Q344, Z!$A$2:$C$4127, 3, FALSE))</f>
        <v/>
      </c>
      <c r="S344" s="206"/>
      <c r="T344" s="207">
        <f t="shared" si="55"/>
        <v>0</v>
      </c>
      <c r="U344" s="211"/>
      <c r="V344" s="237">
        <f t="shared" si="56"/>
        <v>1</v>
      </c>
      <c r="W344" s="238">
        <f t="shared" si="62"/>
        <v>36.82</v>
      </c>
      <c r="X344" s="239">
        <f t="shared" si="57"/>
        <v>1</v>
      </c>
      <c r="Y344" s="237">
        <f t="shared" si="58"/>
        <v>1</v>
      </c>
      <c r="Z344" s="238">
        <f t="shared" si="59"/>
        <v>23.933</v>
      </c>
      <c r="AA344" s="238">
        <f t="shared" si="60"/>
        <v>23.933</v>
      </c>
      <c r="AB344" s="238">
        <f t="shared" si="63"/>
        <v>13.052</v>
      </c>
      <c r="AC344" s="238">
        <f t="shared" si="61"/>
        <v>15.262500000000001</v>
      </c>
      <c r="AD344" s="240">
        <f t="shared" si="64"/>
        <v>0</v>
      </c>
      <c r="AE344" s="240">
        <f t="shared" si="65"/>
        <v>79</v>
      </c>
      <c r="AF344" s="240"/>
      <c r="AG344" s="240"/>
    </row>
    <row r="345" spans="1:33" x14ac:dyDescent="0.2">
      <c r="A345" s="197"/>
      <c r="B345" s="9">
        <v>316</v>
      </c>
      <c r="C345" s="204"/>
      <c r="D345" s="204"/>
      <c r="E345" s="201"/>
      <c r="F345" s="202" t="str">
        <f>IF(ISBLANK(E345), "", VLOOKUP(E345, Z!$A$2:$C$4127, 3, FALSE))</f>
        <v/>
      </c>
      <c r="G345" s="227"/>
      <c r="H345" s="227"/>
      <c r="I345" s="203" cm="1">
        <f t="array" ref="I345">IFERROR(W345/100*L345*INDEX(Application,X345,4), 0)</f>
        <v>0</v>
      </c>
      <c r="J345" s="204"/>
      <c r="K345" s="204"/>
      <c r="L345" s="229"/>
      <c r="M345" s="228"/>
      <c r="N345" s="203" cm="1">
        <f t="array" ref="N345">IFERROR(M345/100*L345*INDEX(Application,X345,4), 0)</f>
        <v>0</v>
      </c>
      <c r="O345" s="205"/>
      <c r="P345" s="204"/>
      <c r="Q345" s="201"/>
      <c r="R345" s="202" t="str">
        <f>IF(ISBLANK(Q345), "", VLOOKUP(Q345, Z!$A$2:$C$4127, 3, FALSE))</f>
        <v/>
      </c>
      <c r="S345" s="206"/>
      <c r="T345" s="207">
        <f t="shared" si="55"/>
        <v>0</v>
      </c>
      <c r="U345" s="211"/>
      <c r="V345" s="237">
        <f t="shared" si="56"/>
        <v>1</v>
      </c>
      <c r="W345" s="238">
        <f t="shared" si="62"/>
        <v>36.82</v>
      </c>
      <c r="X345" s="239">
        <f t="shared" si="57"/>
        <v>1</v>
      </c>
      <c r="Y345" s="237">
        <f t="shared" si="58"/>
        <v>1</v>
      </c>
      <c r="Z345" s="238">
        <f t="shared" si="59"/>
        <v>23.933</v>
      </c>
      <c r="AA345" s="238">
        <f t="shared" si="60"/>
        <v>23.933</v>
      </c>
      <c r="AB345" s="238">
        <f t="shared" si="63"/>
        <v>13.052</v>
      </c>
      <c r="AC345" s="238">
        <f t="shared" si="61"/>
        <v>15.262500000000001</v>
      </c>
      <c r="AD345" s="240">
        <f t="shared" si="64"/>
        <v>0</v>
      </c>
      <c r="AE345" s="240">
        <f t="shared" si="65"/>
        <v>79</v>
      </c>
      <c r="AF345" s="240"/>
      <c r="AG345" s="240"/>
    </row>
    <row r="346" spans="1:33" x14ac:dyDescent="0.2">
      <c r="A346" s="197"/>
      <c r="B346" s="226">
        <v>317</v>
      </c>
      <c r="C346" s="204"/>
      <c r="D346" s="204"/>
      <c r="E346" s="201"/>
      <c r="F346" s="202" t="str">
        <f>IF(ISBLANK(E346), "", VLOOKUP(E346, Z!$A$2:$C$4127, 3, FALSE))</f>
        <v/>
      </c>
      <c r="G346" s="227"/>
      <c r="H346" s="227"/>
      <c r="I346" s="203" cm="1">
        <f t="array" ref="I346">IFERROR(W346/100*L346*INDEX(Application,X346,4), 0)</f>
        <v>0</v>
      </c>
      <c r="J346" s="204"/>
      <c r="K346" s="204"/>
      <c r="L346" s="229"/>
      <c r="M346" s="228"/>
      <c r="N346" s="203" cm="1">
        <f t="array" ref="N346">IFERROR(M346/100*L346*INDEX(Application,X346,4), 0)</f>
        <v>0</v>
      </c>
      <c r="O346" s="205"/>
      <c r="P346" s="204"/>
      <c r="Q346" s="201"/>
      <c r="R346" s="202" t="str">
        <f>IF(ISBLANK(Q346), "", VLOOKUP(Q346, Z!$A$2:$C$4127, 3, FALSE))</f>
        <v/>
      </c>
      <c r="S346" s="206"/>
      <c r="T346" s="207">
        <f t="shared" si="55"/>
        <v>0</v>
      </c>
      <c r="U346" s="211"/>
      <c r="V346" s="237">
        <f t="shared" si="56"/>
        <v>1</v>
      </c>
      <c r="W346" s="238">
        <f t="shared" si="62"/>
        <v>36.82</v>
      </c>
      <c r="X346" s="239">
        <f t="shared" si="57"/>
        <v>1</v>
      </c>
      <c r="Y346" s="237">
        <f t="shared" si="58"/>
        <v>1</v>
      </c>
      <c r="Z346" s="238">
        <f t="shared" si="59"/>
        <v>23.933</v>
      </c>
      <c r="AA346" s="238">
        <f t="shared" si="60"/>
        <v>23.933</v>
      </c>
      <c r="AB346" s="238">
        <f t="shared" si="63"/>
        <v>13.052</v>
      </c>
      <c r="AC346" s="238">
        <f t="shared" si="61"/>
        <v>15.262500000000001</v>
      </c>
      <c r="AD346" s="240">
        <f t="shared" si="64"/>
        <v>0</v>
      </c>
      <c r="AE346" s="240">
        <f t="shared" si="65"/>
        <v>79</v>
      </c>
      <c r="AF346" s="240"/>
      <c r="AG346" s="240"/>
    </row>
    <row r="347" spans="1:33" x14ac:dyDescent="0.2">
      <c r="A347" s="197"/>
      <c r="B347" s="9">
        <v>318</v>
      </c>
      <c r="C347" s="204"/>
      <c r="D347" s="204"/>
      <c r="E347" s="201"/>
      <c r="F347" s="202" t="str">
        <f>IF(ISBLANK(E347), "", VLOOKUP(E347, Z!$A$2:$C$4127, 3, FALSE))</f>
        <v/>
      </c>
      <c r="G347" s="227"/>
      <c r="H347" s="227"/>
      <c r="I347" s="203" cm="1">
        <f t="array" ref="I347">IFERROR(W347/100*L347*INDEX(Application,X347,4), 0)</f>
        <v>0</v>
      </c>
      <c r="J347" s="204"/>
      <c r="K347" s="204"/>
      <c r="L347" s="229"/>
      <c r="M347" s="228"/>
      <c r="N347" s="203" cm="1">
        <f t="array" ref="N347">IFERROR(M347/100*L347*INDEX(Application,X347,4), 0)</f>
        <v>0</v>
      </c>
      <c r="O347" s="205"/>
      <c r="P347" s="204"/>
      <c r="Q347" s="201"/>
      <c r="R347" s="202" t="str">
        <f>IF(ISBLANK(Q347), "", VLOOKUP(Q347, Z!$A$2:$C$4127, 3, FALSE))</f>
        <v/>
      </c>
      <c r="S347" s="206"/>
      <c r="T347" s="207">
        <f t="shared" si="55"/>
        <v>0</v>
      </c>
      <c r="U347" s="211"/>
      <c r="V347" s="237">
        <f t="shared" si="56"/>
        <v>1</v>
      </c>
      <c r="W347" s="238">
        <f t="shared" si="62"/>
        <v>36.82</v>
      </c>
      <c r="X347" s="239">
        <f t="shared" si="57"/>
        <v>1</v>
      </c>
      <c r="Y347" s="237">
        <f t="shared" si="58"/>
        <v>1</v>
      </c>
      <c r="Z347" s="238">
        <f t="shared" si="59"/>
        <v>23.933</v>
      </c>
      <c r="AA347" s="238">
        <f t="shared" si="60"/>
        <v>23.933</v>
      </c>
      <c r="AB347" s="238">
        <f t="shared" si="63"/>
        <v>13.052</v>
      </c>
      <c r="AC347" s="238">
        <f t="shared" si="61"/>
        <v>15.262500000000001</v>
      </c>
      <c r="AD347" s="240">
        <f t="shared" si="64"/>
        <v>0</v>
      </c>
      <c r="AE347" s="240">
        <f t="shared" si="65"/>
        <v>79</v>
      </c>
      <c r="AF347" s="240"/>
      <c r="AG347" s="240"/>
    </row>
    <row r="348" spans="1:33" x14ac:dyDescent="0.2">
      <c r="A348" s="197"/>
      <c r="B348" s="9">
        <v>319</v>
      </c>
      <c r="C348" s="204"/>
      <c r="D348" s="204"/>
      <c r="E348" s="201"/>
      <c r="F348" s="202" t="str">
        <f>IF(ISBLANK(E348), "", VLOOKUP(E348, Z!$A$2:$C$4127, 3, FALSE))</f>
        <v/>
      </c>
      <c r="G348" s="227"/>
      <c r="H348" s="227"/>
      <c r="I348" s="203" cm="1">
        <f t="array" ref="I348">IFERROR(W348/100*L348*INDEX(Application,X348,4), 0)</f>
        <v>0</v>
      </c>
      <c r="J348" s="204"/>
      <c r="K348" s="204"/>
      <c r="L348" s="229"/>
      <c r="M348" s="228"/>
      <c r="N348" s="203" cm="1">
        <f t="array" ref="N348">IFERROR(M348/100*L348*INDEX(Application,X348,4), 0)</f>
        <v>0</v>
      </c>
      <c r="O348" s="205"/>
      <c r="P348" s="204"/>
      <c r="Q348" s="201"/>
      <c r="R348" s="202" t="str">
        <f>IF(ISBLANK(Q348), "", VLOOKUP(Q348, Z!$A$2:$C$4127, 3, FALSE))</f>
        <v/>
      </c>
      <c r="S348" s="206"/>
      <c r="T348" s="207">
        <f t="shared" si="55"/>
        <v>0</v>
      </c>
      <c r="U348" s="211"/>
      <c r="V348" s="237">
        <f t="shared" si="56"/>
        <v>1</v>
      </c>
      <c r="W348" s="238">
        <f t="shared" si="62"/>
        <v>36.82</v>
      </c>
      <c r="X348" s="239">
        <f t="shared" si="57"/>
        <v>1</v>
      </c>
      <c r="Y348" s="237">
        <f t="shared" si="58"/>
        <v>1</v>
      </c>
      <c r="Z348" s="238">
        <f t="shared" si="59"/>
        <v>23.933</v>
      </c>
      <c r="AA348" s="238">
        <f t="shared" si="60"/>
        <v>23.933</v>
      </c>
      <c r="AB348" s="238">
        <f t="shared" si="63"/>
        <v>13.052</v>
      </c>
      <c r="AC348" s="238">
        <f t="shared" si="61"/>
        <v>15.262500000000001</v>
      </c>
      <c r="AD348" s="240">
        <f t="shared" si="64"/>
        <v>0</v>
      </c>
      <c r="AE348" s="240">
        <f t="shared" si="65"/>
        <v>79</v>
      </c>
      <c r="AF348" s="240"/>
      <c r="AG348" s="240"/>
    </row>
    <row r="349" spans="1:33" x14ac:dyDescent="0.2">
      <c r="A349" s="197"/>
      <c r="B349" s="9">
        <v>320</v>
      </c>
      <c r="C349" s="204"/>
      <c r="D349" s="204"/>
      <c r="E349" s="201"/>
      <c r="F349" s="202" t="str">
        <f>IF(ISBLANK(E349), "", VLOOKUP(E349, Z!$A$2:$C$4127, 3, FALSE))</f>
        <v/>
      </c>
      <c r="G349" s="227"/>
      <c r="H349" s="227"/>
      <c r="I349" s="203" cm="1">
        <f t="array" ref="I349">IFERROR(W349/100*L349*INDEX(Application,X349,4), 0)</f>
        <v>0</v>
      </c>
      <c r="J349" s="204"/>
      <c r="K349" s="204"/>
      <c r="L349" s="229"/>
      <c r="M349" s="228"/>
      <c r="N349" s="203" cm="1">
        <f t="array" ref="N349">IFERROR(M349/100*L349*INDEX(Application,X349,4), 0)</f>
        <v>0</v>
      </c>
      <c r="O349" s="205"/>
      <c r="P349" s="204"/>
      <c r="Q349" s="201"/>
      <c r="R349" s="202" t="str">
        <f>IF(ISBLANK(Q349), "", VLOOKUP(Q349, Z!$A$2:$C$4127, 3, FALSE))</f>
        <v/>
      </c>
      <c r="S349" s="206"/>
      <c r="T349" s="207">
        <f t="shared" si="55"/>
        <v>0</v>
      </c>
      <c r="U349" s="211"/>
      <c r="V349" s="237">
        <f t="shared" si="56"/>
        <v>1</v>
      </c>
      <c r="W349" s="238">
        <f t="shared" si="62"/>
        <v>36.82</v>
      </c>
      <c r="X349" s="239">
        <f t="shared" si="57"/>
        <v>1</v>
      </c>
      <c r="Y349" s="237">
        <f t="shared" si="58"/>
        <v>1</v>
      </c>
      <c r="Z349" s="238">
        <f t="shared" si="59"/>
        <v>23.933</v>
      </c>
      <c r="AA349" s="238">
        <f t="shared" si="60"/>
        <v>23.933</v>
      </c>
      <c r="AB349" s="238">
        <f t="shared" si="63"/>
        <v>13.052</v>
      </c>
      <c r="AC349" s="238">
        <f t="shared" si="61"/>
        <v>15.262500000000001</v>
      </c>
      <c r="AD349" s="240">
        <f t="shared" si="64"/>
        <v>0</v>
      </c>
      <c r="AE349" s="240">
        <f t="shared" si="65"/>
        <v>79</v>
      </c>
      <c r="AF349" s="240"/>
      <c r="AG349" s="240"/>
    </row>
    <row r="350" spans="1:33" x14ac:dyDescent="0.2">
      <c r="A350" s="197"/>
      <c r="B350" s="226">
        <v>321</v>
      </c>
      <c r="C350" s="204"/>
      <c r="D350" s="204"/>
      <c r="E350" s="201"/>
      <c r="F350" s="202" t="str">
        <f>IF(ISBLANK(E350), "", VLOOKUP(E350, Z!$A$2:$C$4127, 3, FALSE))</f>
        <v/>
      </c>
      <c r="G350" s="227"/>
      <c r="H350" s="227"/>
      <c r="I350" s="203" cm="1">
        <f t="array" ref="I350">IFERROR(W350/100*L350*INDEX(Application,X350,4), 0)</f>
        <v>0</v>
      </c>
      <c r="J350" s="204"/>
      <c r="K350" s="204"/>
      <c r="L350" s="229"/>
      <c r="M350" s="228"/>
      <c r="N350" s="203" cm="1">
        <f t="array" ref="N350">IFERROR(M350/100*L350*INDEX(Application,X350,4), 0)</f>
        <v>0</v>
      </c>
      <c r="O350" s="205"/>
      <c r="P350" s="204"/>
      <c r="Q350" s="201"/>
      <c r="R350" s="202" t="str">
        <f>IF(ISBLANK(Q350), "", VLOOKUP(Q350, Z!$A$2:$C$4127, 3, FALSE))</f>
        <v/>
      </c>
      <c r="S350" s="206"/>
      <c r="T350" s="207">
        <f t="shared" si="55"/>
        <v>0</v>
      </c>
      <c r="U350" s="211"/>
      <c r="V350" s="237">
        <f t="shared" si="56"/>
        <v>1</v>
      </c>
      <c r="W350" s="238">
        <f t="shared" si="62"/>
        <v>36.82</v>
      </c>
      <c r="X350" s="239">
        <f t="shared" si="57"/>
        <v>1</v>
      </c>
      <c r="Y350" s="237">
        <f t="shared" si="58"/>
        <v>1</v>
      </c>
      <c r="Z350" s="238">
        <f t="shared" si="59"/>
        <v>23.933</v>
      </c>
      <c r="AA350" s="238">
        <f t="shared" si="60"/>
        <v>23.933</v>
      </c>
      <c r="AB350" s="238">
        <f t="shared" si="63"/>
        <v>13.052</v>
      </c>
      <c r="AC350" s="238">
        <f t="shared" si="61"/>
        <v>15.262500000000001</v>
      </c>
      <c r="AD350" s="240">
        <f t="shared" si="64"/>
        <v>0</v>
      </c>
      <c r="AE350" s="240">
        <f t="shared" si="65"/>
        <v>79</v>
      </c>
      <c r="AF350" s="240"/>
      <c r="AG350" s="240"/>
    </row>
    <row r="351" spans="1:33" x14ac:dyDescent="0.2">
      <c r="A351" s="197"/>
      <c r="B351" s="9">
        <v>322</v>
      </c>
      <c r="C351" s="204"/>
      <c r="D351" s="204"/>
      <c r="E351" s="201"/>
      <c r="F351" s="202" t="str">
        <f>IF(ISBLANK(E351), "", VLOOKUP(E351, Z!$A$2:$C$4127, 3, FALSE))</f>
        <v/>
      </c>
      <c r="G351" s="227"/>
      <c r="H351" s="227"/>
      <c r="I351" s="203" cm="1">
        <f t="array" ref="I351">IFERROR(W351/100*L351*INDEX(Application,X351,4), 0)</f>
        <v>0</v>
      </c>
      <c r="J351" s="204"/>
      <c r="K351" s="204"/>
      <c r="L351" s="229"/>
      <c r="M351" s="228"/>
      <c r="N351" s="203" cm="1">
        <f t="array" ref="N351">IFERROR(M351/100*L351*INDEX(Application,X351,4), 0)</f>
        <v>0</v>
      </c>
      <c r="O351" s="205"/>
      <c r="P351" s="204"/>
      <c r="Q351" s="201"/>
      <c r="R351" s="202" t="str">
        <f>IF(ISBLANK(Q351), "", VLOOKUP(Q351, Z!$A$2:$C$4127, 3, FALSE))</f>
        <v/>
      </c>
      <c r="S351" s="206"/>
      <c r="T351" s="207">
        <f t="shared" si="55"/>
        <v>0</v>
      </c>
      <c r="U351" s="211"/>
      <c r="V351" s="237">
        <f t="shared" si="56"/>
        <v>1</v>
      </c>
      <c r="W351" s="238">
        <f t="shared" si="62"/>
        <v>36.82</v>
      </c>
      <c r="X351" s="239">
        <f t="shared" si="57"/>
        <v>1</v>
      </c>
      <c r="Y351" s="237">
        <f t="shared" si="58"/>
        <v>1</v>
      </c>
      <c r="Z351" s="238">
        <f t="shared" si="59"/>
        <v>23.933</v>
      </c>
      <c r="AA351" s="238">
        <f t="shared" si="60"/>
        <v>23.933</v>
      </c>
      <c r="AB351" s="238">
        <f t="shared" si="63"/>
        <v>13.052</v>
      </c>
      <c r="AC351" s="238">
        <f t="shared" si="61"/>
        <v>15.262500000000001</v>
      </c>
      <c r="AD351" s="240">
        <f t="shared" si="64"/>
        <v>0</v>
      </c>
      <c r="AE351" s="240">
        <f t="shared" si="65"/>
        <v>79</v>
      </c>
      <c r="AF351" s="240"/>
      <c r="AG351" s="240"/>
    </row>
    <row r="352" spans="1:33" x14ac:dyDescent="0.2">
      <c r="A352" s="197"/>
      <c r="B352" s="9">
        <v>323</v>
      </c>
      <c r="C352" s="204"/>
      <c r="D352" s="204"/>
      <c r="E352" s="201"/>
      <c r="F352" s="202" t="str">
        <f>IF(ISBLANK(E352), "", VLOOKUP(E352, Z!$A$2:$C$4127, 3, FALSE))</f>
        <v/>
      </c>
      <c r="G352" s="227"/>
      <c r="H352" s="227"/>
      <c r="I352" s="203" cm="1">
        <f t="array" ref="I352">IFERROR(W352/100*L352*INDEX(Application,X352,4), 0)</f>
        <v>0</v>
      </c>
      <c r="J352" s="204"/>
      <c r="K352" s="204"/>
      <c r="L352" s="229"/>
      <c r="M352" s="228"/>
      <c r="N352" s="203" cm="1">
        <f t="array" ref="N352">IFERROR(M352/100*L352*INDEX(Application,X352,4), 0)</f>
        <v>0</v>
      </c>
      <c r="O352" s="205"/>
      <c r="P352" s="204"/>
      <c r="Q352" s="201"/>
      <c r="R352" s="202" t="str">
        <f>IF(ISBLANK(Q352), "", VLOOKUP(Q352, Z!$A$2:$C$4127, 3, FALSE))</f>
        <v/>
      </c>
      <c r="S352" s="206"/>
      <c r="T352" s="207">
        <f t="shared" si="55"/>
        <v>0</v>
      </c>
      <c r="U352" s="211"/>
      <c r="V352" s="237">
        <f t="shared" si="56"/>
        <v>1</v>
      </c>
      <c r="W352" s="238">
        <f t="shared" si="62"/>
        <v>36.82</v>
      </c>
      <c r="X352" s="239">
        <f t="shared" si="57"/>
        <v>1</v>
      </c>
      <c r="Y352" s="237">
        <f t="shared" si="58"/>
        <v>1</v>
      </c>
      <c r="Z352" s="238">
        <f t="shared" si="59"/>
        <v>23.933</v>
      </c>
      <c r="AA352" s="238">
        <f t="shared" si="60"/>
        <v>23.933</v>
      </c>
      <c r="AB352" s="238">
        <f t="shared" si="63"/>
        <v>13.052</v>
      </c>
      <c r="AC352" s="238">
        <f t="shared" si="61"/>
        <v>15.262500000000001</v>
      </c>
      <c r="AD352" s="240">
        <f t="shared" si="64"/>
        <v>0</v>
      </c>
      <c r="AE352" s="240">
        <f t="shared" si="65"/>
        <v>79</v>
      </c>
      <c r="AF352" s="240"/>
      <c r="AG352" s="240"/>
    </row>
    <row r="353" spans="1:33" x14ac:dyDescent="0.2">
      <c r="A353" s="197"/>
      <c r="B353" s="9">
        <v>324</v>
      </c>
      <c r="C353" s="204"/>
      <c r="D353" s="204"/>
      <c r="E353" s="201"/>
      <c r="F353" s="202" t="str">
        <f>IF(ISBLANK(E353), "", VLOOKUP(E353, Z!$A$2:$C$4127, 3, FALSE))</f>
        <v/>
      </c>
      <c r="G353" s="227"/>
      <c r="H353" s="227"/>
      <c r="I353" s="203" cm="1">
        <f t="array" ref="I353">IFERROR(W353/100*L353*INDEX(Application,X353,4), 0)</f>
        <v>0</v>
      </c>
      <c r="J353" s="204"/>
      <c r="K353" s="204"/>
      <c r="L353" s="229"/>
      <c r="M353" s="228"/>
      <c r="N353" s="203" cm="1">
        <f t="array" ref="N353">IFERROR(M353/100*L353*INDEX(Application,X353,4), 0)</f>
        <v>0</v>
      </c>
      <c r="O353" s="205"/>
      <c r="P353" s="204"/>
      <c r="Q353" s="201"/>
      <c r="R353" s="202" t="str">
        <f>IF(ISBLANK(Q353), "", VLOOKUP(Q353, Z!$A$2:$C$4127, 3, FALSE))</f>
        <v/>
      </c>
      <c r="S353" s="206"/>
      <c r="T353" s="207">
        <f t="shared" si="55"/>
        <v>0</v>
      </c>
      <c r="U353" s="211"/>
      <c r="V353" s="237">
        <f t="shared" si="56"/>
        <v>1</v>
      </c>
      <c r="W353" s="238">
        <f t="shared" si="62"/>
        <v>36.82</v>
      </c>
      <c r="X353" s="239">
        <f t="shared" si="57"/>
        <v>1</v>
      </c>
      <c r="Y353" s="237">
        <f t="shared" si="58"/>
        <v>1</v>
      </c>
      <c r="Z353" s="238">
        <f t="shared" si="59"/>
        <v>23.933</v>
      </c>
      <c r="AA353" s="238">
        <f t="shared" si="60"/>
        <v>23.933</v>
      </c>
      <c r="AB353" s="238">
        <f t="shared" si="63"/>
        <v>13.052</v>
      </c>
      <c r="AC353" s="238">
        <f t="shared" si="61"/>
        <v>15.262500000000001</v>
      </c>
      <c r="AD353" s="240">
        <f t="shared" si="64"/>
        <v>0</v>
      </c>
      <c r="AE353" s="240">
        <f t="shared" si="65"/>
        <v>79</v>
      </c>
      <c r="AF353" s="240"/>
      <c r="AG353" s="240"/>
    </row>
    <row r="354" spans="1:33" x14ac:dyDescent="0.2">
      <c r="A354" s="197"/>
      <c r="B354" s="226">
        <v>325</v>
      </c>
      <c r="C354" s="204"/>
      <c r="D354" s="204"/>
      <c r="E354" s="201"/>
      <c r="F354" s="202" t="str">
        <f>IF(ISBLANK(E354), "", VLOOKUP(E354, Z!$A$2:$C$4127, 3, FALSE))</f>
        <v/>
      </c>
      <c r="G354" s="227"/>
      <c r="H354" s="227"/>
      <c r="I354" s="203" cm="1">
        <f t="array" ref="I354">IFERROR(W354/100*L354*INDEX(Application,X354,4), 0)</f>
        <v>0</v>
      </c>
      <c r="J354" s="204"/>
      <c r="K354" s="204"/>
      <c r="L354" s="229"/>
      <c r="M354" s="228"/>
      <c r="N354" s="203" cm="1">
        <f t="array" ref="N354">IFERROR(M354/100*L354*INDEX(Application,X354,4), 0)</f>
        <v>0</v>
      </c>
      <c r="O354" s="205"/>
      <c r="P354" s="204"/>
      <c r="Q354" s="201"/>
      <c r="R354" s="202" t="str">
        <f>IF(ISBLANK(Q354), "", VLOOKUP(Q354, Z!$A$2:$C$4127, 3, FALSE))</f>
        <v/>
      </c>
      <c r="S354" s="206"/>
      <c r="T354" s="207">
        <f t="shared" si="55"/>
        <v>0</v>
      </c>
      <c r="U354" s="211"/>
      <c r="V354" s="237">
        <f t="shared" si="56"/>
        <v>1</v>
      </c>
      <c r="W354" s="238">
        <f t="shared" si="62"/>
        <v>36.82</v>
      </c>
      <c r="X354" s="239">
        <f t="shared" si="57"/>
        <v>1</v>
      </c>
      <c r="Y354" s="237">
        <f t="shared" si="58"/>
        <v>1</v>
      </c>
      <c r="Z354" s="238">
        <f t="shared" si="59"/>
        <v>23.933</v>
      </c>
      <c r="AA354" s="238">
        <f t="shared" si="60"/>
        <v>23.933</v>
      </c>
      <c r="AB354" s="238">
        <f t="shared" si="63"/>
        <v>13.052</v>
      </c>
      <c r="AC354" s="238">
        <f t="shared" si="61"/>
        <v>15.262500000000001</v>
      </c>
      <c r="AD354" s="240">
        <f t="shared" si="64"/>
        <v>0</v>
      </c>
      <c r="AE354" s="240">
        <f t="shared" si="65"/>
        <v>79</v>
      </c>
      <c r="AF354" s="240"/>
      <c r="AG354" s="240"/>
    </row>
    <row r="355" spans="1:33" x14ac:dyDescent="0.2">
      <c r="A355" s="197"/>
      <c r="B355" s="9">
        <v>326</v>
      </c>
      <c r="C355" s="204"/>
      <c r="D355" s="204"/>
      <c r="E355" s="201"/>
      <c r="F355" s="202" t="str">
        <f>IF(ISBLANK(E355), "", VLOOKUP(E355, Z!$A$2:$C$4127, 3, FALSE))</f>
        <v/>
      </c>
      <c r="G355" s="227"/>
      <c r="H355" s="227"/>
      <c r="I355" s="203" cm="1">
        <f t="array" ref="I355">IFERROR(W355/100*L355*INDEX(Application,X355,4), 0)</f>
        <v>0</v>
      </c>
      <c r="J355" s="204"/>
      <c r="K355" s="204"/>
      <c r="L355" s="229"/>
      <c r="M355" s="228"/>
      <c r="N355" s="203" cm="1">
        <f t="array" ref="N355">IFERROR(M355/100*L355*INDEX(Application,X355,4), 0)</f>
        <v>0</v>
      </c>
      <c r="O355" s="205"/>
      <c r="P355" s="204"/>
      <c r="Q355" s="201"/>
      <c r="R355" s="202" t="str">
        <f>IF(ISBLANK(Q355), "", VLOOKUP(Q355, Z!$A$2:$C$4127, 3, FALSE))</f>
        <v/>
      </c>
      <c r="S355" s="206"/>
      <c r="T355" s="207">
        <f t="shared" si="55"/>
        <v>0</v>
      </c>
      <c r="U355" s="211"/>
      <c r="V355" s="237">
        <f t="shared" si="56"/>
        <v>1</v>
      </c>
      <c r="W355" s="238">
        <f t="shared" si="62"/>
        <v>36.82</v>
      </c>
      <c r="X355" s="239">
        <f t="shared" si="57"/>
        <v>1</v>
      </c>
      <c r="Y355" s="237">
        <f t="shared" si="58"/>
        <v>1</v>
      </c>
      <c r="Z355" s="238">
        <f t="shared" si="59"/>
        <v>23.933</v>
      </c>
      <c r="AA355" s="238">
        <f t="shared" si="60"/>
        <v>23.933</v>
      </c>
      <c r="AB355" s="238">
        <f t="shared" si="63"/>
        <v>13.052</v>
      </c>
      <c r="AC355" s="238">
        <f t="shared" si="61"/>
        <v>15.262500000000001</v>
      </c>
      <c r="AD355" s="240">
        <f t="shared" si="64"/>
        <v>0</v>
      </c>
      <c r="AE355" s="240">
        <f t="shared" si="65"/>
        <v>79</v>
      </c>
      <c r="AF355" s="240"/>
      <c r="AG355" s="240"/>
    </row>
    <row r="356" spans="1:33" x14ac:dyDescent="0.2">
      <c r="A356" s="197"/>
      <c r="B356" s="9">
        <v>327</v>
      </c>
      <c r="C356" s="204"/>
      <c r="D356" s="204"/>
      <c r="E356" s="201"/>
      <c r="F356" s="202" t="str">
        <f>IF(ISBLANK(E356), "", VLOOKUP(E356, Z!$A$2:$C$4127, 3, FALSE))</f>
        <v/>
      </c>
      <c r="G356" s="227"/>
      <c r="H356" s="227"/>
      <c r="I356" s="203" cm="1">
        <f t="array" ref="I356">IFERROR(W356/100*L356*INDEX(Application,X356,4), 0)</f>
        <v>0</v>
      </c>
      <c r="J356" s="204"/>
      <c r="K356" s="204"/>
      <c r="L356" s="229"/>
      <c r="M356" s="228"/>
      <c r="N356" s="203" cm="1">
        <f t="array" ref="N356">IFERROR(M356/100*L356*INDEX(Application,X356,4), 0)</f>
        <v>0</v>
      </c>
      <c r="O356" s="205"/>
      <c r="P356" s="204"/>
      <c r="Q356" s="201"/>
      <c r="R356" s="202" t="str">
        <f>IF(ISBLANK(Q356), "", VLOOKUP(Q356, Z!$A$2:$C$4127, 3, FALSE))</f>
        <v/>
      </c>
      <c r="S356" s="206"/>
      <c r="T356" s="207">
        <f t="shared" si="55"/>
        <v>0</v>
      </c>
      <c r="U356" s="211"/>
      <c r="V356" s="237">
        <f t="shared" si="56"/>
        <v>1</v>
      </c>
      <c r="W356" s="238">
        <f t="shared" si="62"/>
        <v>36.82</v>
      </c>
      <c r="X356" s="239">
        <f t="shared" si="57"/>
        <v>1</v>
      </c>
      <c r="Y356" s="237">
        <f t="shared" si="58"/>
        <v>1</v>
      </c>
      <c r="Z356" s="238">
        <f t="shared" si="59"/>
        <v>23.933</v>
      </c>
      <c r="AA356" s="238">
        <f t="shared" si="60"/>
        <v>23.933</v>
      </c>
      <c r="AB356" s="238">
        <f t="shared" si="63"/>
        <v>13.052</v>
      </c>
      <c r="AC356" s="238">
        <f t="shared" si="61"/>
        <v>15.262500000000001</v>
      </c>
      <c r="AD356" s="240">
        <f t="shared" si="64"/>
        <v>0</v>
      </c>
      <c r="AE356" s="240">
        <f t="shared" si="65"/>
        <v>79</v>
      </c>
      <c r="AF356" s="240"/>
      <c r="AG356" s="240"/>
    </row>
    <row r="357" spans="1:33" x14ac:dyDescent="0.2">
      <c r="A357" s="197"/>
      <c r="B357" s="9">
        <v>328</v>
      </c>
      <c r="C357" s="204"/>
      <c r="D357" s="204"/>
      <c r="E357" s="201"/>
      <c r="F357" s="202" t="str">
        <f>IF(ISBLANK(E357), "", VLOOKUP(E357, Z!$A$2:$C$4127, 3, FALSE))</f>
        <v/>
      </c>
      <c r="G357" s="227"/>
      <c r="H357" s="227"/>
      <c r="I357" s="203" cm="1">
        <f t="array" ref="I357">IFERROR(W357/100*L357*INDEX(Application,X357,4), 0)</f>
        <v>0</v>
      </c>
      <c r="J357" s="204"/>
      <c r="K357" s="204"/>
      <c r="L357" s="229"/>
      <c r="M357" s="228"/>
      <c r="N357" s="203" cm="1">
        <f t="array" ref="N357">IFERROR(M357/100*L357*INDEX(Application,X357,4), 0)</f>
        <v>0</v>
      </c>
      <c r="O357" s="205"/>
      <c r="P357" s="204"/>
      <c r="Q357" s="201"/>
      <c r="R357" s="202" t="str">
        <f>IF(ISBLANK(Q357), "", VLOOKUP(Q357, Z!$A$2:$C$4127, 3, FALSE))</f>
        <v/>
      </c>
      <c r="S357" s="206"/>
      <c r="T357" s="207">
        <f t="shared" si="55"/>
        <v>0</v>
      </c>
      <c r="U357" s="211"/>
      <c r="V357" s="237">
        <f t="shared" si="56"/>
        <v>1</v>
      </c>
      <c r="W357" s="238">
        <f t="shared" si="62"/>
        <v>36.82</v>
      </c>
      <c r="X357" s="239">
        <f t="shared" si="57"/>
        <v>1</v>
      </c>
      <c r="Y357" s="237">
        <f t="shared" si="58"/>
        <v>1</v>
      </c>
      <c r="Z357" s="238">
        <f t="shared" si="59"/>
        <v>23.933</v>
      </c>
      <c r="AA357" s="238">
        <f t="shared" si="60"/>
        <v>23.933</v>
      </c>
      <c r="AB357" s="238">
        <f t="shared" si="63"/>
        <v>13.052</v>
      </c>
      <c r="AC357" s="238">
        <f t="shared" si="61"/>
        <v>15.262500000000001</v>
      </c>
      <c r="AD357" s="240">
        <f t="shared" si="64"/>
        <v>0</v>
      </c>
      <c r="AE357" s="240">
        <f t="shared" si="65"/>
        <v>79</v>
      </c>
      <c r="AF357" s="240"/>
      <c r="AG357" s="240"/>
    </row>
    <row r="358" spans="1:33" x14ac:dyDescent="0.2">
      <c r="A358" s="197"/>
      <c r="B358" s="226">
        <v>329</v>
      </c>
      <c r="C358" s="204"/>
      <c r="D358" s="204"/>
      <c r="E358" s="201"/>
      <c r="F358" s="202" t="str">
        <f>IF(ISBLANK(E358), "", VLOOKUP(E358, Z!$A$2:$C$4127, 3, FALSE))</f>
        <v/>
      </c>
      <c r="G358" s="227"/>
      <c r="H358" s="227"/>
      <c r="I358" s="203" cm="1">
        <f t="array" ref="I358">IFERROR(W358/100*L358*INDEX(Application,X358,4), 0)</f>
        <v>0</v>
      </c>
      <c r="J358" s="204"/>
      <c r="K358" s="204"/>
      <c r="L358" s="229"/>
      <c r="M358" s="228"/>
      <c r="N358" s="203" cm="1">
        <f t="array" ref="N358">IFERROR(M358/100*L358*INDEX(Application,X358,4), 0)</f>
        <v>0</v>
      </c>
      <c r="O358" s="205"/>
      <c r="P358" s="204"/>
      <c r="Q358" s="201"/>
      <c r="R358" s="202" t="str">
        <f>IF(ISBLANK(Q358), "", VLOOKUP(Q358, Z!$A$2:$C$4127, 3, FALSE))</f>
        <v/>
      </c>
      <c r="S358" s="206"/>
      <c r="T358" s="207">
        <f t="shared" si="55"/>
        <v>0</v>
      </c>
      <c r="U358" s="211"/>
      <c r="V358" s="237">
        <f t="shared" si="56"/>
        <v>1</v>
      </c>
      <c r="W358" s="238">
        <f t="shared" si="62"/>
        <v>36.82</v>
      </c>
      <c r="X358" s="239">
        <f t="shared" si="57"/>
        <v>1</v>
      </c>
      <c r="Y358" s="237">
        <f t="shared" si="58"/>
        <v>1</v>
      </c>
      <c r="Z358" s="238">
        <f t="shared" si="59"/>
        <v>23.933</v>
      </c>
      <c r="AA358" s="238">
        <f t="shared" si="60"/>
        <v>23.933</v>
      </c>
      <c r="AB358" s="238">
        <f t="shared" si="63"/>
        <v>13.052</v>
      </c>
      <c r="AC358" s="238">
        <f t="shared" si="61"/>
        <v>15.262500000000001</v>
      </c>
      <c r="AD358" s="240">
        <f t="shared" si="64"/>
        <v>0</v>
      </c>
      <c r="AE358" s="240">
        <f t="shared" si="65"/>
        <v>79</v>
      </c>
      <c r="AF358" s="240"/>
      <c r="AG358" s="240"/>
    </row>
    <row r="359" spans="1:33" x14ac:dyDescent="0.2">
      <c r="A359" s="197"/>
      <c r="B359" s="9">
        <v>330</v>
      </c>
      <c r="C359" s="204"/>
      <c r="D359" s="204"/>
      <c r="E359" s="201"/>
      <c r="F359" s="202" t="str">
        <f>IF(ISBLANK(E359), "", VLOOKUP(E359, Z!$A$2:$C$4127, 3, FALSE))</f>
        <v/>
      </c>
      <c r="G359" s="227"/>
      <c r="H359" s="227"/>
      <c r="I359" s="203" cm="1">
        <f t="array" ref="I359">IFERROR(W359/100*L359*INDEX(Application,X359,4), 0)</f>
        <v>0</v>
      </c>
      <c r="J359" s="204"/>
      <c r="K359" s="204"/>
      <c r="L359" s="229"/>
      <c r="M359" s="228"/>
      <c r="N359" s="203" cm="1">
        <f t="array" ref="N359">IFERROR(M359/100*L359*INDEX(Application,X359,4), 0)</f>
        <v>0</v>
      </c>
      <c r="O359" s="205"/>
      <c r="P359" s="204"/>
      <c r="Q359" s="201"/>
      <c r="R359" s="202" t="str">
        <f>IF(ISBLANK(Q359), "", VLOOKUP(Q359, Z!$A$2:$C$4127, 3, FALSE))</f>
        <v/>
      </c>
      <c r="S359" s="206"/>
      <c r="T359" s="207">
        <f t="shared" si="55"/>
        <v>0</v>
      </c>
      <c r="U359" s="211"/>
      <c r="V359" s="237">
        <f t="shared" si="56"/>
        <v>1</v>
      </c>
      <c r="W359" s="238">
        <f t="shared" si="62"/>
        <v>36.82</v>
      </c>
      <c r="X359" s="239">
        <f t="shared" si="57"/>
        <v>1</v>
      </c>
      <c r="Y359" s="237">
        <f t="shared" si="58"/>
        <v>1</v>
      </c>
      <c r="Z359" s="238">
        <f t="shared" si="59"/>
        <v>23.933</v>
      </c>
      <c r="AA359" s="238">
        <f t="shared" si="60"/>
        <v>23.933</v>
      </c>
      <c r="AB359" s="238">
        <f t="shared" si="63"/>
        <v>13.052</v>
      </c>
      <c r="AC359" s="238">
        <f t="shared" si="61"/>
        <v>15.262500000000001</v>
      </c>
      <c r="AD359" s="240">
        <f t="shared" si="64"/>
        <v>0</v>
      </c>
      <c r="AE359" s="240">
        <f t="shared" si="65"/>
        <v>79</v>
      </c>
      <c r="AF359" s="240"/>
      <c r="AG359" s="240"/>
    </row>
    <row r="360" spans="1:33" x14ac:dyDescent="0.2">
      <c r="A360" s="197"/>
      <c r="B360" s="9">
        <v>331</v>
      </c>
      <c r="C360" s="204"/>
      <c r="D360" s="204"/>
      <c r="E360" s="201"/>
      <c r="F360" s="202" t="str">
        <f>IF(ISBLANK(E360), "", VLOOKUP(E360, Z!$A$2:$C$4127, 3, FALSE))</f>
        <v/>
      </c>
      <c r="G360" s="227"/>
      <c r="H360" s="227"/>
      <c r="I360" s="203" cm="1">
        <f t="array" ref="I360">IFERROR(W360/100*L360*INDEX(Application,X360,4), 0)</f>
        <v>0</v>
      </c>
      <c r="J360" s="204"/>
      <c r="K360" s="204"/>
      <c r="L360" s="229"/>
      <c r="M360" s="228"/>
      <c r="N360" s="203" cm="1">
        <f t="array" ref="N360">IFERROR(M360/100*L360*INDEX(Application,X360,4), 0)</f>
        <v>0</v>
      </c>
      <c r="O360" s="205"/>
      <c r="P360" s="204"/>
      <c r="Q360" s="201"/>
      <c r="R360" s="202" t="str">
        <f>IF(ISBLANK(Q360), "", VLOOKUP(Q360, Z!$A$2:$C$4127, 3, FALSE))</f>
        <v/>
      </c>
      <c r="S360" s="206"/>
      <c r="T360" s="207">
        <f t="shared" si="55"/>
        <v>0</v>
      </c>
      <c r="U360" s="211"/>
      <c r="V360" s="237">
        <f t="shared" si="56"/>
        <v>1</v>
      </c>
      <c r="W360" s="238">
        <f t="shared" si="62"/>
        <v>36.82</v>
      </c>
      <c r="X360" s="239">
        <f t="shared" si="57"/>
        <v>1</v>
      </c>
      <c r="Y360" s="237">
        <f t="shared" si="58"/>
        <v>1</v>
      </c>
      <c r="Z360" s="238">
        <f t="shared" si="59"/>
        <v>23.933</v>
      </c>
      <c r="AA360" s="238">
        <f t="shared" si="60"/>
        <v>23.933</v>
      </c>
      <c r="AB360" s="238">
        <f t="shared" si="63"/>
        <v>13.052</v>
      </c>
      <c r="AC360" s="238">
        <f t="shared" si="61"/>
        <v>15.262500000000001</v>
      </c>
      <c r="AD360" s="240">
        <f t="shared" si="64"/>
        <v>0</v>
      </c>
      <c r="AE360" s="240">
        <f t="shared" si="65"/>
        <v>79</v>
      </c>
      <c r="AF360" s="240"/>
      <c r="AG360" s="240"/>
    </row>
    <row r="361" spans="1:33" x14ac:dyDescent="0.2">
      <c r="A361" s="197"/>
      <c r="B361" s="9">
        <v>332</v>
      </c>
      <c r="C361" s="204"/>
      <c r="D361" s="204"/>
      <c r="E361" s="201"/>
      <c r="F361" s="202" t="str">
        <f>IF(ISBLANK(E361), "", VLOOKUP(E361, Z!$A$2:$C$4127, 3, FALSE))</f>
        <v/>
      </c>
      <c r="G361" s="227"/>
      <c r="H361" s="227"/>
      <c r="I361" s="203" cm="1">
        <f t="array" ref="I361">IFERROR(W361/100*L361*INDEX(Application,X361,4), 0)</f>
        <v>0</v>
      </c>
      <c r="J361" s="204"/>
      <c r="K361" s="204"/>
      <c r="L361" s="229"/>
      <c r="M361" s="228"/>
      <c r="N361" s="203" cm="1">
        <f t="array" ref="N361">IFERROR(M361/100*L361*INDEX(Application,X361,4), 0)</f>
        <v>0</v>
      </c>
      <c r="O361" s="205"/>
      <c r="P361" s="204"/>
      <c r="Q361" s="201"/>
      <c r="R361" s="202" t="str">
        <f>IF(ISBLANK(Q361), "", VLOOKUP(Q361, Z!$A$2:$C$4127, 3, FALSE))</f>
        <v/>
      </c>
      <c r="S361" s="206"/>
      <c r="T361" s="207">
        <f t="shared" si="55"/>
        <v>0</v>
      </c>
      <c r="U361" s="211"/>
      <c r="V361" s="237">
        <f t="shared" si="56"/>
        <v>1</v>
      </c>
      <c r="W361" s="238">
        <f t="shared" si="62"/>
        <v>36.82</v>
      </c>
      <c r="X361" s="239">
        <f t="shared" si="57"/>
        <v>1</v>
      </c>
      <c r="Y361" s="237">
        <f t="shared" si="58"/>
        <v>1</v>
      </c>
      <c r="Z361" s="238">
        <f t="shared" si="59"/>
        <v>23.933</v>
      </c>
      <c r="AA361" s="238">
        <f t="shared" si="60"/>
        <v>23.933</v>
      </c>
      <c r="AB361" s="238">
        <f t="shared" si="63"/>
        <v>13.052</v>
      </c>
      <c r="AC361" s="238">
        <f t="shared" si="61"/>
        <v>15.262500000000001</v>
      </c>
      <c r="AD361" s="240">
        <f t="shared" si="64"/>
        <v>0</v>
      </c>
      <c r="AE361" s="240">
        <f t="shared" si="65"/>
        <v>79</v>
      </c>
      <c r="AF361" s="240"/>
      <c r="AG361" s="240"/>
    </row>
    <row r="362" spans="1:33" x14ac:dyDescent="0.2">
      <c r="A362" s="197"/>
      <c r="B362" s="226">
        <v>333</v>
      </c>
      <c r="C362" s="204"/>
      <c r="D362" s="204"/>
      <c r="E362" s="201"/>
      <c r="F362" s="202" t="str">
        <f>IF(ISBLANK(E362), "", VLOOKUP(E362, Z!$A$2:$C$4127, 3, FALSE))</f>
        <v/>
      </c>
      <c r="G362" s="227"/>
      <c r="H362" s="227"/>
      <c r="I362" s="203" cm="1">
        <f t="array" ref="I362">IFERROR(W362/100*L362*INDEX(Application,X362,4), 0)</f>
        <v>0</v>
      </c>
      <c r="J362" s="204"/>
      <c r="K362" s="204"/>
      <c r="L362" s="229"/>
      <c r="M362" s="228"/>
      <c r="N362" s="203" cm="1">
        <f t="array" ref="N362">IFERROR(M362/100*L362*INDEX(Application,X362,4), 0)</f>
        <v>0</v>
      </c>
      <c r="O362" s="205"/>
      <c r="P362" s="204"/>
      <c r="Q362" s="201"/>
      <c r="R362" s="202" t="str">
        <f>IF(ISBLANK(Q362), "", VLOOKUP(Q362, Z!$A$2:$C$4127, 3, FALSE))</f>
        <v/>
      </c>
      <c r="S362" s="206"/>
      <c r="T362" s="207">
        <f t="shared" si="55"/>
        <v>0</v>
      </c>
      <c r="U362" s="211"/>
      <c r="V362" s="237">
        <f t="shared" si="56"/>
        <v>1</v>
      </c>
      <c r="W362" s="238">
        <f t="shared" si="62"/>
        <v>36.82</v>
      </c>
      <c r="X362" s="239">
        <f t="shared" si="57"/>
        <v>1</v>
      </c>
      <c r="Y362" s="237">
        <f t="shared" si="58"/>
        <v>1</v>
      </c>
      <c r="Z362" s="238">
        <f t="shared" si="59"/>
        <v>23.933</v>
      </c>
      <c r="AA362" s="238">
        <f t="shared" si="60"/>
        <v>23.933</v>
      </c>
      <c r="AB362" s="238">
        <f t="shared" si="63"/>
        <v>13.052</v>
      </c>
      <c r="AC362" s="238">
        <f t="shared" si="61"/>
        <v>15.262500000000001</v>
      </c>
      <c r="AD362" s="240">
        <f t="shared" si="64"/>
        <v>0</v>
      </c>
      <c r="AE362" s="240">
        <f t="shared" si="65"/>
        <v>79</v>
      </c>
      <c r="AF362" s="240"/>
      <c r="AG362" s="240"/>
    </row>
    <row r="363" spans="1:33" x14ac:dyDescent="0.2">
      <c r="A363" s="197"/>
      <c r="B363" s="9">
        <v>334</v>
      </c>
      <c r="C363" s="204"/>
      <c r="D363" s="204"/>
      <c r="E363" s="201"/>
      <c r="F363" s="202" t="str">
        <f>IF(ISBLANK(E363), "", VLOOKUP(E363, Z!$A$2:$C$4127, 3, FALSE))</f>
        <v/>
      </c>
      <c r="G363" s="227"/>
      <c r="H363" s="227"/>
      <c r="I363" s="203" cm="1">
        <f t="array" ref="I363">IFERROR(W363/100*L363*INDEX(Application,X363,4), 0)</f>
        <v>0</v>
      </c>
      <c r="J363" s="204"/>
      <c r="K363" s="204"/>
      <c r="L363" s="229"/>
      <c r="M363" s="228"/>
      <c r="N363" s="203" cm="1">
        <f t="array" ref="N363">IFERROR(M363/100*L363*INDEX(Application,X363,4), 0)</f>
        <v>0</v>
      </c>
      <c r="O363" s="205"/>
      <c r="P363" s="204"/>
      <c r="Q363" s="201"/>
      <c r="R363" s="202" t="str">
        <f>IF(ISBLANK(Q363), "", VLOOKUP(Q363, Z!$A$2:$C$4127, 3, FALSE))</f>
        <v/>
      </c>
      <c r="S363" s="206"/>
      <c r="T363" s="207">
        <f t="shared" si="55"/>
        <v>0</v>
      </c>
      <c r="U363" s="211"/>
      <c r="V363" s="237">
        <f t="shared" si="56"/>
        <v>1</v>
      </c>
      <c r="W363" s="238">
        <f t="shared" si="62"/>
        <v>36.82</v>
      </c>
      <c r="X363" s="239">
        <f t="shared" si="57"/>
        <v>1</v>
      </c>
      <c r="Y363" s="237">
        <f t="shared" si="58"/>
        <v>1</v>
      </c>
      <c r="Z363" s="238">
        <f t="shared" si="59"/>
        <v>23.933</v>
      </c>
      <c r="AA363" s="238">
        <f t="shared" si="60"/>
        <v>23.933</v>
      </c>
      <c r="AB363" s="238">
        <f t="shared" si="63"/>
        <v>13.052</v>
      </c>
      <c r="AC363" s="238">
        <f t="shared" si="61"/>
        <v>15.262500000000001</v>
      </c>
      <c r="AD363" s="240">
        <f t="shared" si="64"/>
        <v>0</v>
      </c>
      <c r="AE363" s="240">
        <f t="shared" si="65"/>
        <v>79</v>
      </c>
      <c r="AF363" s="240"/>
      <c r="AG363" s="240"/>
    </row>
    <row r="364" spans="1:33" x14ac:dyDescent="0.2">
      <c r="A364" s="197"/>
      <c r="B364" s="9">
        <v>335</v>
      </c>
      <c r="C364" s="204"/>
      <c r="D364" s="204"/>
      <c r="E364" s="201"/>
      <c r="F364" s="202" t="str">
        <f>IF(ISBLANK(E364), "", VLOOKUP(E364, Z!$A$2:$C$4127, 3, FALSE))</f>
        <v/>
      </c>
      <c r="G364" s="227"/>
      <c r="H364" s="227"/>
      <c r="I364" s="203" cm="1">
        <f t="array" ref="I364">IFERROR(W364/100*L364*INDEX(Application,X364,4), 0)</f>
        <v>0</v>
      </c>
      <c r="J364" s="204"/>
      <c r="K364" s="204"/>
      <c r="L364" s="229"/>
      <c r="M364" s="228"/>
      <c r="N364" s="203" cm="1">
        <f t="array" ref="N364">IFERROR(M364/100*L364*INDEX(Application,X364,4), 0)</f>
        <v>0</v>
      </c>
      <c r="O364" s="205"/>
      <c r="P364" s="204"/>
      <c r="Q364" s="201"/>
      <c r="R364" s="202" t="str">
        <f>IF(ISBLANK(Q364), "", VLOOKUP(Q364, Z!$A$2:$C$4127, 3, FALSE))</f>
        <v/>
      </c>
      <c r="S364" s="206"/>
      <c r="T364" s="207">
        <f t="shared" si="55"/>
        <v>0</v>
      </c>
      <c r="U364" s="211"/>
      <c r="V364" s="237">
        <f t="shared" si="56"/>
        <v>1</v>
      </c>
      <c r="W364" s="238">
        <f t="shared" si="62"/>
        <v>36.82</v>
      </c>
      <c r="X364" s="239">
        <f t="shared" si="57"/>
        <v>1</v>
      </c>
      <c r="Y364" s="237">
        <f t="shared" si="58"/>
        <v>1</v>
      </c>
      <c r="Z364" s="238">
        <f t="shared" si="59"/>
        <v>23.933</v>
      </c>
      <c r="AA364" s="238">
        <f t="shared" si="60"/>
        <v>23.933</v>
      </c>
      <c r="AB364" s="238">
        <f t="shared" si="63"/>
        <v>13.052</v>
      </c>
      <c r="AC364" s="238">
        <f t="shared" si="61"/>
        <v>15.262500000000001</v>
      </c>
      <c r="AD364" s="240">
        <f t="shared" si="64"/>
        <v>0</v>
      </c>
      <c r="AE364" s="240">
        <f t="shared" si="65"/>
        <v>79</v>
      </c>
      <c r="AF364" s="240"/>
      <c r="AG364" s="240"/>
    </row>
    <row r="365" spans="1:33" x14ac:dyDescent="0.2">
      <c r="A365" s="197"/>
      <c r="B365" s="9">
        <v>336</v>
      </c>
      <c r="C365" s="204"/>
      <c r="D365" s="204"/>
      <c r="E365" s="201"/>
      <c r="F365" s="202" t="str">
        <f>IF(ISBLANK(E365), "", VLOOKUP(E365, Z!$A$2:$C$4127, 3, FALSE))</f>
        <v/>
      </c>
      <c r="G365" s="227"/>
      <c r="H365" s="227"/>
      <c r="I365" s="203" cm="1">
        <f t="array" ref="I365">IFERROR(W365/100*L365*INDEX(Application,X365,4), 0)</f>
        <v>0</v>
      </c>
      <c r="J365" s="204"/>
      <c r="K365" s="204"/>
      <c r="L365" s="229"/>
      <c r="M365" s="228"/>
      <c r="N365" s="203" cm="1">
        <f t="array" ref="N365">IFERROR(M365/100*L365*INDEX(Application,X365,4), 0)</f>
        <v>0</v>
      </c>
      <c r="O365" s="205"/>
      <c r="P365" s="204"/>
      <c r="Q365" s="201"/>
      <c r="R365" s="202" t="str">
        <f>IF(ISBLANK(Q365), "", VLOOKUP(Q365, Z!$A$2:$C$4127, 3, FALSE))</f>
        <v/>
      </c>
      <c r="S365" s="206"/>
      <c r="T365" s="207">
        <f t="shared" si="55"/>
        <v>0</v>
      </c>
      <c r="U365" s="211"/>
      <c r="V365" s="237">
        <f t="shared" si="56"/>
        <v>1</v>
      </c>
      <c r="W365" s="238">
        <f t="shared" si="62"/>
        <v>36.82</v>
      </c>
      <c r="X365" s="239">
        <f t="shared" si="57"/>
        <v>1</v>
      </c>
      <c r="Y365" s="237">
        <f t="shared" si="58"/>
        <v>1</v>
      </c>
      <c r="Z365" s="238">
        <f t="shared" si="59"/>
        <v>23.933</v>
      </c>
      <c r="AA365" s="238">
        <f t="shared" si="60"/>
        <v>23.933</v>
      </c>
      <c r="AB365" s="238">
        <f t="shared" si="63"/>
        <v>13.052</v>
      </c>
      <c r="AC365" s="238">
        <f t="shared" si="61"/>
        <v>15.262500000000001</v>
      </c>
      <c r="AD365" s="240">
        <f t="shared" si="64"/>
        <v>0</v>
      </c>
      <c r="AE365" s="240">
        <f t="shared" si="65"/>
        <v>79</v>
      </c>
      <c r="AF365" s="240"/>
      <c r="AG365" s="240"/>
    </row>
    <row r="366" spans="1:33" x14ac:dyDescent="0.2">
      <c r="A366" s="197"/>
      <c r="B366" s="226">
        <v>337</v>
      </c>
      <c r="C366" s="204"/>
      <c r="D366" s="204"/>
      <c r="E366" s="201"/>
      <c r="F366" s="202" t="str">
        <f>IF(ISBLANK(E366), "", VLOOKUP(E366, Z!$A$2:$C$4127, 3, FALSE))</f>
        <v/>
      </c>
      <c r="G366" s="227"/>
      <c r="H366" s="227"/>
      <c r="I366" s="203" cm="1">
        <f t="array" ref="I366">IFERROR(W366/100*L366*INDEX(Application,X366,4), 0)</f>
        <v>0</v>
      </c>
      <c r="J366" s="204"/>
      <c r="K366" s="204"/>
      <c r="L366" s="229"/>
      <c r="M366" s="228"/>
      <c r="N366" s="203" cm="1">
        <f t="array" ref="N366">IFERROR(M366/100*L366*INDEX(Application,X366,4), 0)</f>
        <v>0</v>
      </c>
      <c r="O366" s="205"/>
      <c r="P366" s="204"/>
      <c r="Q366" s="201"/>
      <c r="R366" s="202" t="str">
        <f>IF(ISBLANK(Q366), "", VLOOKUP(Q366, Z!$A$2:$C$4127, 3, FALSE))</f>
        <v/>
      </c>
      <c r="S366" s="206"/>
      <c r="T366" s="207">
        <f t="shared" si="55"/>
        <v>0</v>
      </c>
      <c r="U366" s="211"/>
      <c r="V366" s="237">
        <f t="shared" si="56"/>
        <v>1</v>
      </c>
      <c r="W366" s="238">
        <f t="shared" si="62"/>
        <v>36.82</v>
      </c>
      <c r="X366" s="239">
        <f t="shared" si="57"/>
        <v>1</v>
      </c>
      <c r="Y366" s="237">
        <f t="shared" si="58"/>
        <v>1</v>
      </c>
      <c r="Z366" s="238">
        <f t="shared" si="59"/>
        <v>23.933</v>
      </c>
      <c r="AA366" s="238">
        <f t="shared" si="60"/>
        <v>23.933</v>
      </c>
      <c r="AB366" s="238">
        <f t="shared" si="63"/>
        <v>13.052</v>
      </c>
      <c r="AC366" s="238">
        <f t="shared" si="61"/>
        <v>15.262500000000001</v>
      </c>
      <c r="AD366" s="240">
        <f t="shared" si="64"/>
        <v>0</v>
      </c>
      <c r="AE366" s="240">
        <f t="shared" si="65"/>
        <v>79</v>
      </c>
      <c r="AF366" s="240"/>
      <c r="AG366" s="240"/>
    </row>
    <row r="367" spans="1:33" x14ac:dyDescent="0.2">
      <c r="A367" s="197"/>
      <c r="B367" s="9">
        <v>338</v>
      </c>
      <c r="C367" s="204"/>
      <c r="D367" s="204"/>
      <c r="E367" s="201"/>
      <c r="F367" s="202" t="str">
        <f>IF(ISBLANK(E367), "", VLOOKUP(E367, Z!$A$2:$C$4127, 3, FALSE))</f>
        <v/>
      </c>
      <c r="G367" s="227"/>
      <c r="H367" s="227"/>
      <c r="I367" s="203" cm="1">
        <f t="array" ref="I367">IFERROR(W367/100*L367*INDEX(Application,X367,4), 0)</f>
        <v>0</v>
      </c>
      <c r="J367" s="204"/>
      <c r="K367" s="204"/>
      <c r="L367" s="229"/>
      <c r="M367" s="228"/>
      <c r="N367" s="203" cm="1">
        <f t="array" ref="N367">IFERROR(M367/100*L367*INDEX(Application,X367,4), 0)</f>
        <v>0</v>
      </c>
      <c r="O367" s="205"/>
      <c r="P367" s="204"/>
      <c r="Q367" s="201"/>
      <c r="R367" s="202" t="str">
        <f>IF(ISBLANK(Q367), "", VLOOKUP(Q367, Z!$A$2:$C$4127, 3, FALSE))</f>
        <v/>
      </c>
      <c r="S367" s="206"/>
      <c r="T367" s="207">
        <f t="shared" si="55"/>
        <v>0</v>
      </c>
      <c r="U367" s="211"/>
      <c r="V367" s="237">
        <f t="shared" si="56"/>
        <v>1</v>
      </c>
      <c r="W367" s="238">
        <f t="shared" si="62"/>
        <v>36.82</v>
      </c>
      <c r="X367" s="239">
        <f t="shared" si="57"/>
        <v>1</v>
      </c>
      <c r="Y367" s="237">
        <f t="shared" si="58"/>
        <v>1</v>
      </c>
      <c r="Z367" s="238">
        <f t="shared" si="59"/>
        <v>23.933</v>
      </c>
      <c r="AA367" s="238">
        <f t="shared" si="60"/>
        <v>23.933</v>
      </c>
      <c r="AB367" s="238">
        <f t="shared" si="63"/>
        <v>13.052</v>
      </c>
      <c r="AC367" s="238">
        <f t="shared" si="61"/>
        <v>15.262500000000001</v>
      </c>
      <c r="AD367" s="240">
        <f t="shared" si="64"/>
        <v>0</v>
      </c>
      <c r="AE367" s="240">
        <f t="shared" si="65"/>
        <v>79</v>
      </c>
      <c r="AF367" s="240"/>
      <c r="AG367" s="240"/>
    </row>
    <row r="368" spans="1:33" x14ac:dyDescent="0.2">
      <c r="A368" s="197"/>
      <c r="B368" s="9">
        <v>339</v>
      </c>
      <c r="C368" s="204"/>
      <c r="D368" s="204"/>
      <c r="E368" s="201"/>
      <c r="F368" s="202" t="str">
        <f>IF(ISBLANK(E368), "", VLOOKUP(E368, Z!$A$2:$C$4127, 3, FALSE))</f>
        <v/>
      </c>
      <c r="G368" s="227"/>
      <c r="H368" s="227"/>
      <c r="I368" s="203" cm="1">
        <f t="array" ref="I368">IFERROR(W368/100*L368*INDEX(Application,X368,4), 0)</f>
        <v>0</v>
      </c>
      <c r="J368" s="204"/>
      <c r="K368" s="204"/>
      <c r="L368" s="229"/>
      <c r="M368" s="228"/>
      <c r="N368" s="203" cm="1">
        <f t="array" ref="N368">IFERROR(M368/100*L368*INDEX(Application,X368,4), 0)</f>
        <v>0</v>
      </c>
      <c r="O368" s="205"/>
      <c r="P368" s="204"/>
      <c r="Q368" s="201"/>
      <c r="R368" s="202" t="str">
        <f>IF(ISBLANK(Q368), "", VLOOKUP(Q368, Z!$A$2:$C$4127, 3, FALSE))</f>
        <v/>
      </c>
      <c r="S368" s="206"/>
      <c r="T368" s="207">
        <f t="shared" si="55"/>
        <v>0</v>
      </c>
      <c r="U368" s="211"/>
      <c r="V368" s="237">
        <f t="shared" si="56"/>
        <v>1</v>
      </c>
      <c r="W368" s="238">
        <f t="shared" si="62"/>
        <v>36.82</v>
      </c>
      <c r="X368" s="239">
        <f t="shared" si="57"/>
        <v>1</v>
      </c>
      <c r="Y368" s="237">
        <f t="shared" si="58"/>
        <v>1</v>
      </c>
      <c r="Z368" s="238">
        <f t="shared" si="59"/>
        <v>23.933</v>
      </c>
      <c r="AA368" s="238">
        <f t="shared" si="60"/>
        <v>23.933</v>
      </c>
      <c r="AB368" s="238">
        <f t="shared" si="63"/>
        <v>13.052</v>
      </c>
      <c r="AC368" s="238">
        <f t="shared" si="61"/>
        <v>15.262500000000001</v>
      </c>
      <c r="AD368" s="240">
        <f t="shared" si="64"/>
        <v>0</v>
      </c>
      <c r="AE368" s="240">
        <f t="shared" si="65"/>
        <v>79</v>
      </c>
      <c r="AF368" s="240"/>
      <c r="AG368" s="240"/>
    </row>
    <row r="369" spans="1:33" x14ac:dyDescent="0.2">
      <c r="A369" s="197"/>
      <c r="B369" s="9">
        <v>340</v>
      </c>
      <c r="C369" s="204"/>
      <c r="D369" s="204"/>
      <c r="E369" s="201"/>
      <c r="F369" s="202" t="str">
        <f>IF(ISBLANK(E369), "", VLOOKUP(E369, Z!$A$2:$C$4127, 3, FALSE))</f>
        <v/>
      </c>
      <c r="G369" s="227"/>
      <c r="H369" s="227"/>
      <c r="I369" s="203" cm="1">
        <f t="array" ref="I369">IFERROR(W369/100*L369*INDEX(Application,X369,4), 0)</f>
        <v>0</v>
      </c>
      <c r="J369" s="204"/>
      <c r="K369" s="204"/>
      <c r="L369" s="229"/>
      <c r="M369" s="228"/>
      <c r="N369" s="203" cm="1">
        <f t="array" ref="N369">IFERROR(M369/100*L369*INDEX(Application,X369,4), 0)</f>
        <v>0</v>
      </c>
      <c r="O369" s="205"/>
      <c r="P369" s="204"/>
      <c r="Q369" s="201"/>
      <c r="R369" s="202" t="str">
        <f>IF(ISBLANK(Q369), "", VLOOKUP(Q369, Z!$A$2:$C$4127, 3, FALSE))</f>
        <v/>
      </c>
      <c r="S369" s="206"/>
      <c r="T369" s="207">
        <f t="shared" si="55"/>
        <v>0</v>
      </c>
      <c r="U369" s="211"/>
      <c r="V369" s="237">
        <f t="shared" si="56"/>
        <v>1</v>
      </c>
      <c r="W369" s="238">
        <f t="shared" si="62"/>
        <v>36.82</v>
      </c>
      <c r="X369" s="239">
        <f t="shared" si="57"/>
        <v>1</v>
      </c>
      <c r="Y369" s="237">
        <f t="shared" si="58"/>
        <v>1</v>
      </c>
      <c r="Z369" s="238">
        <f t="shared" si="59"/>
        <v>23.933</v>
      </c>
      <c r="AA369" s="238">
        <f t="shared" si="60"/>
        <v>23.933</v>
      </c>
      <c r="AB369" s="238">
        <f t="shared" si="63"/>
        <v>13.052</v>
      </c>
      <c r="AC369" s="238">
        <f t="shared" si="61"/>
        <v>15.262500000000001</v>
      </c>
      <c r="AD369" s="240">
        <f t="shared" si="64"/>
        <v>0</v>
      </c>
      <c r="AE369" s="240">
        <f t="shared" si="65"/>
        <v>79</v>
      </c>
      <c r="AF369" s="240"/>
      <c r="AG369" s="240"/>
    </row>
    <row r="370" spans="1:33" x14ac:dyDescent="0.2">
      <c r="A370" s="197"/>
      <c r="B370" s="226">
        <v>341</v>
      </c>
      <c r="C370" s="204"/>
      <c r="D370" s="204"/>
      <c r="E370" s="201"/>
      <c r="F370" s="202" t="str">
        <f>IF(ISBLANK(E370), "", VLOOKUP(E370, Z!$A$2:$C$4127, 3, FALSE))</f>
        <v/>
      </c>
      <c r="G370" s="227"/>
      <c r="H370" s="227"/>
      <c r="I370" s="203" cm="1">
        <f t="array" ref="I370">IFERROR(W370/100*L370*INDEX(Application,X370,4), 0)</f>
        <v>0</v>
      </c>
      <c r="J370" s="204"/>
      <c r="K370" s="204"/>
      <c r="L370" s="229"/>
      <c r="M370" s="228"/>
      <c r="N370" s="203" cm="1">
        <f t="array" ref="N370">IFERROR(M370/100*L370*INDEX(Application,X370,4), 0)</f>
        <v>0</v>
      </c>
      <c r="O370" s="205"/>
      <c r="P370" s="204"/>
      <c r="Q370" s="201"/>
      <c r="R370" s="202" t="str">
        <f>IF(ISBLANK(Q370), "", VLOOKUP(Q370, Z!$A$2:$C$4127, 3, FALSE))</f>
        <v/>
      </c>
      <c r="S370" s="206"/>
      <c r="T370" s="207">
        <f t="shared" si="55"/>
        <v>0</v>
      </c>
      <c r="U370" s="211"/>
      <c r="V370" s="237">
        <f t="shared" si="56"/>
        <v>1</v>
      </c>
      <c r="W370" s="238">
        <f t="shared" si="62"/>
        <v>36.82</v>
      </c>
      <c r="X370" s="239">
        <f t="shared" si="57"/>
        <v>1</v>
      </c>
      <c r="Y370" s="237">
        <f t="shared" si="58"/>
        <v>1</v>
      </c>
      <c r="Z370" s="238">
        <f t="shared" si="59"/>
        <v>23.933</v>
      </c>
      <c r="AA370" s="238">
        <f t="shared" si="60"/>
        <v>23.933</v>
      </c>
      <c r="AB370" s="238">
        <f t="shared" si="63"/>
        <v>13.052</v>
      </c>
      <c r="AC370" s="238">
        <f t="shared" si="61"/>
        <v>15.262500000000001</v>
      </c>
      <c r="AD370" s="240">
        <f t="shared" si="64"/>
        <v>0</v>
      </c>
      <c r="AE370" s="240">
        <f t="shared" si="65"/>
        <v>79</v>
      </c>
      <c r="AF370" s="240"/>
      <c r="AG370" s="240"/>
    </row>
    <row r="371" spans="1:33" x14ac:dyDescent="0.2">
      <c r="A371" s="197"/>
      <c r="B371" s="9">
        <v>342</v>
      </c>
      <c r="C371" s="204"/>
      <c r="D371" s="204"/>
      <c r="E371" s="201"/>
      <c r="F371" s="202" t="str">
        <f>IF(ISBLANK(E371), "", VLOOKUP(E371, Z!$A$2:$C$4127, 3, FALSE))</f>
        <v/>
      </c>
      <c r="G371" s="227"/>
      <c r="H371" s="227"/>
      <c r="I371" s="203" cm="1">
        <f t="array" ref="I371">IFERROR(W371/100*L371*INDEX(Application,X371,4), 0)</f>
        <v>0</v>
      </c>
      <c r="J371" s="204"/>
      <c r="K371" s="204"/>
      <c r="L371" s="229"/>
      <c r="M371" s="228"/>
      <c r="N371" s="203" cm="1">
        <f t="array" ref="N371">IFERROR(M371/100*L371*INDEX(Application,X371,4), 0)</f>
        <v>0</v>
      </c>
      <c r="O371" s="205"/>
      <c r="P371" s="204"/>
      <c r="Q371" s="201"/>
      <c r="R371" s="202" t="str">
        <f>IF(ISBLANK(Q371), "", VLOOKUP(Q371, Z!$A$2:$C$4127, 3, FALSE))</f>
        <v/>
      </c>
      <c r="S371" s="206"/>
      <c r="T371" s="207">
        <f t="shared" si="55"/>
        <v>0</v>
      </c>
      <c r="U371" s="211"/>
      <c r="V371" s="237">
        <f t="shared" si="56"/>
        <v>1</v>
      </c>
      <c r="W371" s="238">
        <f t="shared" si="62"/>
        <v>36.82</v>
      </c>
      <c r="X371" s="239">
        <f t="shared" si="57"/>
        <v>1</v>
      </c>
      <c r="Y371" s="237">
        <f t="shared" si="58"/>
        <v>1</v>
      </c>
      <c r="Z371" s="238">
        <f t="shared" si="59"/>
        <v>23.933</v>
      </c>
      <c r="AA371" s="238">
        <f t="shared" si="60"/>
        <v>23.933</v>
      </c>
      <c r="AB371" s="238">
        <f t="shared" si="63"/>
        <v>13.052</v>
      </c>
      <c r="AC371" s="238">
        <f t="shared" si="61"/>
        <v>15.262500000000001</v>
      </c>
      <c r="AD371" s="240">
        <f t="shared" si="64"/>
        <v>0</v>
      </c>
      <c r="AE371" s="240">
        <f t="shared" si="65"/>
        <v>79</v>
      </c>
      <c r="AF371" s="240"/>
      <c r="AG371" s="240"/>
    </row>
    <row r="372" spans="1:33" x14ac:dyDescent="0.2">
      <c r="A372" s="197"/>
      <c r="B372" s="9">
        <v>343</v>
      </c>
      <c r="C372" s="204"/>
      <c r="D372" s="204"/>
      <c r="E372" s="201"/>
      <c r="F372" s="202" t="str">
        <f>IF(ISBLANK(E372), "", VLOOKUP(E372, Z!$A$2:$C$4127, 3, FALSE))</f>
        <v/>
      </c>
      <c r="G372" s="227"/>
      <c r="H372" s="227"/>
      <c r="I372" s="203" cm="1">
        <f t="array" ref="I372">IFERROR(W372/100*L372*INDEX(Application,X372,4), 0)</f>
        <v>0</v>
      </c>
      <c r="J372" s="204"/>
      <c r="K372" s="204"/>
      <c r="L372" s="229"/>
      <c r="M372" s="228"/>
      <c r="N372" s="203" cm="1">
        <f t="array" ref="N372">IFERROR(M372/100*L372*INDEX(Application,X372,4), 0)</f>
        <v>0</v>
      </c>
      <c r="O372" s="205"/>
      <c r="P372" s="204"/>
      <c r="Q372" s="201"/>
      <c r="R372" s="202" t="str">
        <f>IF(ISBLANK(Q372), "", VLOOKUP(Q372, Z!$A$2:$C$4127, 3, FALSE))</f>
        <v/>
      </c>
      <c r="S372" s="206"/>
      <c r="T372" s="207">
        <f t="shared" si="55"/>
        <v>0</v>
      </c>
      <c r="U372" s="211"/>
      <c r="V372" s="237">
        <f t="shared" si="56"/>
        <v>1</v>
      </c>
      <c r="W372" s="238">
        <f t="shared" si="62"/>
        <v>36.82</v>
      </c>
      <c r="X372" s="239">
        <f t="shared" si="57"/>
        <v>1</v>
      </c>
      <c r="Y372" s="237">
        <f t="shared" si="58"/>
        <v>1</v>
      </c>
      <c r="Z372" s="238">
        <f t="shared" si="59"/>
        <v>23.933</v>
      </c>
      <c r="AA372" s="238">
        <f t="shared" si="60"/>
        <v>23.933</v>
      </c>
      <c r="AB372" s="238">
        <f t="shared" si="63"/>
        <v>13.052</v>
      </c>
      <c r="AC372" s="238">
        <f t="shared" si="61"/>
        <v>15.262500000000001</v>
      </c>
      <c r="AD372" s="240">
        <f t="shared" si="64"/>
        <v>0</v>
      </c>
      <c r="AE372" s="240">
        <f t="shared" si="65"/>
        <v>79</v>
      </c>
      <c r="AF372" s="240"/>
      <c r="AG372" s="240"/>
    </row>
    <row r="373" spans="1:33" x14ac:dyDescent="0.2">
      <c r="A373" s="197"/>
      <c r="B373" s="9">
        <v>344</v>
      </c>
      <c r="C373" s="204"/>
      <c r="D373" s="204"/>
      <c r="E373" s="201"/>
      <c r="F373" s="202" t="str">
        <f>IF(ISBLANK(E373), "", VLOOKUP(E373, Z!$A$2:$C$4127, 3, FALSE))</f>
        <v/>
      </c>
      <c r="G373" s="227"/>
      <c r="H373" s="227"/>
      <c r="I373" s="203" cm="1">
        <f t="array" ref="I373">IFERROR(W373/100*L373*INDEX(Application,X373,4), 0)</f>
        <v>0</v>
      </c>
      <c r="J373" s="204"/>
      <c r="K373" s="204"/>
      <c r="L373" s="229"/>
      <c r="M373" s="228"/>
      <c r="N373" s="203" cm="1">
        <f t="array" ref="N373">IFERROR(M373/100*L373*INDEX(Application,X373,4), 0)</f>
        <v>0</v>
      </c>
      <c r="O373" s="205"/>
      <c r="P373" s="204"/>
      <c r="Q373" s="201"/>
      <c r="R373" s="202" t="str">
        <f>IF(ISBLANK(Q373), "", VLOOKUP(Q373, Z!$A$2:$C$4127, 3, FALSE))</f>
        <v/>
      </c>
      <c r="S373" s="206"/>
      <c r="T373" s="207">
        <f t="shared" si="55"/>
        <v>0</v>
      </c>
      <c r="U373" s="211"/>
      <c r="V373" s="237">
        <f t="shared" si="56"/>
        <v>1</v>
      </c>
      <c r="W373" s="238">
        <f t="shared" si="62"/>
        <v>36.82</v>
      </c>
      <c r="X373" s="239">
        <f t="shared" si="57"/>
        <v>1</v>
      </c>
      <c r="Y373" s="237">
        <f t="shared" si="58"/>
        <v>1</v>
      </c>
      <c r="Z373" s="238">
        <f t="shared" si="59"/>
        <v>23.933</v>
      </c>
      <c r="AA373" s="238">
        <f t="shared" si="60"/>
        <v>23.933</v>
      </c>
      <c r="AB373" s="238">
        <f t="shared" si="63"/>
        <v>13.052</v>
      </c>
      <c r="AC373" s="238">
        <f t="shared" si="61"/>
        <v>15.262500000000001</v>
      </c>
      <c r="AD373" s="240">
        <f t="shared" si="64"/>
        <v>0</v>
      </c>
      <c r="AE373" s="240">
        <f t="shared" si="65"/>
        <v>79</v>
      </c>
      <c r="AF373" s="240"/>
      <c r="AG373" s="240"/>
    </row>
    <row r="374" spans="1:33" x14ac:dyDescent="0.2">
      <c r="A374" s="197"/>
      <c r="B374" s="226">
        <v>345</v>
      </c>
      <c r="C374" s="204"/>
      <c r="D374" s="204"/>
      <c r="E374" s="201"/>
      <c r="F374" s="202" t="str">
        <f>IF(ISBLANK(E374), "", VLOOKUP(E374, Z!$A$2:$C$4127, 3, FALSE))</f>
        <v/>
      </c>
      <c r="G374" s="227"/>
      <c r="H374" s="227"/>
      <c r="I374" s="203" cm="1">
        <f t="array" ref="I374">IFERROR(W374/100*L374*INDEX(Application,X374,4), 0)</f>
        <v>0</v>
      </c>
      <c r="J374" s="204"/>
      <c r="K374" s="204"/>
      <c r="L374" s="229"/>
      <c r="M374" s="228"/>
      <c r="N374" s="203" cm="1">
        <f t="array" ref="N374">IFERROR(M374/100*L374*INDEX(Application,X374,4), 0)</f>
        <v>0</v>
      </c>
      <c r="O374" s="205"/>
      <c r="P374" s="204"/>
      <c r="Q374" s="201"/>
      <c r="R374" s="202" t="str">
        <f>IF(ISBLANK(Q374), "", VLOOKUP(Q374, Z!$A$2:$C$4127, 3, FALSE))</f>
        <v/>
      </c>
      <c r="S374" s="206"/>
      <c r="T374" s="207">
        <f t="shared" si="55"/>
        <v>0</v>
      </c>
      <c r="U374" s="211"/>
      <c r="V374" s="237">
        <f t="shared" si="56"/>
        <v>1</v>
      </c>
      <c r="W374" s="238">
        <f t="shared" si="62"/>
        <v>36.82</v>
      </c>
      <c r="X374" s="239">
        <f t="shared" si="57"/>
        <v>1</v>
      </c>
      <c r="Y374" s="237">
        <f t="shared" si="58"/>
        <v>1</v>
      </c>
      <c r="Z374" s="238">
        <f t="shared" si="59"/>
        <v>23.933</v>
      </c>
      <c r="AA374" s="238">
        <f t="shared" si="60"/>
        <v>23.933</v>
      </c>
      <c r="AB374" s="238">
        <f t="shared" si="63"/>
        <v>13.052</v>
      </c>
      <c r="AC374" s="238">
        <f t="shared" si="61"/>
        <v>15.262500000000001</v>
      </c>
      <c r="AD374" s="240">
        <f t="shared" si="64"/>
        <v>0</v>
      </c>
      <c r="AE374" s="240">
        <f t="shared" si="65"/>
        <v>79</v>
      </c>
      <c r="AF374" s="240"/>
      <c r="AG374" s="240"/>
    </row>
    <row r="375" spans="1:33" x14ac:dyDescent="0.2">
      <c r="A375" s="197"/>
      <c r="B375" s="9">
        <v>346</v>
      </c>
      <c r="C375" s="204"/>
      <c r="D375" s="204"/>
      <c r="E375" s="201"/>
      <c r="F375" s="202" t="str">
        <f>IF(ISBLANK(E375), "", VLOOKUP(E375, Z!$A$2:$C$4127, 3, FALSE))</f>
        <v/>
      </c>
      <c r="G375" s="227"/>
      <c r="H375" s="227"/>
      <c r="I375" s="203" cm="1">
        <f t="array" ref="I375">IFERROR(W375/100*L375*INDEX(Application,X375,4), 0)</f>
        <v>0</v>
      </c>
      <c r="J375" s="204"/>
      <c r="K375" s="204"/>
      <c r="L375" s="229"/>
      <c r="M375" s="228"/>
      <c r="N375" s="203" cm="1">
        <f t="array" ref="N375">IFERROR(M375/100*L375*INDEX(Application,X375,4), 0)</f>
        <v>0</v>
      </c>
      <c r="O375" s="205"/>
      <c r="P375" s="204"/>
      <c r="Q375" s="201"/>
      <c r="R375" s="202" t="str">
        <f>IF(ISBLANK(Q375), "", VLOOKUP(Q375, Z!$A$2:$C$4127, 3, FALSE))</f>
        <v/>
      </c>
      <c r="S375" s="206"/>
      <c r="T375" s="207">
        <f t="shared" si="55"/>
        <v>0</v>
      </c>
      <c r="U375" s="211"/>
      <c r="V375" s="237">
        <f t="shared" si="56"/>
        <v>1</v>
      </c>
      <c r="W375" s="238">
        <f t="shared" si="62"/>
        <v>36.82</v>
      </c>
      <c r="X375" s="239">
        <f t="shared" si="57"/>
        <v>1</v>
      </c>
      <c r="Y375" s="237">
        <f t="shared" si="58"/>
        <v>1</v>
      </c>
      <c r="Z375" s="238">
        <f t="shared" si="59"/>
        <v>23.933</v>
      </c>
      <c r="AA375" s="238">
        <f t="shared" si="60"/>
        <v>23.933</v>
      </c>
      <c r="AB375" s="238">
        <f t="shared" si="63"/>
        <v>13.052</v>
      </c>
      <c r="AC375" s="238">
        <f t="shared" si="61"/>
        <v>15.262500000000001</v>
      </c>
      <c r="AD375" s="240">
        <f t="shared" si="64"/>
        <v>0</v>
      </c>
      <c r="AE375" s="240">
        <f t="shared" si="65"/>
        <v>79</v>
      </c>
      <c r="AF375" s="240"/>
      <c r="AG375" s="240"/>
    </row>
    <row r="376" spans="1:33" x14ac:dyDescent="0.2">
      <c r="A376" s="197"/>
      <c r="B376" s="9">
        <v>347</v>
      </c>
      <c r="C376" s="204"/>
      <c r="D376" s="204"/>
      <c r="E376" s="201"/>
      <c r="F376" s="202" t="str">
        <f>IF(ISBLANK(E376), "", VLOOKUP(E376, Z!$A$2:$C$4127, 3, FALSE))</f>
        <v/>
      </c>
      <c r="G376" s="227"/>
      <c r="H376" s="227"/>
      <c r="I376" s="203" cm="1">
        <f t="array" ref="I376">IFERROR(W376/100*L376*INDEX(Application,X376,4), 0)</f>
        <v>0</v>
      </c>
      <c r="J376" s="204"/>
      <c r="K376" s="204"/>
      <c r="L376" s="229"/>
      <c r="M376" s="228"/>
      <c r="N376" s="203" cm="1">
        <f t="array" ref="N376">IFERROR(M376/100*L376*INDEX(Application,X376,4), 0)</f>
        <v>0</v>
      </c>
      <c r="O376" s="205"/>
      <c r="P376" s="204"/>
      <c r="Q376" s="201"/>
      <c r="R376" s="202" t="str">
        <f>IF(ISBLANK(Q376), "", VLOOKUP(Q376, Z!$A$2:$C$4127, 3, FALSE))</f>
        <v/>
      </c>
      <c r="S376" s="206"/>
      <c r="T376" s="207">
        <f t="shared" si="55"/>
        <v>0</v>
      </c>
      <c r="U376" s="211"/>
      <c r="V376" s="237">
        <f t="shared" si="56"/>
        <v>1</v>
      </c>
      <c r="W376" s="238">
        <f t="shared" si="62"/>
        <v>36.82</v>
      </c>
      <c r="X376" s="239">
        <f t="shared" si="57"/>
        <v>1</v>
      </c>
      <c r="Y376" s="237">
        <f t="shared" si="58"/>
        <v>1</v>
      </c>
      <c r="Z376" s="238">
        <f t="shared" si="59"/>
        <v>23.933</v>
      </c>
      <c r="AA376" s="238">
        <f t="shared" si="60"/>
        <v>23.933</v>
      </c>
      <c r="AB376" s="238">
        <f t="shared" si="63"/>
        <v>13.052</v>
      </c>
      <c r="AC376" s="238">
        <f t="shared" si="61"/>
        <v>15.262500000000001</v>
      </c>
      <c r="AD376" s="240">
        <f t="shared" si="64"/>
        <v>0</v>
      </c>
      <c r="AE376" s="240">
        <f t="shared" si="65"/>
        <v>79</v>
      </c>
      <c r="AF376" s="240"/>
      <c r="AG376" s="240"/>
    </row>
    <row r="377" spans="1:33" x14ac:dyDescent="0.2">
      <c r="A377" s="197"/>
      <c r="B377" s="9">
        <v>348</v>
      </c>
      <c r="C377" s="204"/>
      <c r="D377" s="204"/>
      <c r="E377" s="201"/>
      <c r="F377" s="202" t="str">
        <f>IF(ISBLANK(E377), "", VLOOKUP(E377, Z!$A$2:$C$4127, 3, FALSE))</f>
        <v/>
      </c>
      <c r="G377" s="227"/>
      <c r="H377" s="227"/>
      <c r="I377" s="203" cm="1">
        <f t="array" ref="I377">IFERROR(W377/100*L377*INDEX(Application,X377,4), 0)</f>
        <v>0</v>
      </c>
      <c r="J377" s="204"/>
      <c r="K377" s="204"/>
      <c r="L377" s="229"/>
      <c r="M377" s="228"/>
      <c r="N377" s="203" cm="1">
        <f t="array" ref="N377">IFERROR(M377/100*L377*INDEX(Application,X377,4), 0)</f>
        <v>0</v>
      </c>
      <c r="O377" s="205"/>
      <c r="P377" s="204"/>
      <c r="Q377" s="201"/>
      <c r="R377" s="202" t="str">
        <f>IF(ISBLANK(Q377), "", VLOOKUP(Q377, Z!$A$2:$C$4127, 3, FALSE))</f>
        <v/>
      </c>
      <c r="S377" s="206"/>
      <c r="T377" s="207">
        <f t="shared" si="55"/>
        <v>0</v>
      </c>
      <c r="U377" s="211"/>
      <c r="V377" s="237">
        <f t="shared" si="56"/>
        <v>1</v>
      </c>
      <c r="W377" s="238">
        <f t="shared" si="62"/>
        <v>36.82</v>
      </c>
      <c r="X377" s="239">
        <f t="shared" si="57"/>
        <v>1</v>
      </c>
      <c r="Y377" s="237">
        <f t="shared" si="58"/>
        <v>1</v>
      </c>
      <c r="Z377" s="238">
        <f t="shared" si="59"/>
        <v>23.933</v>
      </c>
      <c r="AA377" s="238">
        <f t="shared" si="60"/>
        <v>23.933</v>
      </c>
      <c r="AB377" s="238">
        <f t="shared" si="63"/>
        <v>13.052</v>
      </c>
      <c r="AC377" s="238">
        <f t="shared" si="61"/>
        <v>15.262500000000001</v>
      </c>
      <c r="AD377" s="240">
        <f t="shared" si="64"/>
        <v>0</v>
      </c>
      <c r="AE377" s="240">
        <f t="shared" si="65"/>
        <v>79</v>
      </c>
      <c r="AF377" s="240"/>
      <c r="AG377" s="240"/>
    </row>
    <row r="378" spans="1:33" x14ac:dyDescent="0.2">
      <c r="A378" s="197"/>
      <c r="B378" s="226">
        <v>349</v>
      </c>
      <c r="C378" s="204"/>
      <c r="D378" s="204"/>
      <c r="E378" s="201"/>
      <c r="F378" s="202" t="str">
        <f>IF(ISBLANK(E378), "", VLOOKUP(E378, Z!$A$2:$C$4127, 3, FALSE))</f>
        <v/>
      </c>
      <c r="G378" s="227"/>
      <c r="H378" s="227"/>
      <c r="I378" s="203" cm="1">
        <f t="array" ref="I378">IFERROR(W378/100*L378*INDEX(Application,X378,4), 0)</f>
        <v>0</v>
      </c>
      <c r="J378" s="204"/>
      <c r="K378" s="204"/>
      <c r="L378" s="229"/>
      <c r="M378" s="228"/>
      <c r="N378" s="203" cm="1">
        <f t="array" ref="N378">IFERROR(M378/100*L378*INDEX(Application,X378,4), 0)</f>
        <v>0</v>
      </c>
      <c r="O378" s="205"/>
      <c r="P378" s="204"/>
      <c r="Q378" s="201"/>
      <c r="R378" s="202" t="str">
        <f>IF(ISBLANK(Q378), "", VLOOKUP(Q378, Z!$A$2:$C$4127, 3, FALSE))</f>
        <v/>
      </c>
      <c r="S378" s="206"/>
      <c r="T378" s="207">
        <f t="shared" si="55"/>
        <v>0</v>
      </c>
      <c r="U378" s="211"/>
      <c r="V378" s="237">
        <f t="shared" si="56"/>
        <v>1</v>
      </c>
      <c r="W378" s="238">
        <f t="shared" si="62"/>
        <v>36.82</v>
      </c>
      <c r="X378" s="239">
        <f t="shared" si="57"/>
        <v>1</v>
      </c>
      <c r="Y378" s="237">
        <f t="shared" si="58"/>
        <v>1</v>
      </c>
      <c r="Z378" s="238">
        <f t="shared" si="59"/>
        <v>23.933</v>
      </c>
      <c r="AA378" s="238">
        <f t="shared" si="60"/>
        <v>23.933</v>
      </c>
      <c r="AB378" s="238">
        <f t="shared" si="63"/>
        <v>13.052</v>
      </c>
      <c r="AC378" s="238">
        <f t="shared" si="61"/>
        <v>15.262500000000001</v>
      </c>
      <c r="AD378" s="240">
        <f t="shared" si="64"/>
        <v>0</v>
      </c>
      <c r="AE378" s="240">
        <f t="shared" si="65"/>
        <v>79</v>
      </c>
      <c r="AF378" s="240"/>
      <c r="AG378" s="240"/>
    </row>
    <row r="379" spans="1:33" x14ac:dyDescent="0.2">
      <c r="A379" s="197"/>
      <c r="B379" s="9">
        <v>350</v>
      </c>
      <c r="C379" s="204"/>
      <c r="D379" s="204"/>
      <c r="E379" s="201"/>
      <c r="F379" s="202" t="str">
        <f>IF(ISBLANK(E379), "", VLOOKUP(E379, Z!$A$2:$C$4127, 3, FALSE))</f>
        <v/>
      </c>
      <c r="G379" s="227"/>
      <c r="H379" s="227"/>
      <c r="I379" s="203" cm="1">
        <f t="array" ref="I379">IFERROR(W379/100*L379*INDEX(Application,X379,4), 0)</f>
        <v>0</v>
      </c>
      <c r="J379" s="204"/>
      <c r="K379" s="204"/>
      <c r="L379" s="229"/>
      <c r="M379" s="228"/>
      <c r="N379" s="203" cm="1">
        <f t="array" ref="N379">IFERROR(M379/100*L379*INDEX(Application,X379,4), 0)</f>
        <v>0</v>
      </c>
      <c r="O379" s="205"/>
      <c r="P379" s="204"/>
      <c r="Q379" s="201"/>
      <c r="R379" s="202" t="str">
        <f>IF(ISBLANK(Q379), "", VLOOKUP(Q379, Z!$A$2:$C$4127, 3, FALSE))</f>
        <v/>
      </c>
      <c r="S379" s="206"/>
      <c r="T379" s="207">
        <f t="shared" si="55"/>
        <v>0</v>
      </c>
      <c r="U379" s="211"/>
      <c r="V379" s="237">
        <f t="shared" si="56"/>
        <v>1</v>
      </c>
      <c r="W379" s="238">
        <f t="shared" si="62"/>
        <v>36.82</v>
      </c>
      <c r="X379" s="239">
        <f t="shared" si="57"/>
        <v>1</v>
      </c>
      <c r="Y379" s="237">
        <f t="shared" si="58"/>
        <v>1</v>
      </c>
      <c r="Z379" s="238">
        <f t="shared" si="59"/>
        <v>23.933</v>
      </c>
      <c r="AA379" s="238">
        <f t="shared" si="60"/>
        <v>23.933</v>
      </c>
      <c r="AB379" s="238">
        <f t="shared" si="63"/>
        <v>13.052</v>
      </c>
      <c r="AC379" s="238">
        <f t="shared" si="61"/>
        <v>15.262500000000001</v>
      </c>
      <c r="AD379" s="240">
        <f t="shared" si="64"/>
        <v>0</v>
      </c>
      <c r="AE379" s="240">
        <f t="shared" si="65"/>
        <v>79</v>
      </c>
      <c r="AF379" s="240"/>
      <c r="AG379" s="240"/>
    </row>
    <row r="380" spans="1:33" x14ac:dyDescent="0.2">
      <c r="A380" s="197"/>
      <c r="B380" s="9">
        <v>351</v>
      </c>
      <c r="C380" s="204"/>
      <c r="D380" s="204"/>
      <c r="E380" s="201"/>
      <c r="F380" s="202" t="str">
        <f>IF(ISBLANK(E380), "", VLOOKUP(E380, Z!$A$2:$C$4127, 3, FALSE))</f>
        <v/>
      </c>
      <c r="G380" s="227"/>
      <c r="H380" s="227"/>
      <c r="I380" s="203" cm="1">
        <f t="array" ref="I380">IFERROR(W380/100*L380*INDEX(Application,X380,4), 0)</f>
        <v>0</v>
      </c>
      <c r="J380" s="204"/>
      <c r="K380" s="204"/>
      <c r="L380" s="229"/>
      <c r="M380" s="228"/>
      <c r="N380" s="203" cm="1">
        <f t="array" ref="N380">IFERROR(M380/100*L380*INDEX(Application,X380,4), 0)</f>
        <v>0</v>
      </c>
      <c r="O380" s="205"/>
      <c r="P380" s="204"/>
      <c r="Q380" s="201"/>
      <c r="R380" s="202" t="str">
        <f>IF(ISBLANK(Q380), "", VLOOKUP(Q380, Z!$A$2:$C$4127, 3, FALSE))</f>
        <v/>
      </c>
      <c r="S380" s="206"/>
      <c r="T380" s="207">
        <f t="shared" si="55"/>
        <v>0</v>
      </c>
      <c r="U380" s="211"/>
      <c r="V380" s="237">
        <f t="shared" si="56"/>
        <v>1</v>
      </c>
      <c r="W380" s="238">
        <f t="shared" si="62"/>
        <v>36.82</v>
      </c>
      <c r="X380" s="239">
        <f t="shared" si="57"/>
        <v>1</v>
      </c>
      <c r="Y380" s="237">
        <f t="shared" si="58"/>
        <v>1</v>
      </c>
      <c r="Z380" s="238">
        <f t="shared" si="59"/>
        <v>23.933</v>
      </c>
      <c r="AA380" s="238">
        <f t="shared" si="60"/>
        <v>23.933</v>
      </c>
      <c r="AB380" s="238">
        <f t="shared" si="63"/>
        <v>13.052</v>
      </c>
      <c r="AC380" s="238">
        <f t="shared" si="61"/>
        <v>15.262500000000001</v>
      </c>
      <c r="AD380" s="240">
        <f t="shared" si="64"/>
        <v>0</v>
      </c>
      <c r="AE380" s="240">
        <f t="shared" si="65"/>
        <v>79</v>
      </c>
      <c r="AF380" s="240"/>
      <c r="AG380" s="240"/>
    </row>
    <row r="381" spans="1:33" x14ac:dyDescent="0.2">
      <c r="A381" s="197"/>
      <c r="B381" s="9">
        <v>352</v>
      </c>
      <c r="C381" s="204"/>
      <c r="D381" s="204"/>
      <c r="E381" s="201"/>
      <c r="F381" s="202" t="str">
        <f>IF(ISBLANK(E381), "", VLOOKUP(E381, Z!$A$2:$C$4127, 3, FALSE))</f>
        <v/>
      </c>
      <c r="G381" s="227"/>
      <c r="H381" s="227"/>
      <c r="I381" s="203" cm="1">
        <f t="array" ref="I381">IFERROR(W381/100*L381*INDEX(Application,X381,4), 0)</f>
        <v>0</v>
      </c>
      <c r="J381" s="204"/>
      <c r="K381" s="204"/>
      <c r="L381" s="229"/>
      <c r="M381" s="228"/>
      <c r="N381" s="203" cm="1">
        <f t="array" ref="N381">IFERROR(M381/100*L381*INDEX(Application,X381,4), 0)</f>
        <v>0</v>
      </c>
      <c r="O381" s="205"/>
      <c r="P381" s="204"/>
      <c r="Q381" s="201"/>
      <c r="R381" s="202" t="str">
        <f>IF(ISBLANK(Q381), "", VLOOKUP(Q381, Z!$A$2:$C$4127, 3, FALSE))</f>
        <v/>
      </c>
      <c r="S381" s="206"/>
      <c r="T381" s="207">
        <f t="shared" si="55"/>
        <v>0</v>
      </c>
      <c r="U381" s="211"/>
      <c r="V381" s="237">
        <f t="shared" si="56"/>
        <v>1</v>
      </c>
      <c r="W381" s="238">
        <f t="shared" si="62"/>
        <v>36.82</v>
      </c>
      <c r="X381" s="239">
        <f t="shared" si="57"/>
        <v>1</v>
      </c>
      <c r="Y381" s="237">
        <f t="shared" si="58"/>
        <v>1</v>
      </c>
      <c r="Z381" s="238">
        <f t="shared" si="59"/>
        <v>23.933</v>
      </c>
      <c r="AA381" s="238">
        <f t="shared" si="60"/>
        <v>23.933</v>
      </c>
      <c r="AB381" s="238">
        <f t="shared" si="63"/>
        <v>13.052</v>
      </c>
      <c r="AC381" s="238">
        <f t="shared" si="61"/>
        <v>15.262500000000001</v>
      </c>
      <c r="AD381" s="240">
        <f t="shared" si="64"/>
        <v>0</v>
      </c>
      <c r="AE381" s="240">
        <f t="shared" si="65"/>
        <v>79</v>
      </c>
      <c r="AF381" s="240"/>
      <c r="AG381" s="240"/>
    </row>
    <row r="382" spans="1:33" x14ac:dyDescent="0.2">
      <c r="A382" s="197"/>
      <c r="B382" s="226">
        <v>353</v>
      </c>
      <c r="C382" s="204"/>
      <c r="D382" s="204"/>
      <c r="E382" s="201"/>
      <c r="F382" s="202" t="str">
        <f>IF(ISBLANK(E382), "", VLOOKUP(E382, Z!$A$2:$C$4127, 3, FALSE))</f>
        <v/>
      </c>
      <c r="G382" s="227"/>
      <c r="H382" s="227"/>
      <c r="I382" s="203" cm="1">
        <f t="array" ref="I382">IFERROR(W382/100*L382*INDEX(Application,X382,4), 0)</f>
        <v>0</v>
      </c>
      <c r="J382" s="204"/>
      <c r="K382" s="204"/>
      <c r="L382" s="229"/>
      <c r="M382" s="228"/>
      <c r="N382" s="203" cm="1">
        <f t="array" ref="N382">IFERROR(M382/100*L382*INDEX(Application,X382,4), 0)</f>
        <v>0</v>
      </c>
      <c r="O382" s="205"/>
      <c r="P382" s="204"/>
      <c r="Q382" s="201"/>
      <c r="R382" s="202" t="str">
        <f>IF(ISBLANK(Q382), "", VLOOKUP(Q382, Z!$A$2:$C$4127, 3, FALSE))</f>
        <v/>
      </c>
      <c r="S382" s="206"/>
      <c r="T382" s="207">
        <f t="shared" si="55"/>
        <v>0</v>
      </c>
      <c r="U382" s="211"/>
      <c r="V382" s="237">
        <f t="shared" si="56"/>
        <v>1</v>
      </c>
      <c r="W382" s="238">
        <f t="shared" si="62"/>
        <v>36.82</v>
      </c>
      <c r="X382" s="239">
        <f t="shared" si="57"/>
        <v>1</v>
      </c>
      <c r="Y382" s="237">
        <f t="shared" si="58"/>
        <v>1</v>
      </c>
      <c r="Z382" s="238">
        <f t="shared" si="59"/>
        <v>23.933</v>
      </c>
      <c r="AA382" s="238">
        <f t="shared" si="60"/>
        <v>23.933</v>
      </c>
      <c r="AB382" s="238">
        <f t="shared" si="63"/>
        <v>13.052</v>
      </c>
      <c r="AC382" s="238">
        <f t="shared" si="61"/>
        <v>15.262500000000001</v>
      </c>
      <c r="AD382" s="240">
        <f t="shared" si="64"/>
        <v>0</v>
      </c>
      <c r="AE382" s="240">
        <f t="shared" si="65"/>
        <v>79</v>
      </c>
      <c r="AF382" s="240"/>
      <c r="AG382" s="240"/>
    </row>
    <row r="383" spans="1:33" x14ac:dyDescent="0.2">
      <c r="A383" s="197"/>
      <c r="B383" s="9">
        <v>354</v>
      </c>
      <c r="C383" s="204"/>
      <c r="D383" s="204"/>
      <c r="E383" s="201"/>
      <c r="F383" s="202" t="str">
        <f>IF(ISBLANK(E383), "", VLOOKUP(E383, Z!$A$2:$C$4127, 3, FALSE))</f>
        <v/>
      </c>
      <c r="G383" s="227"/>
      <c r="H383" s="227"/>
      <c r="I383" s="203" cm="1">
        <f t="array" ref="I383">IFERROR(W383/100*L383*INDEX(Application,X383,4), 0)</f>
        <v>0</v>
      </c>
      <c r="J383" s="204"/>
      <c r="K383" s="204"/>
      <c r="L383" s="229"/>
      <c r="M383" s="228"/>
      <c r="N383" s="203" cm="1">
        <f t="array" ref="N383">IFERROR(M383/100*L383*INDEX(Application,X383,4), 0)</f>
        <v>0</v>
      </c>
      <c r="O383" s="205"/>
      <c r="P383" s="204"/>
      <c r="Q383" s="201"/>
      <c r="R383" s="202" t="str">
        <f>IF(ISBLANK(Q383), "", VLOOKUP(Q383, Z!$A$2:$C$4127, 3, FALSE))</f>
        <v/>
      </c>
      <c r="S383" s="206"/>
      <c r="T383" s="207">
        <f t="shared" si="55"/>
        <v>0</v>
      </c>
      <c r="U383" s="211"/>
      <c r="V383" s="237">
        <f t="shared" si="56"/>
        <v>1</v>
      </c>
      <c r="W383" s="238">
        <f t="shared" si="62"/>
        <v>36.82</v>
      </c>
      <c r="X383" s="239">
        <f t="shared" si="57"/>
        <v>1</v>
      </c>
      <c r="Y383" s="237">
        <f t="shared" si="58"/>
        <v>1</v>
      </c>
      <c r="Z383" s="238">
        <f t="shared" si="59"/>
        <v>23.933</v>
      </c>
      <c r="AA383" s="238">
        <f t="shared" si="60"/>
        <v>23.933</v>
      </c>
      <c r="AB383" s="238">
        <f t="shared" si="63"/>
        <v>13.052</v>
      </c>
      <c r="AC383" s="238">
        <f t="shared" si="61"/>
        <v>15.262500000000001</v>
      </c>
      <c r="AD383" s="240">
        <f t="shared" si="64"/>
        <v>0</v>
      </c>
      <c r="AE383" s="240">
        <f t="shared" si="65"/>
        <v>79</v>
      </c>
      <c r="AF383" s="240"/>
      <c r="AG383" s="240"/>
    </row>
    <row r="384" spans="1:33" x14ac:dyDescent="0.2">
      <c r="A384" s="197"/>
      <c r="B384" s="9">
        <v>355</v>
      </c>
      <c r="C384" s="204"/>
      <c r="D384" s="204"/>
      <c r="E384" s="201"/>
      <c r="F384" s="202" t="str">
        <f>IF(ISBLANK(E384), "", VLOOKUP(E384, Z!$A$2:$C$4127, 3, FALSE))</f>
        <v/>
      </c>
      <c r="G384" s="227"/>
      <c r="H384" s="227"/>
      <c r="I384" s="203" cm="1">
        <f t="array" ref="I384">IFERROR(W384/100*L384*INDEX(Application,X384,4), 0)</f>
        <v>0</v>
      </c>
      <c r="J384" s="204"/>
      <c r="K384" s="204"/>
      <c r="L384" s="229"/>
      <c r="M384" s="228"/>
      <c r="N384" s="203" cm="1">
        <f t="array" ref="N384">IFERROR(M384/100*L384*INDEX(Application,X384,4), 0)</f>
        <v>0</v>
      </c>
      <c r="O384" s="205"/>
      <c r="P384" s="204"/>
      <c r="Q384" s="201"/>
      <c r="R384" s="202" t="str">
        <f>IF(ISBLANK(Q384), "", VLOOKUP(Q384, Z!$A$2:$C$4127, 3, FALSE))</f>
        <v/>
      </c>
      <c r="S384" s="206"/>
      <c r="T384" s="207">
        <f t="shared" si="55"/>
        <v>0</v>
      </c>
      <c r="U384" s="211"/>
      <c r="V384" s="237">
        <f t="shared" si="56"/>
        <v>1</v>
      </c>
      <c r="W384" s="238">
        <f t="shared" si="62"/>
        <v>36.82</v>
      </c>
      <c r="X384" s="239">
        <f t="shared" si="57"/>
        <v>1</v>
      </c>
      <c r="Y384" s="237">
        <f t="shared" si="58"/>
        <v>1</v>
      </c>
      <c r="Z384" s="238">
        <f t="shared" si="59"/>
        <v>23.933</v>
      </c>
      <c r="AA384" s="238">
        <f t="shared" si="60"/>
        <v>23.933</v>
      </c>
      <c r="AB384" s="238">
        <f t="shared" si="63"/>
        <v>13.052</v>
      </c>
      <c r="AC384" s="238">
        <f t="shared" si="61"/>
        <v>15.262500000000001</v>
      </c>
      <c r="AD384" s="240">
        <f t="shared" si="64"/>
        <v>0</v>
      </c>
      <c r="AE384" s="240">
        <f t="shared" si="65"/>
        <v>79</v>
      </c>
      <c r="AF384" s="240"/>
      <c r="AG384" s="240"/>
    </row>
    <row r="385" spans="1:33" x14ac:dyDescent="0.2">
      <c r="A385" s="197"/>
      <c r="B385" s="9">
        <v>356</v>
      </c>
      <c r="C385" s="204"/>
      <c r="D385" s="204"/>
      <c r="E385" s="201"/>
      <c r="F385" s="202" t="str">
        <f>IF(ISBLANK(E385), "", VLOOKUP(E385, Z!$A$2:$C$4127, 3, FALSE))</f>
        <v/>
      </c>
      <c r="G385" s="227"/>
      <c r="H385" s="227"/>
      <c r="I385" s="203" cm="1">
        <f t="array" ref="I385">IFERROR(W385/100*L385*INDEX(Application,X385,4), 0)</f>
        <v>0</v>
      </c>
      <c r="J385" s="204"/>
      <c r="K385" s="204"/>
      <c r="L385" s="229"/>
      <c r="M385" s="228"/>
      <c r="N385" s="203" cm="1">
        <f t="array" ref="N385">IFERROR(M385/100*L385*INDEX(Application,X385,4), 0)</f>
        <v>0</v>
      </c>
      <c r="O385" s="205"/>
      <c r="P385" s="204"/>
      <c r="Q385" s="201"/>
      <c r="R385" s="202" t="str">
        <f>IF(ISBLANK(Q385), "", VLOOKUP(Q385, Z!$A$2:$C$4127, 3, FALSE))</f>
        <v/>
      </c>
      <c r="S385" s="206"/>
      <c r="T385" s="207">
        <f t="shared" si="55"/>
        <v>0</v>
      </c>
      <c r="U385" s="211"/>
      <c r="V385" s="237">
        <f t="shared" si="56"/>
        <v>1</v>
      </c>
      <c r="W385" s="238">
        <f t="shared" si="62"/>
        <v>36.82</v>
      </c>
      <c r="X385" s="239">
        <f t="shared" si="57"/>
        <v>1</v>
      </c>
      <c r="Y385" s="237">
        <f t="shared" si="58"/>
        <v>1</v>
      </c>
      <c r="Z385" s="238">
        <f t="shared" si="59"/>
        <v>23.933</v>
      </c>
      <c r="AA385" s="238">
        <f t="shared" si="60"/>
        <v>23.933</v>
      </c>
      <c r="AB385" s="238">
        <f t="shared" si="63"/>
        <v>13.052</v>
      </c>
      <c r="AC385" s="238">
        <f t="shared" si="61"/>
        <v>15.262500000000001</v>
      </c>
      <c r="AD385" s="240">
        <f t="shared" si="64"/>
        <v>0</v>
      </c>
      <c r="AE385" s="240">
        <f t="shared" si="65"/>
        <v>79</v>
      </c>
      <c r="AF385" s="240"/>
      <c r="AG385" s="240"/>
    </row>
    <row r="386" spans="1:33" x14ac:dyDescent="0.2">
      <c r="A386" s="197"/>
      <c r="B386" s="226">
        <v>357</v>
      </c>
      <c r="C386" s="204"/>
      <c r="D386" s="204"/>
      <c r="E386" s="201"/>
      <c r="F386" s="202" t="str">
        <f>IF(ISBLANK(E386), "", VLOOKUP(E386, Z!$A$2:$C$4127, 3, FALSE))</f>
        <v/>
      </c>
      <c r="G386" s="227"/>
      <c r="H386" s="227"/>
      <c r="I386" s="203" cm="1">
        <f t="array" ref="I386">IFERROR(W386/100*L386*INDEX(Application,X386,4), 0)</f>
        <v>0</v>
      </c>
      <c r="J386" s="204"/>
      <c r="K386" s="204"/>
      <c r="L386" s="229"/>
      <c r="M386" s="228"/>
      <c r="N386" s="203" cm="1">
        <f t="array" ref="N386">IFERROR(M386/100*L386*INDEX(Application,X386,4), 0)</f>
        <v>0</v>
      </c>
      <c r="O386" s="205"/>
      <c r="P386" s="204"/>
      <c r="Q386" s="201"/>
      <c r="R386" s="202" t="str">
        <f>IF(ISBLANK(Q386), "", VLOOKUP(Q386, Z!$A$2:$C$4127, 3, FALSE))</f>
        <v/>
      </c>
      <c r="S386" s="206"/>
      <c r="T386" s="207">
        <f t="shared" si="55"/>
        <v>0</v>
      </c>
      <c r="U386" s="211"/>
      <c r="V386" s="237">
        <f t="shared" si="56"/>
        <v>1</v>
      </c>
      <c r="W386" s="238">
        <f t="shared" si="62"/>
        <v>36.82</v>
      </c>
      <c r="X386" s="239">
        <f t="shared" si="57"/>
        <v>1</v>
      </c>
      <c r="Y386" s="237">
        <f t="shared" si="58"/>
        <v>1</v>
      </c>
      <c r="Z386" s="238">
        <f t="shared" si="59"/>
        <v>23.933</v>
      </c>
      <c r="AA386" s="238">
        <f t="shared" si="60"/>
        <v>23.933</v>
      </c>
      <c r="AB386" s="238">
        <f t="shared" si="63"/>
        <v>13.052</v>
      </c>
      <c r="AC386" s="238">
        <f t="shared" si="61"/>
        <v>15.262500000000001</v>
      </c>
      <c r="AD386" s="240">
        <f t="shared" si="64"/>
        <v>0</v>
      </c>
      <c r="AE386" s="240">
        <f t="shared" si="65"/>
        <v>79</v>
      </c>
      <c r="AF386" s="240"/>
      <c r="AG386" s="240"/>
    </row>
    <row r="387" spans="1:33" x14ac:dyDescent="0.2">
      <c r="A387" s="197"/>
      <c r="B387" s="9">
        <v>358</v>
      </c>
      <c r="C387" s="204"/>
      <c r="D387" s="204"/>
      <c r="E387" s="201"/>
      <c r="F387" s="202" t="str">
        <f>IF(ISBLANK(E387), "", VLOOKUP(E387, Z!$A$2:$C$4127, 3, FALSE))</f>
        <v/>
      </c>
      <c r="G387" s="227"/>
      <c r="H387" s="227"/>
      <c r="I387" s="203" cm="1">
        <f t="array" ref="I387">IFERROR(W387/100*L387*INDEX(Application,X387,4), 0)</f>
        <v>0</v>
      </c>
      <c r="J387" s="204"/>
      <c r="K387" s="204"/>
      <c r="L387" s="229"/>
      <c r="M387" s="228"/>
      <c r="N387" s="203" cm="1">
        <f t="array" ref="N387">IFERROR(M387/100*L387*INDEX(Application,X387,4), 0)</f>
        <v>0</v>
      </c>
      <c r="O387" s="205"/>
      <c r="P387" s="204"/>
      <c r="Q387" s="201"/>
      <c r="R387" s="202" t="str">
        <f>IF(ISBLANK(Q387), "", VLOOKUP(Q387, Z!$A$2:$C$4127, 3, FALSE))</f>
        <v/>
      </c>
      <c r="S387" s="206"/>
      <c r="T387" s="207">
        <f t="shared" si="55"/>
        <v>0</v>
      </c>
      <c r="U387" s="211"/>
      <c r="V387" s="237">
        <f t="shared" si="56"/>
        <v>1</v>
      </c>
      <c r="W387" s="238">
        <f t="shared" si="62"/>
        <v>36.82</v>
      </c>
      <c r="X387" s="239">
        <f t="shared" si="57"/>
        <v>1</v>
      </c>
      <c r="Y387" s="237">
        <f t="shared" si="58"/>
        <v>1</v>
      </c>
      <c r="Z387" s="238">
        <f t="shared" si="59"/>
        <v>23.933</v>
      </c>
      <c r="AA387" s="238">
        <f t="shared" si="60"/>
        <v>23.933</v>
      </c>
      <c r="AB387" s="238">
        <f t="shared" si="63"/>
        <v>13.052</v>
      </c>
      <c r="AC387" s="238">
        <f t="shared" si="61"/>
        <v>15.262500000000001</v>
      </c>
      <c r="AD387" s="240">
        <f t="shared" si="64"/>
        <v>0</v>
      </c>
      <c r="AE387" s="240">
        <f t="shared" si="65"/>
        <v>79</v>
      </c>
      <c r="AF387" s="240"/>
      <c r="AG387" s="240"/>
    </row>
    <row r="388" spans="1:33" x14ac:dyDescent="0.2">
      <c r="A388" s="197"/>
      <c r="B388" s="9">
        <v>359</v>
      </c>
      <c r="C388" s="204"/>
      <c r="D388" s="204"/>
      <c r="E388" s="201"/>
      <c r="F388" s="202" t="str">
        <f>IF(ISBLANK(E388), "", VLOOKUP(E388, Z!$A$2:$C$4127, 3, FALSE))</f>
        <v/>
      </c>
      <c r="G388" s="227"/>
      <c r="H388" s="227"/>
      <c r="I388" s="203" cm="1">
        <f t="array" ref="I388">IFERROR(W388/100*L388*INDEX(Application,X388,4), 0)</f>
        <v>0</v>
      </c>
      <c r="J388" s="204"/>
      <c r="K388" s="204"/>
      <c r="L388" s="229"/>
      <c r="M388" s="228"/>
      <c r="N388" s="203" cm="1">
        <f t="array" ref="N388">IFERROR(M388/100*L388*INDEX(Application,X388,4), 0)</f>
        <v>0</v>
      </c>
      <c r="O388" s="205"/>
      <c r="P388" s="204"/>
      <c r="Q388" s="201"/>
      <c r="R388" s="202" t="str">
        <f>IF(ISBLANK(Q388), "", VLOOKUP(Q388, Z!$A$2:$C$4127, 3, FALSE))</f>
        <v/>
      </c>
      <c r="S388" s="206"/>
      <c r="T388" s="207">
        <f t="shared" si="55"/>
        <v>0</v>
      </c>
      <c r="U388" s="211"/>
      <c r="V388" s="237">
        <f t="shared" si="56"/>
        <v>1</v>
      </c>
      <c r="W388" s="238">
        <f t="shared" si="62"/>
        <v>36.82</v>
      </c>
      <c r="X388" s="239">
        <f t="shared" si="57"/>
        <v>1</v>
      </c>
      <c r="Y388" s="237">
        <f t="shared" si="58"/>
        <v>1</v>
      </c>
      <c r="Z388" s="238">
        <f t="shared" si="59"/>
        <v>23.933</v>
      </c>
      <c r="AA388" s="238">
        <f t="shared" si="60"/>
        <v>23.933</v>
      </c>
      <c r="AB388" s="238">
        <f t="shared" si="63"/>
        <v>13.052</v>
      </c>
      <c r="AC388" s="238">
        <f t="shared" si="61"/>
        <v>15.262500000000001</v>
      </c>
      <c r="AD388" s="240">
        <f t="shared" si="64"/>
        <v>0</v>
      </c>
      <c r="AE388" s="240">
        <f t="shared" si="65"/>
        <v>79</v>
      </c>
      <c r="AF388" s="240"/>
      <c r="AG388" s="240"/>
    </row>
    <row r="389" spans="1:33" x14ac:dyDescent="0.2">
      <c r="A389" s="197"/>
      <c r="B389" s="9">
        <v>360</v>
      </c>
      <c r="C389" s="204"/>
      <c r="D389" s="204"/>
      <c r="E389" s="201"/>
      <c r="F389" s="202" t="str">
        <f>IF(ISBLANK(E389), "", VLOOKUP(E389, Z!$A$2:$C$4127, 3, FALSE))</f>
        <v/>
      </c>
      <c r="G389" s="227"/>
      <c r="H389" s="227"/>
      <c r="I389" s="203" cm="1">
        <f t="array" ref="I389">IFERROR(W389/100*L389*INDEX(Application,X389,4), 0)</f>
        <v>0</v>
      </c>
      <c r="J389" s="204"/>
      <c r="K389" s="204"/>
      <c r="L389" s="229"/>
      <c r="M389" s="228"/>
      <c r="N389" s="203" cm="1">
        <f t="array" ref="N389">IFERROR(M389/100*L389*INDEX(Application,X389,4), 0)</f>
        <v>0</v>
      </c>
      <c r="O389" s="205"/>
      <c r="P389" s="204"/>
      <c r="Q389" s="201"/>
      <c r="R389" s="202" t="str">
        <f>IF(ISBLANK(Q389), "", VLOOKUP(Q389, Z!$A$2:$C$4127, 3, FALSE))</f>
        <v/>
      </c>
      <c r="S389" s="206"/>
      <c r="T389" s="207">
        <f t="shared" si="55"/>
        <v>0</v>
      </c>
      <c r="U389" s="211"/>
      <c r="V389" s="237">
        <f t="shared" si="56"/>
        <v>1</v>
      </c>
      <c r="W389" s="238">
        <f t="shared" si="62"/>
        <v>36.82</v>
      </c>
      <c r="X389" s="239">
        <f t="shared" si="57"/>
        <v>1</v>
      </c>
      <c r="Y389" s="237">
        <f t="shared" si="58"/>
        <v>1</v>
      </c>
      <c r="Z389" s="238">
        <f t="shared" si="59"/>
        <v>23.933</v>
      </c>
      <c r="AA389" s="238">
        <f t="shared" si="60"/>
        <v>23.933</v>
      </c>
      <c r="AB389" s="238">
        <f t="shared" si="63"/>
        <v>13.052</v>
      </c>
      <c r="AC389" s="238">
        <f t="shared" si="61"/>
        <v>15.262500000000001</v>
      </c>
      <c r="AD389" s="240">
        <f t="shared" si="64"/>
        <v>0</v>
      </c>
      <c r="AE389" s="240">
        <f t="shared" si="65"/>
        <v>79</v>
      </c>
      <c r="AF389" s="240"/>
      <c r="AG389" s="240"/>
    </row>
    <row r="390" spans="1:33" x14ac:dyDescent="0.2">
      <c r="A390" s="197"/>
      <c r="B390" s="226">
        <v>361</v>
      </c>
      <c r="C390" s="204"/>
      <c r="D390" s="204"/>
      <c r="E390" s="201"/>
      <c r="F390" s="202" t="str">
        <f>IF(ISBLANK(E390), "", VLOOKUP(E390, Z!$A$2:$C$4127, 3, FALSE))</f>
        <v/>
      </c>
      <c r="G390" s="227"/>
      <c r="H390" s="227"/>
      <c r="I390" s="203" cm="1">
        <f t="array" ref="I390">IFERROR(W390/100*L390*INDEX(Application,X390,4), 0)</f>
        <v>0</v>
      </c>
      <c r="J390" s="204"/>
      <c r="K390" s="204"/>
      <c r="L390" s="229"/>
      <c r="M390" s="228"/>
      <c r="N390" s="203" cm="1">
        <f t="array" ref="N390">IFERROR(M390/100*L390*INDEX(Application,X390,4), 0)</f>
        <v>0</v>
      </c>
      <c r="O390" s="205"/>
      <c r="P390" s="204"/>
      <c r="Q390" s="201"/>
      <c r="R390" s="202" t="str">
        <f>IF(ISBLANK(Q390), "", VLOOKUP(Q390, Z!$A$2:$C$4127, 3, FALSE))</f>
        <v/>
      </c>
      <c r="S390" s="206"/>
      <c r="T390" s="207">
        <f t="shared" si="55"/>
        <v>0</v>
      </c>
      <c r="U390" s="211"/>
      <c r="V390" s="237">
        <f t="shared" si="56"/>
        <v>1</v>
      </c>
      <c r="W390" s="238">
        <f t="shared" si="62"/>
        <v>36.82</v>
      </c>
      <c r="X390" s="239">
        <f t="shared" si="57"/>
        <v>1</v>
      </c>
      <c r="Y390" s="237">
        <f t="shared" si="58"/>
        <v>1</v>
      </c>
      <c r="Z390" s="238">
        <f t="shared" si="59"/>
        <v>23.933</v>
      </c>
      <c r="AA390" s="238">
        <f t="shared" si="60"/>
        <v>23.933</v>
      </c>
      <c r="AB390" s="238">
        <f t="shared" si="63"/>
        <v>13.052</v>
      </c>
      <c r="AC390" s="238">
        <f t="shared" si="61"/>
        <v>15.262500000000001</v>
      </c>
      <c r="AD390" s="240">
        <f t="shared" si="64"/>
        <v>0</v>
      </c>
      <c r="AE390" s="240">
        <f t="shared" si="65"/>
        <v>79</v>
      </c>
      <c r="AF390" s="240"/>
      <c r="AG390" s="240"/>
    </row>
    <row r="391" spans="1:33" x14ac:dyDescent="0.2">
      <c r="A391" s="197"/>
      <c r="B391" s="9">
        <v>362</v>
      </c>
      <c r="C391" s="204"/>
      <c r="D391" s="204"/>
      <c r="E391" s="201"/>
      <c r="F391" s="202" t="str">
        <f>IF(ISBLANK(E391), "", VLOOKUP(E391, Z!$A$2:$C$4127, 3, FALSE))</f>
        <v/>
      </c>
      <c r="G391" s="227"/>
      <c r="H391" s="227"/>
      <c r="I391" s="203" cm="1">
        <f t="array" ref="I391">IFERROR(W391/100*L391*INDEX(Application,X391,4), 0)</f>
        <v>0</v>
      </c>
      <c r="J391" s="204"/>
      <c r="K391" s="204"/>
      <c r="L391" s="229"/>
      <c r="M391" s="228"/>
      <c r="N391" s="203" cm="1">
        <f t="array" ref="N391">IFERROR(M391/100*L391*INDEX(Application,X391,4), 0)</f>
        <v>0</v>
      </c>
      <c r="O391" s="205"/>
      <c r="P391" s="204"/>
      <c r="Q391" s="201"/>
      <c r="R391" s="202" t="str">
        <f>IF(ISBLANK(Q391), "", VLOOKUP(Q391, Z!$A$2:$C$4127, 3, FALSE))</f>
        <v/>
      </c>
      <c r="S391" s="206"/>
      <c r="T391" s="207">
        <f t="shared" si="55"/>
        <v>0</v>
      </c>
      <c r="U391" s="211"/>
      <c r="V391" s="237">
        <f t="shared" si="56"/>
        <v>1</v>
      </c>
      <c r="W391" s="238">
        <f t="shared" si="62"/>
        <v>36.82</v>
      </c>
      <c r="X391" s="239">
        <f t="shared" si="57"/>
        <v>1</v>
      </c>
      <c r="Y391" s="237">
        <f t="shared" si="58"/>
        <v>1</v>
      </c>
      <c r="Z391" s="238">
        <f t="shared" si="59"/>
        <v>23.933</v>
      </c>
      <c r="AA391" s="238">
        <f t="shared" si="60"/>
        <v>23.933</v>
      </c>
      <c r="AB391" s="238">
        <f t="shared" si="63"/>
        <v>13.052</v>
      </c>
      <c r="AC391" s="238">
        <f t="shared" si="61"/>
        <v>15.262500000000001</v>
      </c>
      <c r="AD391" s="240">
        <f t="shared" si="64"/>
        <v>0</v>
      </c>
      <c r="AE391" s="240">
        <f t="shared" si="65"/>
        <v>79</v>
      </c>
      <c r="AF391" s="240"/>
      <c r="AG391" s="240"/>
    </row>
    <row r="392" spans="1:33" x14ac:dyDescent="0.2">
      <c r="A392" s="197"/>
      <c r="B392" s="9">
        <v>363</v>
      </c>
      <c r="C392" s="204"/>
      <c r="D392" s="204"/>
      <c r="E392" s="201"/>
      <c r="F392" s="202" t="str">
        <f>IF(ISBLANK(E392), "", VLOOKUP(E392, Z!$A$2:$C$4127, 3, FALSE))</f>
        <v/>
      </c>
      <c r="G392" s="227"/>
      <c r="H392" s="227"/>
      <c r="I392" s="203" cm="1">
        <f t="array" ref="I392">IFERROR(W392/100*L392*INDEX(Application,X392,4), 0)</f>
        <v>0</v>
      </c>
      <c r="J392" s="204"/>
      <c r="K392" s="204"/>
      <c r="L392" s="229"/>
      <c r="M392" s="228"/>
      <c r="N392" s="203" cm="1">
        <f t="array" ref="N392">IFERROR(M392/100*L392*INDEX(Application,X392,4), 0)</f>
        <v>0</v>
      </c>
      <c r="O392" s="205"/>
      <c r="P392" s="204"/>
      <c r="Q392" s="201"/>
      <c r="R392" s="202" t="str">
        <f>IF(ISBLANK(Q392), "", VLOOKUP(Q392, Z!$A$2:$C$4127, 3, FALSE))</f>
        <v/>
      </c>
      <c r="S392" s="206"/>
      <c r="T392" s="207">
        <f t="shared" si="55"/>
        <v>0</v>
      </c>
      <c r="U392" s="211"/>
      <c r="V392" s="237">
        <f t="shared" si="56"/>
        <v>1</v>
      </c>
      <c r="W392" s="238">
        <f t="shared" si="62"/>
        <v>36.82</v>
      </c>
      <c r="X392" s="239">
        <f t="shared" si="57"/>
        <v>1</v>
      </c>
      <c r="Y392" s="237">
        <f t="shared" si="58"/>
        <v>1</v>
      </c>
      <c r="Z392" s="238">
        <f t="shared" si="59"/>
        <v>23.933</v>
      </c>
      <c r="AA392" s="238">
        <f t="shared" si="60"/>
        <v>23.933</v>
      </c>
      <c r="AB392" s="238">
        <f t="shared" si="63"/>
        <v>13.052</v>
      </c>
      <c r="AC392" s="238">
        <f t="shared" si="61"/>
        <v>15.262500000000001</v>
      </c>
      <c r="AD392" s="240">
        <f t="shared" si="64"/>
        <v>0</v>
      </c>
      <c r="AE392" s="240">
        <f t="shared" si="65"/>
        <v>79</v>
      </c>
      <c r="AF392" s="240"/>
      <c r="AG392" s="240"/>
    </row>
    <row r="393" spans="1:33" x14ac:dyDescent="0.2">
      <c r="A393" s="197"/>
      <c r="B393" s="9">
        <v>364</v>
      </c>
      <c r="C393" s="204"/>
      <c r="D393" s="204"/>
      <c r="E393" s="201"/>
      <c r="F393" s="202" t="str">
        <f>IF(ISBLANK(E393), "", VLOOKUP(E393, Z!$A$2:$C$4127, 3, FALSE))</f>
        <v/>
      </c>
      <c r="G393" s="227"/>
      <c r="H393" s="227"/>
      <c r="I393" s="203" cm="1">
        <f t="array" ref="I393">IFERROR(W393/100*L393*INDEX(Application,X393,4), 0)</f>
        <v>0</v>
      </c>
      <c r="J393" s="204"/>
      <c r="K393" s="204"/>
      <c r="L393" s="229"/>
      <c r="M393" s="228"/>
      <c r="N393" s="203" cm="1">
        <f t="array" ref="N393">IFERROR(M393/100*L393*INDEX(Application,X393,4), 0)</f>
        <v>0</v>
      </c>
      <c r="O393" s="205"/>
      <c r="P393" s="204"/>
      <c r="Q393" s="201"/>
      <c r="R393" s="202" t="str">
        <f>IF(ISBLANK(Q393), "", VLOOKUP(Q393, Z!$A$2:$C$4127, 3, FALSE))</f>
        <v/>
      </c>
      <c r="S393" s="206"/>
      <c r="T393" s="207">
        <f t="shared" si="55"/>
        <v>0</v>
      </c>
      <c r="U393" s="211"/>
      <c r="V393" s="237">
        <f t="shared" si="56"/>
        <v>1</v>
      </c>
      <c r="W393" s="238">
        <f t="shared" si="62"/>
        <v>36.82</v>
      </c>
      <c r="X393" s="239">
        <f t="shared" si="57"/>
        <v>1</v>
      </c>
      <c r="Y393" s="237">
        <f t="shared" si="58"/>
        <v>1</v>
      </c>
      <c r="Z393" s="238">
        <f t="shared" si="59"/>
        <v>23.933</v>
      </c>
      <c r="AA393" s="238">
        <f t="shared" si="60"/>
        <v>23.933</v>
      </c>
      <c r="AB393" s="238">
        <f t="shared" si="63"/>
        <v>13.052</v>
      </c>
      <c r="AC393" s="238">
        <f t="shared" si="61"/>
        <v>15.262500000000001</v>
      </c>
      <c r="AD393" s="240">
        <f t="shared" si="64"/>
        <v>0</v>
      </c>
      <c r="AE393" s="240">
        <f t="shared" si="65"/>
        <v>79</v>
      </c>
      <c r="AF393" s="240"/>
      <c r="AG393" s="240"/>
    </row>
    <row r="394" spans="1:33" x14ac:dyDescent="0.2">
      <c r="A394" s="197"/>
      <c r="B394" s="226">
        <v>365</v>
      </c>
      <c r="C394" s="204"/>
      <c r="D394" s="204"/>
      <c r="E394" s="201"/>
      <c r="F394" s="202" t="str">
        <f>IF(ISBLANK(E394), "", VLOOKUP(E394, Z!$A$2:$C$4127, 3, FALSE))</f>
        <v/>
      </c>
      <c r="G394" s="227"/>
      <c r="H394" s="227"/>
      <c r="I394" s="203" cm="1">
        <f t="array" ref="I394">IFERROR(W394/100*L394*INDEX(Application,X394,4), 0)</f>
        <v>0</v>
      </c>
      <c r="J394" s="204"/>
      <c r="K394" s="204"/>
      <c r="L394" s="229"/>
      <c r="M394" s="228"/>
      <c r="N394" s="203" cm="1">
        <f t="array" ref="N394">IFERROR(M394/100*L394*INDEX(Application,X394,4), 0)</f>
        <v>0</v>
      </c>
      <c r="O394" s="205"/>
      <c r="P394" s="204"/>
      <c r="Q394" s="201"/>
      <c r="R394" s="202" t="str">
        <f>IF(ISBLANK(Q394), "", VLOOKUP(Q394, Z!$A$2:$C$4127, 3, FALSE))</f>
        <v/>
      </c>
      <c r="S394" s="206"/>
      <c r="T394" s="207">
        <f t="shared" si="55"/>
        <v>0</v>
      </c>
      <c r="U394" s="211"/>
      <c r="V394" s="237">
        <f t="shared" si="56"/>
        <v>1</v>
      </c>
      <c r="W394" s="238">
        <f t="shared" si="62"/>
        <v>36.82</v>
      </c>
      <c r="X394" s="239">
        <f t="shared" si="57"/>
        <v>1</v>
      </c>
      <c r="Y394" s="237">
        <f t="shared" si="58"/>
        <v>1</v>
      </c>
      <c r="Z394" s="238">
        <f t="shared" si="59"/>
        <v>23.933</v>
      </c>
      <c r="AA394" s="238">
        <f t="shared" si="60"/>
        <v>23.933</v>
      </c>
      <c r="AB394" s="238">
        <f t="shared" si="63"/>
        <v>13.052</v>
      </c>
      <c r="AC394" s="238">
        <f t="shared" si="61"/>
        <v>15.262500000000001</v>
      </c>
      <c r="AD394" s="240">
        <f t="shared" si="64"/>
        <v>0</v>
      </c>
      <c r="AE394" s="240">
        <f t="shared" si="65"/>
        <v>79</v>
      </c>
      <c r="AF394" s="240"/>
      <c r="AG394" s="240"/>
    </row>
    <row r="395" spans="1:33" x14ac:dyDescent="0.2">
      <c r="A395" s="197"/>
      <c r="B395" s="9">
        <v>366</v>
      </c>
      <c r="C395" s="204"/>
      <c r="D395" s="204"/>
      <c r="E395" s="201"/>
      <c r="F395" s="202" t="str">
        <f>IF(ISBLANK(E395), "", VLOOKUP(E395, Z!$A$2:$C$4127, 3, FALSE))</f>
        <v/>
      </c>
      <c r="G395" s="227"/>
      <c r="H395" s="227"/>
      <c r="I395" s="203" cm="1">
        <f t="array" ref="I395">IFERROR(W395/100*L395*INDEX(Application,X395,4), 0)</f>
        <v>0</v>
      </c>
      <c r="J395" s="204"/>
      <c r="K395" s="204"/>
      <c r="L395" s="229"/>
      <c r="M395" s="228"/>
      <c r="N395" s="203" cm="1">
        <f t="array" ref="N395">IFERROR(M395/100*L395*INDEX(Application,X395,4), 0)</f>
        <v>0</v>
      </c>
      <c r="O395" s="205"/>
      <c r="P395" s="204"/>
      <c r="Q395" s="201"/>
      <c r="R395" s="202" t="str">
        <f>IF(ISBLANK(Q395), "", VLOOKUP(Q395, Z!$A$2:$C$4127, 3, FALSE))</f>
        <v/>
      </c>
      <c r="S395" s="206"/>
      <c r="T395" s="207">
        <f t="shared" si="55"/>
        <v>0</v>
      </c>
      <c r="U395" s="211"/>
      <c r="V395" s="237">
        <f t="shared" si="56"/>
        <v>1</v>
      </c>
      <c r="W395" s="238">
        <f t="shared" si="62"/>
        <v>36.82</v>
      </c>
      <c r="X395" s="239">
        <f t="shared" si="57"/>
        <v>1</v>
      </c>
      <c r="Y395" s="237">
        <f t="shared" si="58"/>
        <v>1</v>
      </c>
      <c r="Z395" s="238">
        <f t="shared" si="59"/>
        <v>23.933</v>
      </c>
      <c r="AA395" s="238">
        <f t="shared" si="60"/>
        <v>23.933</v>
      </c>
      <c r="AB395" s="238">
        <f t="shared" si="63"/>
        <v>13.052</v>
      </c>
      <c r="AC395" s="238">
        <f t="shared" si="61"/>
        <v>15.262500000000001</v>
      </c>
      <c r="AD395" s="240">
        <f t="shared" si="64"/>
        <v>0</v>
      </c>
      <c r="AE395" s="240">
        <f t="shared" si="65"/>
        <v>79</v>
      </c>
      <c r="AF395" s="240"/>
      <c r="AG395" s="240"/>
    </row>
    <row r="396" spans="1:33" x14ac:dyDescent="0.2">
      <c r="A396" s="197"/>
      <c r="B396" s="9">
        <v>367</v>
      </c>
      <c r="C396" s="204"/>
      <c r="D396" s="204"/>
      <c r="E396" s="201"/>
      <c r="F396" s="202" t="str">
        <f>IF(ISBLANK(E396), "", VLOOKUP(E396, Z!$A$2:$C$4127, 3, FALSE))</f>
        <v/>
      </c>
      <c r="G396" s="227"/>
      <c r="H396" s="227"/>
      <c r="I396" s="203" cm="1">
        <f t="array" ref="I396">IFERROR(W396/100*L396*INDEX(Application,X396,4), 0)</f>
        <v>0</v>
      </c>
      <c r="J396" s="204"/>
      <c r="K396" s="204"/>
      <c r="L396" s="229"/>
      <c r="M396" s="228"/>
      <c r="N396" s="203" cm="1">
        <f t="array" ref="N396">IFERROR(M396/100*L396*INDEX(Application,X396,4), 0)</f>
        <v>0</v>
      </c>
      <c r="O396" s="205"/>
      <c r="P396" s="204"/>
      <c r="Q396" s="201"/>
      <c r="R396" s="202" t="str">
        <f>IF(ISBLANK(Q396), "", VLOOKUP(Q396, Z!$A$2:$C$4127, 3, FALSE))</f>
        <v/>
      </c>
      <c r="S396" s="206"/>
      <c r="T396" s="207">
        <f t="shared" si="55"/>
        <v>0</v>
      </c>
      <c r="U396" s="211"/>
      <c r="V396" s="237">
        <f t="shared" si="56"/>
        <v>1</v>
      </c>
      <c r="W396" s="238">
        <f t="shared" si="62"/>
        <v>36.82</v>
      </c>
      <c r="X396" s="239">
        <f t="shared" si="57"/>
        <v>1</v>
      </c>
      <c r="Y396" s="237">
        <f t="shared" si="58"/>
        <v>1</v>
      </c>
      <c r="Z396" s="238">
        <f t="shared" si="59"/>
        <v>23.933</v>
      </c>
      <c r="AA396" s="238">
        <f t="shared" si="60"/>
        <v>23.933</v>
      </c>
      <c r="AB396" s="238">
        <f t="shared" si="63"/>
        <v>13.052</v>
      </c>
      <c r="AC396" s="238">
        <f t="shared" si="61"/>
        <v>15.262500000000001</v>
      </c>
      <c r="AD396" s="240">
        <f t="shared" si="64"/>
        <v>0</v>
      </c>
      <c r="AE396" s="240">
        <f t="shared" si="65"/>
        <v>79</v>
      </c>
      <c r="AF396" s="240"/>
      <c r="AG396" s="240"/>
    </row>
    <row r="397" spans="1:33" x14ac:dyDescent="0.2">
      <c r="A397" s="197"/>
      <c r="B397" s="9">
        <v>368</v>
      </c>
      <c r="C397" s="204"/>
      <c r="D397" s="204"/>
      <c r="E397" s="201"/>
      <c r="F397" s="202" t="str">
        <f>IF(ISBLANK(E397), "", VLOOKUP(E397, Z!$A$2:$C$4127, 3, FALSE))</f>
        <v/>
      </c>
      <c r="G397" s="227"/>
      <c r="H397" s="227"/>
      <c r="I397" s="203" cm="1">
        <f t="array" ref="I397">IFERROR(W397/100*L397*INDEX(Application,X397,4), 0)</f>
        <v>0</v>
      </c>
      <c r="J397" s="204"/>
      <c r="K397" s="204"/>
      <c r="L397" s="229"/>
      <c r="M397" s="228"/>
      <c r="N397" s="203" cm="1">
        <f t="array" ref="N397">IFERROR(M397/100*L397*INDEX(Application,X397,4), 0)</f>
        <v>0</v>
      </c>
      <c r="O397" s="205"/>
      <c r="P397" s="204"/>
      <c r="Q397" s="201"/>
      <c r="R397" s="202" t="str">
        <f>IF(ISBLANK(Q397), "", VLOOKUP(Q397, Z!$A$2:$C$4127, 3, FALSE))</f>
        <v/>
      </c>
      <c r="S397" s="206"/>
      <c r="T397" s="207">
        <f t="shared" si="55"/>
        <v>0</v>
      </c>
      <c r="U397" s="211"/>
      <c r="V397" s="237">
        <f t="shared" si="56"/>
        <v>1</v>
      </c>
      <c r="W397" s="238">
        <f t="shared" si="62"/>
        <v>36.82</v>
      </c>
      <c r="X397" s="239">
        <f t="shared" si="57"/>
        <v>1</v>
      </c>
      <c r="Y397" s="237">
        <f t="shared" si="58"/>
        <v>1</v>
      </c>
      <c r="Z397" s="238">
        <f t="shared" si="59"/>
        <v>23.933</v>
      </c>
      <c r="AA397" s="238">
        <f t="shared" si="60"/>
        <v>23.933</v>
      </c>
      <c r="AB397" s="238">
        <f t="shared" si="63"/>
        <v>13.052</v>
      </c>
      <c r="AC397" s="238">
        <f t="shared" si="61"/>
        <v>15.262500000000001</v>
      </c>
      <c r="AD397" s="240">
        <f t="shared" si="64"/>
        <v>0</v>
      </c>
      <c r="AE397" s="240">
        <f t="shared" si="65"/>
        <v>79</v>
      </c>
      <c r="AF397" s="240"/>
      <c r="AG397" s="240"/>
    </row>
    <row r="398" spans="1:33" x14ac:dyDescent="0.2">
      <c r="A398" s="197"/>
      <c r="B398" s="226">
        <v>369</v>
      </c>
      <c r="C398" s="204"/>
      <c r="D398" s="204"/>
      <c r="E398" s="201"/>
      <c r="F398" s="202" t="str">
        <f>IF(ISBLANK(E398), "", VLOOKUP(E398, Z!$A$2:$C$4127, 3, FALSE))</f>
        <v/>
      </c>
      <c r="G398" s="227"/>
      <c r="H398" s="227"/>
      <c r="I398" s="203" cm="1">
        <f t="array" ref="I398">IFERROR(W398/100*L398*INDEX(Application,X398,4), 0)</f>
        <v>0</v>
      </c>
      <c r="J398" s="204"/>
      <c r="K398" s="204"/>
      <c r="L398" s="229"/>
      <c r="M398" s="228"/>
      <c r="N398" s="203" cm="1">
        <f t="array" ref="N398">IFERROR(M398/100*L398*INDEX(Application,X398,4), 0)</f>
        <v>0</v>
      </c>
      <c r="O398" s="205"/>
      <c r="P398" s="204"/>
      <c r="Q398" s="201"/>
      <c r="R398" s="202" t="str">
        <f>IF(ISBLANK(Q398), "", VLOOKUP(Q398, Z!$A$2:$C$4127, 3, FALSE))</f>
        <v/>
      </c>
      <c r="S398" s="206"/>
      <c r="T398" s="207">
        <f t="shared" si="55"/>
        <v>0</v>
      </c>
      <c r="U398" s="211"/>
      <c r="V398" s="237">
        <f t="shared" si="56"/>
        <v>1</v>
      </c>
      <c r="W398" s="238">
        <f t="shared" si="62"/>
        <v>36.82</v>
      </c>
      <c r="X398" s="239">
        <f t="shared" si="57"/>
        <v>1</v>
      </c>
      <c r="Y398" s="237">
        <f t="shared" si="58"/>
        <v>1</v>
      </c>
      <c r="Z398" s="238">
        <f t="shared" si="59"/>
        <v>23.933</v>
      </c>
      <c r="AA398" s="238">
        <f t="shared" si="60"/>
        <v>23.933</v>
      </c>
      <c r="AB398" s="238">
        <f t="shared" si="63"/>
        <v>13.052</v>
      </c>
      <c r="AC398" s="238">
        <f t="shared" si="61"/>
        <v>15.262500000000001</v>
      </c>
      <c r="AD398" s="240">
        <f t="shared" si="64"/>
        <v>0</v>
      </c>
      <c r="AE398" s="240">
        <f t="shared" si="65"/>
        <v>79</v>
      </c>
      <c r="AF398" s="240"/>
      <c r="AG398" s="240"/>
    </row>
    <row r="399" spans="1:33" x14ac:dyDescent="0.2">
      <c r="A399" s="197"/>
      <c r="B399" s="9">
        <v>370</v>
      </c>
      <c r="C399" s="204"/>
      <c r="D399" s="204"/>
      <c r="E399" s="201"/>
      <c r="F399" s="202" t="str">
        <f>IF(ISBLANK(E399), "", VLOOKUP(E399, Z!$A$2:$C$4127, 3, FALSE))</f>
        <v/>
      </c>
      <c r="G399" s="227"/>
      <c r="H399" s="227"/>
      <c r="I399" s="203" cm="1">
        <f t="array" ref="I399">IFERROR(W399/100*L399*INDEX(Application,X399,4), 0)</f>
        <v>0</v>
      </c>
      <c r="J399" s="204"/>
      <c r="K399" s="204"/>
      <c r="L399" s="229"/>
      <c r="M399" s="228"/>
      <c r="N399" s="203" cm="1">
        <f t="array" ref="N399">IFERROR(M399/100*L399*INDEX(Application,X399,4), 0)</f>
        <v>0</v>
      </c>
      <c r="O399" s="205"/>
      <c r="P399" s="204"/>
      <c r="Q399" s="201"/>
      <c r="R399" s="202" t="str">
        <f>IF(ISBLANK(Q399), "", VLOOKUP(Q399, Z!$A$2:$C$4127, 3, FALSE))</f>
        <v/>
      </c>
      <c r="S399" s="206"/>
      <c r="T399" s="207">
        <f t="shared" si="55"/>
        <v>0</v>
      </c>
      <c r="U399" s="211"/>
      <c r="V399" s="237">
        <f t="shared" si="56"/>
        <v>1</v>
      </c>
      <c r="W399" s="238">
        <f t="shared" si="62"/>
        <v>36.82</v>
      </c>
      <c r="X399" s="239">
        <f t="shared" si="57"/>
        <v>1</v>
      </c>
      <c r="Y399" s="237">
        <f t="shared" si="58"/>
        <v>1</v>
      </c>
      <c r="Z399" s="238">
        <f t="shared" si="59"/>
        <v>23.933</v>
      </c>
      <c r="AA399" s="238">
        <f t="shared" si="60"/>
        <v>23.933</v>
      </c>
      <c r="AB399" s="238">
        <f t="shared" si="63"/>
        <v>13.052</v>
      </c>
      <c r="AC399" s="238">
        <f t="shared" si="61"/>
        <v>15.262500000000001</v>
      </c>
      <c r="AD399" s="240">
        <f t="shared" si="64"/>
        <v>0</v>
      </c>
      <c r="AE399" s="240">
        <f t="shared" si="65"/>
        <v>79</v>
      </c>
      <c r="AF399" s="240"/>
      <c r="AG399" s="240"/>
    </row>
    <row r="400" spans="1:33" x14ac:dyDescent="0.2">
      <c r="A400" s="197"/>
      <c r="B400" s="9">
        <v>371</v>
      </c>
      <c r="C400" s="204"/>
      <c r="D400" s="204"/>
      <c r="E400" s="201"/>
      <c r="F400" s="202" t="str">
        <f>IF(ISBLANK(E400), "", VLOOKUP(E400, Z!$A$2:$C$4127, 3, FALSE))</f>
        <v/>
      </c>
      <c r="G400" s="227"/>
      <c r="H400" s="227"/>
      <c r="I400" s="203" cm="1">
        <f t="array" ref="I400">IFERROR(W400/100*L400*INDEX(Application,X400,4), 0)</f>
        <v>0</v>
      </c>
      <c r="J400" s="204"/>
      <c r="K400" s="204"/>
      <c r="L400" s="229"/>
      <c r="M400" s="228"/>
      <c r="N400" s="203" cm="1">
        <f t="array" ref="N400">IFERROR(M400/100*L400*INDEX(Application,X400,4), 0)</f>
        <v>0</v>
      </c>
      <c r="O400" s="205"/>
      <c r="P400" s="204"/>
      <c r="Q400" s="201"/>
      <c r="R400" s="202" t="str">
        <f>IF(ISBLANK(Q400), "", VLOOKUP(Q400, Z!$A$2:$C$4127, 3, FALSE))</f>
        <v/>
      </c>
      <c r="S400" s="206"/>
      <c r="T400" s="207">
        <f t="shared" si="55"/>
        <v>0</v>
      </c>
      <c r="U400" s="211"/>
      <c r="V400" s="237">
        <f t="shared" si="56"/>
        <v>1</v>
      </c>
      <c r="W400" s="238">
        <f t="shared" si="62"/>
        <v>36.82</v>
      </c>
      <c r="X400" s="239">
        <f t="shared" si="57"/>
        <v>1</v>
      </c>
      <c r="Y400" s="237">
        <f t="shared" si="58"/>
        <v>1</v>
      </c>
      <c r="Z400" s="238">
        <f t="shared" si="59"/>
        <v>23.933</v>
      </c>
      <c r="AA400" s="238">
        <f t="shared" si="60"/>
        <v>23.933</v>
      </c>
      <c r="AB400" s="238">
        <f t="shared" si="63"/>
        <v>13.052</v>
      </c>
      <c r="AC400" s="238">
        <f t="shared" si="61"/>
        <v>15.262500000000001</v>
      </c>
      <c r="AD400" s="240">
        <f t="shared" si="64"/>
        <v>0</v>
      </c>
      <c r="AE400" s="240">
        <f t="shared" si="65"/>
        <v>79</v>
      </c>
      <c r="AF400" s="240"/>
      <c r="AG400" s="240"/>
    </row>
    <row r="401" spans="1:33" x14ac:dyDescent="0.2">
      <c r="A401" s="197"/>
      <c r="B401" s="9">
        <v>372</v>
      </c>
      <c r="C401" s="204"/>
      <c r="D401" s="204"/>
      <c r="E401" s="201"/>
      <c r="F401" s="202" t="str">
        <f>IF(ISBLANK(E401), "", VLOOKUP(E401, Z!$A$2:$C$4127, 3, FALSE))</f>
        <v/>
      </c>
      <c r="G401" s="227"/>
      <c r="H401" s="227"/>
      <c r="I401" s="203" cm="1">
        <f t="array" ref="I401">IFERROR(W401/100*L401*INDEX(Application,X401,4), 0)</f>
        <v>0</v>
      </c>
      <c r="J401" s="204"/>
      <c r="K401" s="204"/>
      <c r="L401" s="229"/>
      <c r="M401" s="228"/>
      <c r="N401" s="203" cm="1">
        <f t="array" ref="N401">IFERROR(M401/100*L401*INDEX(Application,X401,4), 0)</f>
        <v>0</v>
      </c>
      <c r="O401" s="205"/>
      <c r="P401" s="204"/>
      <c r="Q401" s="201"/>
      <c r="R401" s="202" t="str">
        <f>IF(ISBLANK(Q401), "", VLOOKUP(Q401, Z!$A$2:$C$4127, 3, FALSE))</f>
        <v/>
      </c>
      <c r="S401" s="206"/>
      <c r="T401" s="207">
        <f t="shared" si="55"/>
        <v>0</v>
      </c>
      <c r="U401" s="211"/>
      <c r="V401" s="237">
        <f t="shared" si="56"/>
        <v>1</v>
      </c>
      <c r="W401" s="238">
        <f t="shared" si="62"/>
        <v>36.82</v>
      </c>
      <c r="X401" s="239">
        <f t="shared" si="57"/>
        <v>1</v>
      </c>
      <c r="Y401" s="237">
        <f t="shared" si="58"/>
        <v>1</v>
      </c>
      <c r="Z401" s="238">
        <f t="shared" si="59"/>
        <v>23.933</v>
      </c>
      <c r="AA401" s="238">
        <f t="shared" si="60"/>
        <v>23.933</v>
      </c>
      <c r="AB401" s="238">
        <f t="shared" si="63"/>
        <v>13.052</v>
      </c>
      <c r="AC401" s="238">
        <f t="shared" si="61"/>
        <v>15.262500000000001</v>
      </c>
      <c r="AD401" s="240">
        <f t="shared" si="64"/>
        <v>0</v>
      </c>
      <c r="AE401" s="240">
        <f t="shared" si="65"/>
        <v>79</v>
      </c>
      <c r="AF401" s="240"/>
      <c r="AG401" s="240"/>
    </row>
    <row r="402" spans="1:33" x14ac:dyDescent="0.2">
      <c r="A402" s="197"/>
      <c r="B402" s="226">
        <v>373</v>
      </c>
      <c r="C402" s="204"/>
      <c r="D402" s="204"/>
      <c r="E402" s="201"/>
      <c r="F402" s="202" t="str">
        <f>IF(ISBLANK(E402), "", VLOOKUP(E402, Z!$A$2:$C$4127, 3, FALSE))</f>
        <v/>
      </c>
      <c r="G402" s="227"/>
      <c r="H402" s="227"/>
      <c r="I402" s="203" cm="1">
        <f t="array" ref="I402">IFERROR(W402/100*L402*INDEX(Application,X402,4), 0)</f>
        <v>0</v>
      </c>
      <c r="J402" s="204"/>
      <c r="K402" s="204"/>
      <c r="L402" s="229"/>
      <c r="M402" s="228"/>
      <c r="N402" s="203" cm="1">
        <f t="array" ref="N402">IFERROR(M402/100*L402*INDEX(Application,X402,4), 0)</f>
        <v>0</v>
      </c>
      <c r="O402" s="205"/>
      <c r="P402" s="204"/>
      <c r="Q402" s="201"/>
      <c r="R402" s="202" t="str">
        <f>IF(ISBLANK(Q402), "", VLOOKUP(Q402, Z!$A$2:$C$4127, 3, FALSE))</f>
        <v/>
      </c>
      <c r="S402" s="206"/>
      <c r="T402" s="207">
        <f t="shared" ref="T402:T465" si="66">0.75*(I402-N402)*10</f>
        <v>0</v>
      </c>
      <c r="U402" s="211"/>
      <c r="V402" s="237">
        <f t="shared" ref="V402:V465" si="67">IF(ISBLANK(G402), 1, IFERROR(MATCH(G402, INDEX(Type,,1), 0), IFERROR(MATCH(G402, INDEX(Type,,2), 0), MATCH(G402, INDEX(Type,,3), 0))))</f>
        <v>1</v>
      </c>
      <c r="W402" s="238">
        <f t="shared" si="62"/>
        <v>36.82</v>
      </c>
      <c r="X402" s="239">
        <f t="shared" ref="X402:X465" si="68">IF(ISBLANK(H402), 1, IFERROR(MATCH(H402, INDEX(Application,,1), 0), IFERROR(MATCH(H402, INDEX(Application,,2), 0), MATCH(H402, INDEX(Application,,3), 0))))</f>
        <v>1</v>
      </c>
      <c r="Y402" s="237">
        <f t="shared" ref="Y402:Y465" si="69">IF(ISBLANK(G402), 1, IFERROR(MATCH(G402, INDEX(Type,,1), 0), IFERROR(MATCH(G402, INDEX(Type,,2), 0), MATCH(G402, INDEX(Type,,3), 0))))</f>
        <v>1</v>
      </c>
      <c r="Z402" s="238">
        <f t="shared" ref="Z402:Z465" si="70">IF(Y402=1,0.65*(36.82+L402*(-0.2119)),IF(Y402=2,0.65*20.08,IF(Y402=3,0.75*(20.35+L402*(-0.0374)),0)))</f>
        <v>23.933</v>
      </c>
      <c r="AA402" s="238">
        <f t="shared" ref="AA402:AA465" si="71">0.65*(36.82+L402*(-0.2119))</f>
        <v>23.933</v>
      </c>
      <c r="AB402" s="238">
        <f t="shared" si="63"/>
        <v>13.052</v>
      </c>
      <c r="AC402" s="238">
        <f t="shared" ref="AC402:AC465" si="72">0.75*(20.35+L402*(-0.0374))</f>
        <v>15.262500000000001</v>
      </c>
      <c r="AD402" s="240">
        <f t="shared" si="64"/>
        <v>0</v>
      </c>
      <c r="AE402" s="240">
        <f t="shared" si="65"/>
        <v>79</v>
      </c>
      <c r="AF402" s="240"/>
      <c r="AG402" s="240"/>
    </row>
    <row r="403" spans="1:33" x14ac:dyDescent="0.2">
      <c r="A403" s="197"/>
      <c r="B403" s="9">
        <v>374</v>
      </c>
      <c r="C403" s="204"/>
      <c r="D403" s="204"/>
      <c r="E403" s="201"/>
      <c r="F403" s="202" t="str">
        <f>IF(ISBLANK(E403), "", VLOOKUP(E403, Z!$A$2:$C$4127, 3, FALSE))</f>
        <v/>
      </c>
      <c r="G403" s="227"/>
      <c r="H403" s="227"/>
      <c r="I403" s="203" cm="1">
        <f t="array" ref="I403">IFERROR(W403/100*L403*INDEX(Application,X403,4), 0)</f>
        <v>0</v>
      </c>
      <c r="J403" s="204"/>
      <c r="K403" s="204"/>
      <c r="L403" s="229"/>
      <c r="M403" s="228"/>
      <c r="N403" s="203" cm="1">
        <f t="array" ref="N403">IFERROR(M403/100*L403*INDEX(Application,X403,4), 0)</f>
        <v>0</v>
      </c>
      <c r="O403" s="205"/>
      <c r="P403" s="204"/>
      <c r="Q403" s="201"/>
      <c r="R403" s="202" t="str">
        <f>IF(ISBLANK(Q403), "", VLOOKUP(Q403, Z!$A$2:$C$4127, 3, FALSE))</f>
        <v/>
      </c>
      <c r="S403" s="206"/>
      <c r="T403" s="207">
        <f t="shared" si="66"/>
        <v>0</v>
      </c>
      <c r="U403" s="211"/>
      <c r="V403" s="237">
        <f t="shared" si="67"/>
        <v>1</v>
      </c>
      <c r="W403" s="238">
        <f t="shared" ref="W403:W466" si="73">IF(V403=1,36.82+L403*(-0.2119),IF(V403=2,20.08,IF(V403=3,20.35+L403*(-0.0374),0)))</f>
        <v>36.82</v>
      </c>
      <c r="X403" s="239">
        <f t="shared" si="68"/>
        <v>1</v>
      </c>
      <c r="Y403" s="237">
        <f t="shared" si="69"/>
        <v>1</v>
      </c>
      <c r="Z403" s="238">
        <f t="shared" si="70"/>
        <v>23.933</v>
      </c>
      <c r="AA403" s="238">
        <f t="shared" si="71"/>
        <v>23.933</v>
      </c>
      <c r="AB403" s="238">
        <f t="shared" ref="AB403:AB466" si="74">0.65*20.08</f>
        <v>13.052</v>
      </c>
      <c r="AC403" s="238">
        <f t="shared" si="72"/>
        <v>15.262500000000001</v>
      </c>
      <c r="AD403" s="240">
        <f t="shared" ref="AD403:AD466" si="75">IF(Y403=1,0,IF(Y403=2,80,IF(Y403=3,0,0)))</f>
        <v>0</v>
      </c>
      <c r="AE403" s="240">
        <f t="shared" ref="AE403:AE466" si="76">IF(Y403=1,79,IF(Y403=2,199,IF(Y403=3,199,0)))</f>
        <v>79</v>
      </c>
      <c r="AF403" s="240"/>
      <c r="AG403" s="240"/>
    </row>
    <row r="404" spans="1:33" x14ac:dyDescent="0.2">
      <c r="A404" s="197"/>
      <c r="B404" s="9">
        <v>375</v>
      </c>
      <c r="C404" s="204"/>
      <c r="D404" s="204"/>
      <c r="E404" s="201"/>
      <c r="F404" s="202" t="str">
        <f>IF(ISBLANK(E404), "", VLOOKUP(E404, Z!$A$2:$C$4127, 3, FALSE))</f>
        <v/>
      </c>
      <c r="G404" s="227"/>
      <c r="H404" s="227"/>
      <c r="I404" s="203" cm="1">
        <f t="array" ref="I404">IFERROR(W404/100*L404*INDEX(Application,X404,4), 0)</f>
        <v>0</v>
      </c>
      <c r="J404" s="204"/>
      <c r="K404" s="204"/>
      <c r="L404" s="229"/>
      <c r="M404" s="228"/>
      <c r="N404" s="203" cm="1">
        <f t="array" ref="N404">IFERROR(M404/100*L404*INDEX(Application,X404,4), 0)</f>
        <v>0</v>
      </c>
      <c r="O404" s="205"/>
      <c r="P404" s="204"/>
      <c r="Q404" s="201"/>
      <c r="R404" s="202" t="str">
        <f>IF(ISBLANK(Q404), "", VLOOKUP(Q404, Z!$A$2:$C$4127, 3, FALSE))</f>
        <v/>
      </c>
      <c r="S404" s="206"/>
      <c r="T404" s="207">
        <f t="shared" si="66"/>
        <v>0</v>
      </c>
      <c r="U404" s="211"/>
      <c r="V404" s="237">
        <f t="shared" si="67"/>
        <v>1</v>
      </c>
      <c r="W404" s="238">
        <f t="shared" si="73"/>
        <v>36.82</v>
      </c>
      <c r="X404" s="239">
        <f t="shared" si="68"/>
        <v>1</v>
      </c>
      <c r="Y404" s="237">
        <f t="shared" si="69"/>
        <v>1</v>
      </c>
      <c r="Z404" s="238">
        <f t="shared" si="70"/>
        <v>23.933</v>
      </c>
      <c r="AA404" s="238">
        <f t="shared" si="71"/>
        <v>23.933</v>
      </c>
      <c r="AB404" s="238">
        <f t="shared" si="74"/>
        <v>13.052</v>
      </c>
      <c r="AC404" s="238">
        <f t="shared" si="72"/>
        <v>15.262500000000001</v>
      </c>
      <c r="AD404" s="240">
        <f t="shared" si="75"/>
        <v>0</v>
      </c>
      <c r="AE404" s="240">
        <f t="shared" si="76"/>
        <v>79</v>
      </c>
      <c r="AF404" s="240"/>
      <c r="AG404" s="240"/>
    </row>
    <row r="405" spans="1:33" x14ac:dyDescent="0.2">
      <c r="A405" s="197"/>
      <c r="B405" s="9">
        <v>376</v>
      </c>
      <c r="C405" s="204"/>
      <c r="D405" s="204"/>
      <c r="E405" s="201"/>
      <c r="F405" s="202" t="str">
        <f>IF(ISBLANK(E405), "", VLOOKUP(E405, Z!$A$2:$C$4127, 3, FALSE))</f>
        <v/>
      </c>
      <c r="G405" s="227"/>
      <c r="H405" s="227"/>
      <c r="I405" s="203" cm="1">
        <f t="array" ref="I405">IFERROR(W405/100*L405*INDEX(Application,X405,4), 0)</f>
        <v>0</v>
      </c>
      <c r="J405" s="204"/>
      <c r="K405" s="204"/>
      <c r="L405" s="229"/>
      <c r="M405" s="228"/>
      <c r="N405" s="203" cm="1">
        <f t="array" ref="N405">IFERROR(M405/100*L405*INDEX(Application,X405,4), 0)</f>
        <v>0</v>
      </c>
      <c r="O405" s="205"/>
      <c r="P405" s="204"/>
      <c r="Q405" s="201"/>
      <c r="R405" s="202" t="str">
        <f>IF(ISBLANK(Q405), "", VLOOKUP(Q405, Z!$A$2:$C$4127, 3, FALSE))</f>
        <v/>
      </c>
      <c r="S405" s="206"/>
      <c r="T405" s="207">
        <f t="shared" si="66"/>
        <v>0</v>
      </c>
      <c r="U405" s="211"/>
      <c r="V405" s="237">
        <f t="shared" si="67"/>
        <v>1</v>
      </c>
      <c r="W405" s="238">
        <f t="shared" si="73"/>
        <v>36.82</v>
      </c>
      <c r="X405" s="239">
        <f t="shared" si="68"/>
        <v>1</v>
      </c>
      <c r="Y405" s="237">
        <f t="shared" si="69"/>
        <v>1</v>
      </c>
      <c r="Z405" s="238">
        <f t="shared" si="70"/>
        <v>23.933</v>
      </c>
      <c r="AA405" s="238">
        <f t="shared" si="71"/>
        <v>23.933</v>
      </c>
      <c r="AB405" s="238">
        <f t="shared" si="74"/>
        <v>13.052</v>
      </c>
      <c r="AC405" s="238">
        <f t="shared" si="72"/>
        <v>15.262500000000001</v>
      </c>
      <c r="AD405" s="240">
        <f t="shared" si="75"/>
        <v>0</v>
      </c>
      <c r="AE405" s="240">
        <f t="shared" si="76"/>
        <v>79</v>
      </c>
      <c r="AF405" s="240"/>
      <c r="AG405" s="240"/>
    </row>
    <row r="406" spans="1:33" x14ac:dyDescent="0.2">
      <c r="A406" s="197"/>
      <c r="B406" s="226">
        <v>377</v>
      </c>
      <c r="C406" s="204"/>
      <c r="D406" s="204"/>
      <c r="E406" s="201"/>
      <c r="F406" s="202" t="str">
        <f>IF(ISBLANK(E406), "", VLOOKUP(E406, Z!$A$2:$C$4127, 3, FALSE))</f>
        <v/>
      </c>
      <c r="G406" s="227"/>
      <c r="H406" s="227"/>
      <c r="I406" s="203" cm="1">
        <f t="array" ref="I406">IFERROR(W406/100*L406*INDEX(Application,X406,4), 0)</f>
        <v>0</v>
      </c>
      <c r="J406" s="204"/>
      <c r="K406" s="204"/>
      <c r="L406" s="229"/>
      <c r="M406" s="228"/>
      <c r="N406" s="203" cm="1">
        <f t="array" ref="N406">IFERROR(M406/100*L406*INDEX(Application,X406,4), 0)</f>
        <v>0</v>
      </c>
      <c r="O406" s="205"/>
      <c r="P406" s="204"/>
      <c r="Q406" s="201"/>
      <c r="R406" s="202" t="str">
        <f>IF(ISBLANK(Q406), "", VLOOKUP(Q406, Z!$A$2:$C$4127, 3, FALSE))</f>
        <v/>
      </c>
      <c r="S406" s="206"/>
      <c r="T406" s="207">
        <f t="shared" si="66"/>
        <v>0</v>
      </c>
      <c r="U406" s="211"/>
      <c r="V406" s="237">
        <f t="shared" si="67"/>
        <v>1</v>
      </c>
      <c r="W406" s="238">
        <f t="shared" si="73"/>
        <v>36.82</v>
      </c>
      <c r="X406" s="239">
        <f t="shared" si="68"/>
        <v>1</v>
      </c>
      <c r="Y406" s="237">
        <f t="shared" si="69"/>
        <v>1</v>
      </c>
      <c r="Z406" s="238">
        <f t="shared" si="70"/>
        <v>23.933</v>
      </c>
      <c r="AA406" s="238">
        <f t="shared" si="71"/>
        <v>23.933</v>
      </c>
      <c r="AB406" s="238">
        <f t="shared" si="74"/>
        <v>13.052</v>
      </c>
      <c r="AC406" s="238">
        <f t="shared" si="72"/>
        <v>15.262500000000001</v>
      </c>
      <c r="AD406" s="240">
        <f t="shared" si="75"/>
        <v>0</v>
      </c>
      <c r="AE406" s="240">
        <f t="shared" si="76"/>
        <v>79</v>
      </c>
      <c r="AF406" s="240"/>
      <c r="AG406" s="240"/>
    </row>
    <row r="407" spans="1:33" x14ac:dyDescent="0.2">
      <c r="A407" s="197"/>
      <c r="B407" s="9">
        <v>378</v>
      </c>
      <c r="C407" s="204"/>
      <c r="D407" s="204"/>
      <c r="E407" s="201"/>
      <c r="F407" s="202" t="str">
        <f>IF(ISBLANK(E407), "", VLOOKUP(E407, Z!$A$2:$C$4127, 3, FALSE))</f>
        <v/>
      </c>
      <c r="G407" s="227"/>
      <c r="H407" s="227"/>
      <c r="I407" s="203" cm="1">
        <f t="array" ref="I407">IFERROR(W407/100*L407*INDEX(Application,X407,4), 0)</f>
        <v>0</v>
      </c>
      <c r="J407" s="204"/>
      <c r="K407" s="204"/>
      <c r="L407" s="229"/>
      <c r="M407" s="228"/>
      <c r="N407" s="203" cm="1">
        <f t="array" ref="N407">IFERROR(M407/100*L407*INDEX(Application,X407,4), 0)</f>
        <v>0</v>
      </c>
      <c r="O407" s="205"/>
      <c r="P407" s="204"/>
      <c r="Q407" s="201"/>
      <c r="R407" s="202" t="str">
        <f>IF(ISBLANK(Q407), "", VLOOKUP(Q407, Z!$A$2:$C$4127, 3, FALSE))</f>
        <v/>
      </c>
      <c r="S407" s="206"/>
      <c r="T407" s="207">
        <f t="shared" si="66"/>
        <v>0</v>
      </c>
      <c r="U407" s="211"/>
      <c r="V407" s="237">
        <f t="shared" si="67"/>
        <v>1</v>
      </c>
      <c r="W407" s="238">
        <f t="shared" si="73"/>
        <v>36.82</v>
      </c>
      <c r="X407" s="239">
        <f t="shared" si="68"/>
        <v>1</v>
      </c>
      <c r="Y407" s="237">
        <f t="shared" si="69"/>
        <v>1</v>
      </c>
      <c r="Z407" s="238">
        <f t="shared" si="70"/>
        <v>23.933</v>
      </c>
      <c r="AA407" s="238">
        <f t="shared" si="71"/>
        <v>23.933</v>
      </c>
      <c r="AB407" s="238">
        <f t="shared" si="74"/>
        <v>13.052</v>
      </c>
      <c r="AC407" s="238">
        <f t="shared" si="72"/>
        <v>15.262500000000001</v>
      </c>
      <c r="AD407" s="240">
        <f t="shared" si="75"/>
        <v>0</v>
      </c>
      <c r="AE407" s="240">
        <f t="shared" si="76"/>
        <v>79</v>
      </c>
      <c r="AF407" s="240"/>
      <c r="AG407" s="240"/>
    </row>
    <row r="408" spans="1:33" x14ac:dyDescent="0.2">
      <c r="A408" s="197"/>
      <c r="B408" s="9">
        <v>379</v>
      </c>
      <c r="C408" s="204"/>
      <c r="D408" s="204"/>
      <c r="E408" s="201"/>
      <c r="F408" s="202" t="str">
        <f>IF(ISBLANK(E408), "", VLOOKUP(E408, Z!$A$2:$C$4127, 3, FALSE))</f>
        <v/>
      </c>
      <c r="G408" s="227"/>
      <c r="H408" s="227"/>
      <c r="I408" s="203" cm="1">
        <f t="array" ref="I408">IFERROR(W408/100*L408*INDEX(Application,X408,4), 0)</f>
        <v>0</v>
      </c>
      <c r="J408" s="204"/>
      <c r="K408" s="204"/>
      <c r="L408" s="229"/>
      <c r="M408" s="228"/>
      <c r="N408" s="203" cm="1">
        <f t="array" ref="N408">IFERROR(M408/100*L408*INDEX(Application,X408,4), 0)</f>
        <v>0</v>
      </c>
      <c r="O408" s="205"/>
      <c r="P408" s="204"/>
      <c r="Q408" s="201"/>
      <c r="R408" s="202" t="str">
        <f>IF(ISBLANK(Q408), "", VLOOKUP(Q408, Z!$A$2:$C$4127, 3, FALSE))</f>
        <v/>
      </c>
      <c r="S408" s="206"/>
      <c r="T408" s="207">
        <f t="shared" si="66"/>
        <v>0</v>
      </c>
      <c r="U408" s="211"/>
      <c r="V408" s="237">
        <f t="shared" si="67"/>
        <v>1</v>
      </c>
      <c r="W408" s="238">
        <f t="shared" si="73"/>
        <v>36.82</v>
      </c>
      <c r="X408" s="239">
        <f t="shared" si="68"/>
        <v>1</v>
      </c>
      <c r="Y408" s="237">
        <f t="shared" si="69"/>
        <v>1</v>
      </c>
      <c r="Z408" s="238">
        <f t="shared" si="70"/>
        <v>23.933</v>
      </c>
      <c r="AA408" s="238">
        <f t="shared" si="71"/>
        <v>23.933</v>
      </c>
      <c r="AB408" s="238">
        <f t="shared" si="74"/>
        <v>13.052</v>
      </c>
      <c r="AC408" s="238">
        <f t="shared" si="72"/>
        <v>15.262500000000001</v>
      </c>
      <c r="AD408" s="240">
        <f t="shared" si="75"/>
        <v>0</v>
      </c>
      <c r="AE408" s="240">
        <f t="shared" si="76"/>
        <v>79</v>
      </c>
      <c r="AF408" s="240"/>
      <c r="AG408" s="240"/>
    </row>
    <row r="409" spans="1:33" x14ac:dyDescent="0.2">
      <c r="A409" s="197"/>
      <c r="B409" s="9">
        <v>380</v>
      </c>
      <c r="C409" s="204"/>
      <c r="D409" s="204"/>
      <c r="E409" s="201"/>
      <c r="F409" s="202" t="str">
        <f>IF(ISBLANK(E409), "", VLOOKUP(E409, Z!$A$2:$C$4127, 3, FALSE))</f>
        <v/>
      </c>
      <c r="G409" s="227"/>
      <c r="H409" s="227"/>
      <c r="I409" s="203" cm="1">
        <f t="array" ref="I409">IFERROR(W409/100*L409*INDEX(Application,X409,4), 0)</f>
        <v>0</v>
      </c>
      <c r="J409" s="204"/>
      <c r="K409" s="204"/>
      <c r="L409" s="229"/>
      <c r="M409" s="228"/>
      <c r="N409" s="203" cm="1">
        <f t="array" ref="N409">IFERROR(M409/100*L409*INDEX(Application,X409,4), 0)</f>
        <v>0</v>
      </c>
      <c r="O409" s="205"/>
      <c r="P409" s="204"/>
      <c r="Q409" s="201"/>
      <c r="R409" s="202" t="str">
        <f>IF(ISBLANK(Q409), "", VLOOKUP(Q409, Z!$A$2:$C$4127, 3, FALSE))</f>
        <v/>
      </c>
      <c r="S409" s="206"/>
      <c r="T409" s="207">
        <f t="shared" si="66"/>
        <v>0</v>
      </c>
      <c r="U409" s="211"/>
      <c r="V409" s="237">
        <f t="shared" si="67"/>
        <v>1</v>
      </c>
      <c r="W409" s="238">
        <f t="shared" si="73"/>
        <v>36.82</v>
      </c>
      <c r="X409" s="239">
        <f t="shared" si="68"/>
        <v>1</v>
      </c>
      <c r="Y409" s="237">
        <f t="shared" si="69"/>
        <v>1</v>
      </c>
      <c r="Z409" s="238">
        <f t="shared" si="70"/>
        <v>23.933</v>
      </c>
      <c r="AA409" s="238">
        <f t="shared" si="71"/>
        <v>23.933</v>
      </c>
      <c r="AB409" s="238">
        <f t="shared" si="74"/>
        <v>13.052</v>
      </c>
      <c r="AC409" s="238">
        <f t="shared" si="72"/>
        <v>15.262500000000001</v>
      </c>
      <c r="AD409" s="240">
        <f t="shared" si="75"/>
        <v>0</v>
      </c>
      <c r="AE409" s="240">
        <f t="shared" si="76"/>
        <v>79</v>
      </c>
      <c r="AF409" s="240"/>
      <c r="AG409" s="240"/>
    </row>
    <row r="410" spans="1:33" x14ac:dyDescent="0.2">
      <c r="A410" s="197"/>
      <c r="B410" s="226">
        <v>381</v>
      </c>
      <c r="C410" s="204"/>
      <c r="D410" s="204"/>
      <c r="E410" s="201"/>
      <c r="F410" s="202" t="str">
        <f>IF(ISBLANK(E410), "", VLOOKUP(E410, Z!$A$2:$C$4127, 3, FALSE))</f>
        <v/>
      </c>
      <c r="G410" s="227"/>
      <c r="H410" s="227"/>
      <c r="I410" s="203" cm="1">
        <f t="array" ref="I410">IFERROR(W410/100*L410*INDEX(Application,X410,4), 0)</f>
        <v>0</v>
      </c>
      <c r="J410" s="204"/>
      <c r="K410" s="204"/>
      <c r="L410" s="229"/>
      <c r="M410" s="228"/>
      <c r="N410" s="203" cm="1">
        <f t="array" ref="N410">IFERROR(M410/100*L410*INDEX(Application,X410,4), 0)</f>
        <v>0</v>
      </c>
      <c r="O410" s="205"/>
      <c r="P410" s="204"/>
      <c r="Q410" s="201"/>
      <c r="R410" s="202" t="str">
        <f>IF(ISBLANK(Q410), "", VLOOKUP(Q410, Z!$A$2:$C$4127, 3, FALSE))</f>
        <v/>
      </c>
      <c r="S410" s="206"/>
      <c r="T410" s="207">
        <f t="shared" si="66"/>
        <v>0</v>
      </c>
      <c r="U410" s="211"/>
      <c r="V410" s="237">
        <f t="shared" si="67"/>
        <v>1</v>
      </c>
      <c r="W410" s="238">
        <f t="shared" si="73"/>
        <v>36.82</v>
      </c>
      <c r="X410" s="239">
        <f t="shared" si="68"/>
        <v>1</v>
      </c>
      <c r="Y410" s="237">
        <f t="shared" si="69"/>
        <v>1</v>
      </c>
      <c r="Z410" s="238">
        <f t="shared" si="70"/>
        <v>23.933</v>
      </c>
      <c r="AA410" s="238">
        <f t="shared" si="71"/>
        <v>23.933</v>
      </c>
      <c r="AB410" s="238">
        <f t="shared" si="74"/>
        <v>13.052</v>
      </c>
      <c r="AC410" s="238">
        <f t="shared" si="72"/>
        <v>15.262500000000001</v>
      </c>
      <c r="AD410" s="240">
        <f t="shared" si="75"/>
        <v>0</v>
      </c>
      <c r="AE410" s="240">
        <f t="shared" si="76"/>
        <v>79</v>
      </c>
      <c r="AF410" s="240"/>
      <c r="AG410" s="240"/>
    </row>
    <row r="411" spans="1:33" x14ac:dyDescent="0.2">
      <c r="A411" s="197"/>
      <c r="B411" s="9">
        <v>382</v>
      </c>
      <c r="C411" s="204"/>
      <c r="D411" s="204"/>
      <c r="E411" s="201"/>
      <c r="F411" s="202" t="str">
        <f>IF(ISBLANK(E411), "", VLOOKUP(E411, Z!$A$2:$C$4127, 3, FALSE))</f>
        <v/>
      </c>
      <c r="G411" s="227"/>
      <c r="H411" s="227"/>
      <c r="I411" s="203" cm="1">
        <f t="array" ref="I411">IFERROR(W411/100*L411*INDEX(Application,X411,4), 0)</f>
        <v>0</v>
      </c>
      <c r="J411" s="204"/>
      <c r="K411" s="204"/>
      <c r="L411" s="229"/>
      <c r="M411" s="228"/>
      <c r="N411" s="203" cm="1">
        <f t="array" ref="N411">IFERROR(M411/100*L411*INDEX(Application,X411,4), 0)</f>
        <v>0</v>
      </c>
      <c r="O411" s="205"/>
      <c r="P411" s="204"/>
      <c r="Q411" s="201"/>
      <c r="R411" s="202" t="str">
        <f>IF(ISBLANK(Q411), "", VLOOKUP(Q411, Z!$A$2:$C$4127, 3, FALSE))</f>
        <v/>
      </c>
      <c r="S411" s="206"/>
      <c r="T411" s="207">
        <f t="shared" si="66"/>
        <v>0</v>
      </c>
      <c r="U411" s="211"/>
      <c r="V411" s="237">
        <f t="shared" si="67"/>
        <v>1</v>
      </c>
      <c r="W411" s="238">
        <f t="shared" si="73"/>
        <v>36.82</v>
      </c>
      <c r="X411" s="239">
        <f t="shared" si="68"/>
        <v>1</v>
      </c>
      <c r="Y411" s="237">
        <f t="shared" si="69"/>
        <v>1</v>
      </c>
      <c r="Z411" s="238">
        <f t="shared" si="70"/>
        <v>23.933</v>
      </c>
      <c r="AA411" s="238">
        <f t="shared" si="71"/>
        <v>23.933</v>
      </c>
      <c r="AB411" s="238">
        <f t="shared" si="74"/>
        <v>13.052</v>
      </c>
      <c r="AC411" s="238">
        <f t="shared" si="72"/>
        <v>15.262500000000001</v>
      </c>
      <c r="AD411" s="240">
        <f t="shared" si="75"/>
        <v>0</v>
      </c>
      <c r="AE411" s="240">
        <f t="shared" si="76"/>
        <v>79</v>
      </c>
      <c r="AF411" s="240"/>
      <c r="AG411" s="240"/>
    </row>
    <row r="412" spans="1:33" x14ac:dyDescent="0.2">
      <c r="A412" s="197"/>
      <c r="B412" s="9">
        <v>383</v>
      </c>
      <c r="C412" s="204"/>
      <c r="D412" s="204"/>
      <c r="E412" s="201"/>
      <c r="F412" s="202" t="str">
        <f>IF(ISBLANK(E412), "", VLOOKUP(E412, Z!$A$2:$C$4127, 3, FALSE))</f>
        <v/>
      </c>
      <c r="G412" s="227"/>
      <c r="H412" s="227"/>
      <c r="I412" s="203" cm="1">
        <f t="array" ref="I412">IFERROR(W412/100*L412*INDEX(Application,X412,4), 0)</f>
        <v>0</v>
      </c>
      <c r="J412" s="204"/>
      <c r="K412" s="204"/>
      <c r="L412" s="229"/>
      <c r="M412" s="228"/>
      <c r="N412" s="203" cm="1">
        <f t="array" ref="N412">IFERROR(M412/100*L412*INDEX(Application,X412,4), 0)</f>
        <v>0</v>
      </c>
      <c r="O412" s="205"/>
      <c r="P412" s="204"/>
      <c r="Q412" s="201"/>
      <c r="R412" s="202" t="str">
        <f>IF(ISBLANK(Q412), "", VLOOKUP(Q412, Z!$A$2:$C$4127, 3, FALSE))</f>
        <v/>
      </c>
      <c r="S412" s="206"/>
      <c r="T412" s="207">
        <f t="shared" si="66"/>
        <v>0</v>
      </c>
      <c r="U412" s="211"/>
      <c r="V412" s="237">
        <f t="shared" si="67"/>
        <v>1</v>
      </c>
      <c r="W412" s="238">
        <f t="shared" si="73"/>
        <v>36.82</v>
      </c>
      <c r="X412" s="239">
        <f t="shared" si="68"/>
        <v>1</v>
      </c>
      <c r="Y412" s="237">
        <f t="shared" si="69"/>
        <v>1</v>
      </c>
      <c r="Z412" s="238">
        <f t="shared" si="70"/>
        <v>23.933</v>
      </c>
      <c r="AA412" s="238">
        <f t="shared" si="71"/>
        <v>23.933</v>
      </c>
      <c r="AB412" s="238">
        <f t="shared" si="74"/>
        <v>13.052</v>
      </c>
      <c r="AC412" s="238">
        <f t="shared" si="72"/>
        <v>15.262500000000001</v>
      </c>
      <c r="AD412" s="240">
        <f t="shared" si="75"/>
        <v>0</v>
      </c>
      <c r="AE412" s="240">
        <f t="shared" si="76"/>
        <v>79</v>
      </c>
      <c r="AF412" s="240"/>
      <c r="AG412" s="240"/>
    </row>
    <row r="413" spans="1:33" x14ac:dyDescent="0.2">
      <c r="A413" s="197"/>
      <c r="B413" s="9">
        <v>384</v>
      </c>
      <c r="C413" s="204"/>
      <c r="D413" s="204"/>
      <c r="E413" s="201"/>
      <c r="F413" s="202" t="str">
        <f>IF(ISBLANK(E413), "", VLOOKUP(E413, Z!$A$2:$C$4127, 3, FALSE))</f>
        <v/>
      </c>
      <c r="G413" s="227"/>
      <c r="H413" s="227"/>
      <c r="I413" s="203" cm="1">
        <f t="array" ref="I413">IFERROR(W413/100*L413*INDEX(Application,X413,4), 0)</f>
        <v>0</v>
      </c>
      <c r="J413" s="204"/>
      <c r="K413" s="204"/>
      <c r="L413" s="229"/>
      <c r="M413" s="228"/>
      <c r="N413" s="203" cm="1">
        <f t="array" ref="N413">IFERROR(M413/100*L413*INDEX(Application,X413,4), 0)</f>
        <v>0</v>
      </c>
      <c r="O413" s="205"/>
      <c r="P413" s="204"/>
      <c r="Q413" s="201"/>
      <c r="R413" s="202" t="str">
        <f>IF(ISBLANK(Q413), "", VLOOKUP(Q413, Z!$A$2:$C$4127, 3, FALSE))</f>
        <v/>
      </c>
      <c r="S413" s="206"/>
      <c r="T413" s="207">
        <f t="shared" si="66"/>
        <v>0</v>
      </c>
      <c r="U413" s="211"/>
      <c r="V413" s="237">
        <f t="shared" si="67"/>
        <v>1</v>
      </c>
      <c r="W413" s="238">
        <f t="shared" si="73"/>
        <v>36.82</v>
      </c>
      <c r="X413" s="239">
        <f t="shared" si="68"/>
        <v>1</v>
      </c>
      <c r="Y413" s="237">
        <f t="shared" si="69"/>
        <v>1</v>
      </c>
      <c r="Z413" s="238">
        <f t="shared" si="70"/>
        <v>23.933</v>
      </c>
      <c r="AA413" s="238">
        <f t="shared" si="71"/>
        <v>23.933</v>
      </c>
      <c r="AB413" s="238">
        <f t="shared" si="74"/>
        <v>13.052</v>
      </c>
      <c r="AC413" s="238">
        <f t="shared" si="72"/>
        <v>15.262500000000001</v>
      </c>
      <c r="AD413" s="240">
        <f t="shared" si="75"/>
        <v>0</v>
      </c>
      <c r="AE413" s="240">
        <f t="shared" si="76"/>
        <v>79</v>
      </c>
      <c r="AF413" s="240"/>
      <c r="AG413" s="240"/>
    </row>
    <row r="414" spans="1:33" x14ac:dyDescent="0.2">
      <c r="A414" s="197"/>
      <c r="B414" s="226">
        <v>385</v>
      </c>
      <c r="C414" s="204"/>
      <c r="D414" s="204"/>
      <c r="E414" s="201"/>
      <c r="F414" s="202" t="str">
        <f>IF(ISBLANK(E414), "", VLOOKUP(E414, Z!$A$2:$C$4127, 3, FALSE))</f>
        <v/>
      </c>
      <c r="G414" s="227"/>
      <c r="H414" s="227"/>
      <c r="I414" s="203" cm="1">
        <f t="array" ref="I414">IFERROR(W414/100*L414*INDEX(Application,X414,4), 0)</f>
        <v>0</v>
      </c>
      <c r="J414" s="204"/>
      <c r="K414" s="204"/>
      <c r="L414" s="229"/>
      <c r="M414" s="228"/>
      <c r="N414" s="203" cm="1">
        <f t="array" ref="N414">IFERROR(M414/100*L414*INDEX(Application,X414,4), 0)</f>
        <v>0</v>
      </c>
      <c r="O414" s="205"/>
      <c r="P414" s="204"/>
      <c r="Q414" s="201"/>
      <c r="R414" s="202" t="str">
        <f>IF(ISBLANK(Q414), "", VLOOKUP(Q414, Z!$A$2:$C$4127, 3, FALSE))</f>
        <v/>
      </c>
      <c r="S414" s="206"/>
      <c r="T414" s="207">
        <f t="shared" si="66"/>
        <v>0</v>
      </c>
      <c r="U414" s="211"/>
      <c r="V414" s="237">
        <f t="shared" si="67"/>
        <v>1</v>
      </c>
      <c r="W414" s="238">
        <f t="shared" si="73"/>
        <v>36.82</v>
      </c>
      <c r="X414" s="239">
        <f t="shared" si="68"/>
        <v>1</v>
      </c>
      <c r="Y414" s="237">
        <f t="shared" si="69"/>
        <v>1</v>
      </c>
      <c r="Z414" s="238">
        <f t="shared" si="70"/>
        <v>23.933</v>
      </c>
      <c r="AA414" s="238">
        <f t="shared" si="71"/>
        <v>23.933</v>
      </c>
      <c r="AB414" s="238">
        <f t="shared" si="74"/>
        <v>13.052</v>
      </c>
      <c r="AC414" s="238">
        <f t="shared" si="72"/>
        <v>15.262500000000001</v>
      </c>
      <c r="AD414" s="240">
        <f t="shared" si="75"/>
        <v>0</v>
      </c>
      <c r="AE414" s="240">
        <f t="shared" si="76"/>
        <v>79</v>
      </c>
      <c r="AF414" s="240"/>
      <c r="AG414" s="240"/>
    </row>
    <row r="415" spans="1:33" x14ac:dyDescent="0.2">
      <c r="A415" s="197"/>
      <c r="B415" s="9">
        <v>386</v>
      </c>
      <c r="C415" s="204"/>
      <c r="D415" s="204"/>
      <c r="E415" s="201"/>
      <c r="F415" s="202" t="str">
        <f>IF(ISBLANK(E415), "", VLOOKUP(E415, Z!$A$2:$C$4127, 3, FALSE))</f>
        <v/>
      </c>
      <c r="G415" s="227"/>
      <c r="H415" s="227"/>
      <c r="I415" s="203" cm="1">
        <f t="array" ref="I415">IFERROR(W415/100*L415*INDEX(Application,X415,4), 0)</f>
        <v>0</v>
      </c>
      <c r="J415" s="204"/>
      <c r="K415" s="204"/>
      <c r="L415" s="229"/>
      <c r="M415" s="228"/>
      <c r="N415" s="203" cm="1">
        <f t="array" ref="N415">IFERROR(M415/100*L415*INDEX(Application,X415,4), 0)</f>
        <v>0</v>
      </c>
      <c r="O415" s="205"/>
      <c r="P415" s="204"/>
      <c r="Q415" s="201"/>
      <c r="R415" s="202" t="str">
        <f>IF(ISBLANK(Q415), "", VLOOKUP(Q415, Z!$A$2:$C$4127, 3, FALSE))</f>
        <v/>
      </c>
      <c r="S415" s="206"/>
      <c r="T415" s="207">
        <f t="shared" si="66"/>
        <v>0</v>
      </c>
      <c r="U415" s="211"/>
      <c r="V415" s="237">
        <f t="shared" si="67"/>
        <v>1</v>
      </c>
      <c r="W415" s="238">
        <f t="shared" si="73"/>
        <v>36.82</v>
      </c>
      <c r="X415" s="239">
        <f t="shared" si="68"/>
        <v>1</v>
      </c>
      <c r="Y415" s="237">
        <f t="shared" si="69"/>
        <v>1</v>
      </c>
      <c r="Z415" s="238">
        <f t="shared" si="70"/>
        <v>23.933</v>
      </c>
      <c r="AA415" s="238">
        <f t="shared" si="71"/>
        <v>23.933</v>
      </c>
      <c r="AB415" s="238">
        <f t="shared" si="74"/>
        <v>13.052</v>
      </c>
      <c r="AC415" s="238">
        <f t="shared" si="72"/>
        <v>15.262500000000001</v>
      </c>
      <c r="AD415" s="240">
        <f t="shared" si="75"/>
        <v>0</v>
      </c>
      <c r="AE415" s="240">
        <f t="shared" si="76"/>
        <v>79</v>
      </c>
      <c r="AF415" s="240"/>
      <c r="AG415" s="240"/>
    </row>
    <row r="416" spans="1:33" x14ac:dyDescent="0.2">
      <c r="A416" s="197"/>
      <c r="B416" s="9">
        <v>387</v>
      </c>
      <c r="C416" s="204"/>
      <c r="D416" s="204"/>
      <c r="E416" s="201"/>
      <c r="F416" s="202" t="str">
        <f>IF(ISBLANK(E416), "", VLOOKUP(E416, Z!$A$2:$C$4127, 3, FALSE))</f>
        <v/>
      </c>
      <c r="G416" s="227"/>
      <c r="H416" s="227"/>
      <c r="I416" s="203" cm="1">
        <f t="array" ref="I416">IFERROR(W416/100*L416*INDEX(Application,X416,4), 0)</f>
        <v>0</v>
      </c>
      <c r="J416" s="204"/>
      <c r="K416" s="204"/>
      <c r="L416" s="229"/>
      <c r="M416" s="228"/>
      <c r="N416" s="203" cm="1">
        <f t="array" ref="N416">IFERROR(M416/100*L416*INDEX(Application,X416,4), 0)</f>
        <v>0</v>
      </c>
      <c r="O416" s="205"/>
      <c r="P416" s="204"/>
      <c r="Q416" s="201"/>
      <c r="R416" s="202" t="str">
        <f>IF(ISBLANK(Q416), "", VLOOKUP(Q416, Z!$A$2:$C$4127, 3, FALSE))</f>
        <v/>
      </c>
      <c r="S416" s="206"/>
      <c r="T416" s="207">
        <f t="shared" si="66"/>
        <v>0</v>
      </c>
      <c r="U416" s="211"/>
      <c r="V416" s="237">
        <f t="shared" si="67"/>
        <v>1</v>
      </c>
      <c r="W416" s="238">
        <f t="shared" si="73"/>
        <v>36.82</v>
      </c>
      <c r="X416" s="239">
        <f t="shared" si="68"/>
        <v>1</v>
      </c>
      <c r="Y416" s="237">
        <f t="shared" si="69"/>
        <v>1</v>
      </c>
      <c r="Z416" s="238">
        <f t="shared" si="70"/>
        <v>23.933</v>
      </c>
      <c r="AA416" s="238">
        <f t="shared" si="71"/>
        <v>23.933</v>
      </c>
      <c r="AB416" s="238">
        <f t="shared" si="74"/>
        <v>13.052</v>
      </c>
      <c r="AC416" s="238">
        <f t="shared" si="72"/>
        <v>15.262500000000001</v>
      </c>
      <c r="AD416" s="240">
        <f t="shared" si="75"/>
        <v>0</v>
      </c>
      <c r="AE416" s="240">
        <f t="shared" si="76"/>
        <v>79</v>
      </c>
      <c r="AF416" s="240"/>
      <c r="AG416" s="240"/>
    </row>
    <row r="417" spans="1:33" x14ac:dyDescent="0.2">
      <c r="A417" s="197"/>
      <c r="B417" s="9">
        <v>388</v>
      </c>
      <c r="C417" s="204"/>
      <c r="D417" s="204"/>
      <c r="E417" s="201"/>
      <c r="F417" s="202" t="str">
        <f>IF(ISBLANK(E417), "", VLOOKUP(E417, Z!$A$2:$C$4127, 3, FALSE))</f>
        <v/>
      </c>
      <c r="G417" s="227"/>
      <c r="H417" s="227"/>
      <c r="I417" s="203" cm="1">
        <f t="array" ref="I417">IFERROR(W417/100*L417*INDEX(Application,X417,4), 0)</f>
        <v>0</v>
      </c>
      <c r="J417" s="204"/>
      <c r="K417" s="204"/>
      <c r="L417" s="229"/>
      <c r="M417" s="228"/>
      <c r="N417" s="203" cm="1">
        <f t="array" ref="N417">IFERROR(M417/100*L417*INDEX(Application,X417,4), 0)</f>
        <v>0</v>
      </c>
      <c r="O417" s="205"/>
      <c r="P417" s="204"/>
      <c r="Q417" s="201"/>
      <c r="R417" s="202" t="str">
        <f>IF(ISBLANK(Q417), "", VLOOKUP(Q417, Z!$A$2:$C$4127, 3, FALSE))</f>
        <v/>
      </c>
      <c r="S417" s="206"/>
      <c r="T417" s="207">
        <f t="shared" si="66"/>
        <v>0</v>
      </c>
      <c r="U417" s="211"/>
      <c r="V417" s="237">
        <f t="shared" si="67"/>
        <v>1</v>
      </c>
      <c r="W417" s="238">
        <f t="shared" si="73"/>
        <v>36.82</v>
      </c>
      <c r="X417" s="239">
        <f t="shared" si="68"/>
        <v>1</v>
      </c>
      <c r="Y417" s="237">
        <f t="shared" si="69"/>
        <v>1</v>
      </c>
      <c r="Z417" s="238">
        <f t="shared" si="70"/>
        <v>23.933</v>
      </c>
      <c r="AA417" s="238">
        <f t="shared" si="71"/>
        <v>23.933</v>
      </c>
      <c r="AB417" s="238">
        <f t="shared" si="74"/>
        <v>13.052</v>
      </c>
      <c r="AC417" s="238">
        <f t="shared" si="72"/>
        <v>15.262500000000001</v>
      </c>
      <c r="AD417" s="240">
        <f t="shared" si="75"/>
        <v>0</v>
      </c>
      <c r="AE417" s="240">
        <f t="shared" si="76"/>
        <v>79</v>
      </c>
      <c r="AF417" s="240"/>
      <c r="AG417" s="240"/>
    </row>
    <row r="418" spans="1:33" x14ac:dyDescent="0.2">
      <c r="A418" s="197"/>
      <c r="B418" s="226">
        <v>389</v>
      </c>
      <c r="C418" s="204"/>
      <c r="D418" s="204"/>
      <c r="E418" s="201"/>
      <c r="F418" s="202" t="str">
        <f>IF(ISBLANK(E418), "", VLOOKUP(E418, Z!$A$2:$C$4127, 3, FALSE))</f>
        <v/>
      </c>
      <c r="G418" s="227"/>
      <c r="H418" s="227"/>
      <c r="I418" s="203" cm="1">
        <f t="array" ref="I418">IFERROR(W418/100*L418*INDEX(Application,X418,4), 0)</f>
        <v>0</v>
      </c>
      <c r="J418" s="204"/>
      <c r="K418" s="204"/>
      <c r="L418" s="229"/>
      <c r="M418" s="228"/>
      <c r="N418" s="203" cm="1">
        <f t="array" ref="N418">IFERROR(M418/100*L418*INDEX(Application,X418,4), 0)</f>
        <v>0</v>
      </c>
      <c r="O418" s="205"/>
      <c r="P418" s="204"/>
      <c r="Q418" s="201"/>
      <c r="R418" s="202" t="str">
        <f>IF(ISBLANK(Q418), "", VLOOKUP(Q418, Z!$A$2:$C$4127, 3, FALSE))</f>
        <v/>
      </c>
      <c r="S418" s="206"/>
      <c r="T418" s="207">
        <f t="shared" si="66"/>
        <v>0</v>
      </c>
      <c r="U418" s="211"/>
      <c r="V418" s="237">
        <f t="shared" si="67"/>
        <v>1</v>
      </c>
      <c r="W418" s="238">
        <f t="shared" si="73"/>
        <v>36.82</v>
      </c>
      <c r="X418" s="239">
        <f t="shared" si="68"/>
        <v>1</v>
      </c>
      <c r="Y418" s="237">
        <f t="shared" si="69"/>
        <v>1</v>
      </c>
      <c r="Z418" s="238">
        <f t="shared" si="70"/>
        <v>23.933</v>
      </c>
      <c r="AA418" s="238">
        <f t="shared" si="71"/>
        <v>23.933</v>
      </c>
      <c r="AB418" s="238">
        <f t="shared" si="74"/>
        <v>13.052</v>
      </c>
      <c r="AC418" s="238">
        <f t="shared" si="72"/>
        <v>15.262500000000001</v>
      </c>
      <c r="AD418" s="240">
        <f t="shared" si="75"/>
        <v>0</v>
      </c>
      <c r="AE418" s="240">
        <f t="shared" si="76"/>
        <v>79</v>
      </c>
      <c r="AF418" s="240"/>
      <c r="AG418" s="240"/>
    </row>
    <row r="419" spans="1:33" x14ac:dyDescent="0.2">
      <c r="A419" s="197"/>
      <c r="B419" s="9">
        <v>390</v>
      </c>
      <c r="C419" s="204"/>
      <c r="D419" s="204"/>
      <c r="E419" s="201"/>
      <c r="F419" s="202" t="str">
        <f>IF(ISBLANK(E419), "", VLOOKUP(E419, Z!$A$2:$C$4127, 3, FALSE))</f>
        <v/>
      </c>
      <c r="G419" s="227"/>
      <c r="H419" s="227"/>
      <c r="I419" s="203" cm="1">
        <f t="array" ref="I419">IFERROR(W419/100*L419*INDEX(Application,X419,4), 0)</f>
        <v>0</v>
      </c>
      <c r="J419" s="204"/>
      <c r="K419" s="204"/>
      <c r="L419" s="229"/>
      <c r="M419" s="228"/>
      <c r="N419" s="203" cm="1">
        <f t="array" ref="N419">IFERROR(M419/100*L419*INDEX(Application,X419,4), 0)</f>
        <v>0</v>
      </c>
      <c r="O419" s="205"/>
      <c r="P419" s="204"/>
      <c r="Q419" s="201"/>
      <c r="R419" s="202" t="str">
        <f>IF(ISBLANK(Q419), "", VLOOKUP(Q419, Z!$A$2:$C$4127, 3, FALSE))</f>
        <v/>
      </c>
      <c r="S419" s="206"/>
      <c r="T419" s="207">
        <f t="shared" si="66"/>
        <v>0</v>
      </c>
      <c r="U419" s="211"/>
      <c r="V419" s="237">
        <f t="shared" si="67"/>
        <v>1</v>
      </c>
      <c r="W419" s="238">
        <f t="shared" si="73"/>
        <v>36.82</v>
      </c>
      <c r="X419" s="239">
        <f t="shared" si="68"/>
        <v>1</v>
      </c>
      <c r="Y419" s="237">
        <f t="shared" si="69"/>
        <v>1</v>
      </c>
      <c r="Z419" s="238">
        <f t="shared" si="70"/>
        <v>23.933</v>
      </c>
      <c r="AA419" s="238">
        <f t="shared" si="71"/>
        <v>23.933</v>
      </c>
      <c r="AB419" s="238">
        <f t="shared" si="74"/>
        <v>13.052</v>
      </c>
      <c r="AC419" s="238">
        <f t="shared" si="72"/>
        <v>15.262500000000001</v>
      </c>
      <c r="AD419" s="240">
        <f t="shared" si="75"/>
        <v>0</v>
      </c>
      <c r="AE419" s="240">
        <f t="shared" si="76"/>
        <v>79</v>
      </c>
      <c r="AF419" s="240"/>
      <c r="AG419" s="240"/>
    </row>
    <row r="420" spans="1:33" x14ac:dyDescent="0.2">
      <c r="A420" s="197"/>
      <c r="B420" s="9">
        <v>391</v>
      </c>
      <c r="C420" s="204"/>
      <c r="D420" s="204"/>
      <c r="E420" s="201"/>
      <c r="F420" s="202" t="str">
        <f>IF(ISBLANK(E420), "", VLOOKUP(E420, Z!$A$2:$C$4127, 3, FALSE))</f>
        <v/>
      </c>
      <c r="G420" s="227"/>
      <c r="H420" s="227"/>
      <c r="I420" s="203" cm="1">
        <f t="array" ref="I420">IFERROR(W420/100*L420*INDEX(Application,X420,4), 0)</f>
        <v>0</v>
      </c>
      <c r="J420" s="204"/>
      <c r="K420" s="204"/>
      <c r="L420" s="229"/>
      <c r="M420" s="228"/>
      <c r="N420" s="203" cm="1">
        <f t="array" ref="N420">IFERROR(M420/100*L420*INDEX(Application,X420,4), 0)</f>
        <v>0</v>
      </c>
      <c r="O420" s="205"/>
      <c r="P420" s="204"/>
      <c r="Q420" s="201"/>
      <c r="R420" s="202" t="str">
        <f>IF(ISBLANK(Q420), "", VLOOKUP(Q420, Z!$A$2:$C$4127, 3, FALSE))</f>
        <v/>
      </c>
      <c r="S420" s="206"/>
      <c r="T420" s="207">
        <f t="shared" si="66"/>
        <v>0</v>
      </c>
      <c r="U420" s="211"/>
      <c r="V420" s="237">
        <f t="shared" si="67"/>
        <v>1</v>
      </c>
      <c r="W420" s="238">
        <f t="shared" si="73"/>
        <v>36.82</v>
      </c>
      <c r="X420" s="239">
        <f t="shared" si="68"/>
        <v>1</v>
      </c>
      <c r="Y420" s="237">
        <f t="shared" si="69"/>
        <v>1</v>
      </c>
      <c r="Z420" s="238">
        <f t="shared" si="70"/>
        <v>23.933</v>
      </c>
      <c r="AA420" s="238">
        <f t="shared" si="71"/>
        <v>23.933</v>
      </c>
      <c r="AB420" s="238">
        <f t="shared" si="74"/>
        <v>13.052</v>
      </c>
      <c r="AC420" s="238">
        <f t="shared" si="72"/>
        <v>15.262500000000001</v>
      </c>
      <c r="AD420" s="240">
        <f t="shared" si="75"/>
        <v>0</v>
      </c>
      <c r="AE420" s="240">
        <f t="shared" si="76"/>
        <v>79</v>
      </c>
      <c r="AF420" s="240"/>
      <c r="AG420" s="240"/>
    </row>
    <row r="421" spans="1:33" x14ac:dyDescent="0.2">
      <c r="A421" s="197"/>
      <c r="B421" s="9">
        <v>392</v>
      </c>
      <c r="C421" s="204"/>
      <c r="D421" s="204"/>
      <c r="E421" s="201"/>
      <c r="F421" s="202" t="str">
        <f>IF(ISBLANK(E421), "", VLOOKUP(E421, Z!$A$2:$C$4127, 3, FALSE))</f>
        <v/>
      </c>
      <c r="G421" s="227"/>
      <c r="H421" s="227"/>
      <c r="I421" s="203" cm="1">
        <f t="array" ref="I421">IFERROR(W421/100*L421*INDEX(Application,X421,4), 0)</f>
        <v>0</v>
      </c>
      <c r="J421" s="204"/>
      <c r="K421" s="204"/>
      <c r="L421" s="229"/>
      <c r="M421" s="228"/>
      <c r="N421" s="203" cm="1">
        <f t="array" ref="N421">IFERROR(M421/100*L421*INDEX(Application,X421,4), 0)</f>
        <v>0</v>
      </c>
      <c r="O421" s="205"/>
      <c r="P421" s="204"/>
      <c r="Q421" s="201"/>
      <c r="R421" s="202" t="str">
        <f>IF(ISBLANK(Q421), "", VLOOKUP(Q421, Z!$A$2:$C$4127, 3, FALSE))</f>
        <v/>
      </c>
      <c r="S421" s="206"/>
      <c r="T421" s="207">
        <f t="shared" si="66"/>
        <v>0</v>
      </c>
      <c r="U421" s="211"/>
      <c r="V421" s="237">
        <f t="shared" si="67"/>
        <v>1</v>
      </c>
      <c r="W421" s="238">
        <f t="shared" si="73"/>
        <v>36.82</v>
      </c>
      <c r="X421" s="239">
        <f t="shared" si="68"/>
        <v>1</v>
      </c>
      <c r="Y421" s="237">
        <f t="shared" si="69"/>
        <v>1</v>
      </c>
      <c r="Z421" s="238">
        <f t="shared" si="70"/>
        <v>23.933</v>
      </c>
      <c r="AA421" s="238">
        <f t="shared" si="71"/>
        <v>23.933</v>
      </c>
      <c r="AB421" s="238">
        <f t="shared" si="74"/>
        <v>13.052</v>
      </c>
      <c r="AC421" s="238">
        <f t="shared" si="72"/>
        <v>15.262500000000001</v>
      </c>
      <c r="AD421" s="240">
        <f t="shared" si="75"/>
        <v>0</v>
      </c>
      <c r="AE421" s="240">
        <f t="shared" si="76"/>
        <v>79</v>
      </c>
      <c r="AF421" s="240"/>
      <c r="AG421" s="240"/>
    </row>
    <row r="422" spans="1:33" x14ac:dyDescent="0.2">
      <c r="A422" s="197"/>
      <c r="B422" s="226">
        <v>393</v>
      </c>
      <c r="C422" s="204"/>
      <c r="D422" s="204"/>
      <c r="E422" s="201"/>
      <c r="F422" s="202" t="str">
        <f>IF(ISBLANK(E422), "", VLOOKUP(E422, Z!$A$2:$C$4127, 3, FALSE))</f>
        <v/>
      </c>
      <c r="G422" s="227"/>
      <c r="H422" s="227"/>
      <c r="I422" s="203" cm="1">
        <f t="array" ref="I422">IFERROR(W422/100*L422*INDEX(Application,X422,4), 0)</f>
        <v>0</v>
      </c>
      <c r="J422" s="204"/>
      <c r="K422" s="204"/>
      <c r="L422" s="229"/>
      <c r="M422" s="228"/>
      <c r="N422" s="203" cm="1">
        <f t="array" ref="N422">IFERROR(M422/100*L422*INDEX(Application,X422,4), 0)</f>
        <v>0</v>
      </c>
      <c r="O422" s="205"/>
      <c r="P422" s="204"/>
      <c r="Q422" s="201"/>
      <c r="R422" s="202" t="str">
        <f>IF(ISBLANK(Q422), "", VLOOKUP(Q422, Z!$A$2:$C$4127, 3, FALSE))</f>
        <v/>
      </c>
      <c r="S422" s="206"/>
      <c r="T422" s="207">
        <f t="shared" si="66"/>
        <v>0</v>
      </c>
      <c r="U422" s="211"/>
      <c r="V422" s="237">
        <f t="shared" si="67"/>
        <v>1</v>
      </c>
      <c r="W422" s="238">
        <f t="shared" si="73"/>
        <v>36.82</v>
      </c>
      <c r="X422" s="239">
        <f t="shared" si="68"/>
        <v>1</v>
      </c>
      <c r="Y422" s="237">
        <f t="shared" si="69"/>
        <v>1</v>
      </c>
      <c r="Z422" s="238">
        <f t="shared" si="70"/>
        <v>23.933</v>
      </c>
      <c r="AA422" s="238">
        <f t="shared" si="71"/>
        <v>23.933</v>
      </c>
      <c r="AB422" s="238">
        <f t="shared" si="74"/>
        <v>13.052</v>
      </c>
      <c r="AC422" s="238">
        <f t="shared" si="72"/>
        <v>15.262500000000001</v>
      </c>
      <c r="AD422" s="240">
        <f t="shared" si="75"/>
        <v>0</v>
      </c>
      <c r="AE422" s="240">
        <f t="shared" si="76"/>
        <v>79</v>
      </c>
      <c r="AF422" s="240"/>
      <c r="AG422" s="240"/>
    </row>
    <row r="423" spans="1:33" x14ac:dyDescent="0.2">
      <c r="A423" s="197"/>
      <c r="B423" s="9">
        <v>394</v>
      </c>
      <c r="C423" s="204"/>
      <c r="D423" s="204"/>
      <c r="E423" s="201"/>
      <c r="F423" s="202" t="str">
        <f>IF(ISBLANK(E423), "", VLOOKUP(E423, Z!$A$2:$C$4127, 3, FALSE))</f>
        <v/>
      </c>
      <c r="G423" s="227"/>
      <c r="H423" s="227"/>
      <c r="I423" s="203" cm="1">
        <f t="array" ref="I423">IFERROR(W423/100*L423*INDEX(Application,X423,4), 0)</f>
        <v>0</v>
      </c>
      <c r="J423" s="204"/>
      <c r="K423" s="204"/>
      <c r="L423" s="229"/>
      <c r="M423" s="228"/>
      <c r="N423" s="203" cm="1">
        <f t="array" ref="N423">IFERROR(M423/100*L423*INDEX(Application,X423,4), 0)</f>
        <v>0</v>
      </c>
      <c r="O423" s="205"/>
      <c r="P423" s="204"/>
      <c r="Q423" s="201"/>
      <c r="R423" s="202" t="str">
        <f>IF(ISBLANK(Q423), "", VLOOKUP(Q423, Z!$A$2:$C$4127, 3, FALSE))</f>
        <v/>
      </c>
      <c r="S423" s="206"/>
      <c r="T423" s="207">
        <f t="shared" si="66"/>
        <v>0</v>
      </c>
      <c r="U423" s="211"/>
      <c r="V423" s="237">
        <f t="shared" si="67"/>
        <v>1</v>
      </c>
      <c r="W423" s="238">
        <f t="shared" si="73"/>
        <v>36.82</v>
      </c>
      <c r="X423" s="239">
        <f t="shared" si="68"/>
        <v>1</v>
      </c>
      <c r="Y423" s="237">
        <f t="shared" si="69"/>
        <v>1</v>
      </c>
      <c r="Z423" s="238">
        <f t="shared" si="70"/>
        <v>23.933</v>
      </c>
      <c r="AA423" s="238">
        <f t="shared" si="71"/>
        <v>23.933</v>
      </c>
      <c r="AB423" s="238">
        <f t="shared" si="74"/>
        <v>13.052</v>
      </c>
      <c r="AC423" s="238">
        <f t="shared" si="72"/>
        <v>15.262500000000001</v>
      </c>
      <c r="AD423" s="240">
        <f t="shared" si="75"/>
        <v>0</v>
      </c>
      <c r="AE423" s="240">
        <f t="shared" si="76"/>
        <v>79</v>
      </c>
      <c r="AF423" s="240"/>
      <c r="AG423" s="240"/>
    </row>
    <row r="424" spans="1:33" x14ac:dyDescent="0.2">
      <c r="A424" s="197"/>
      <c r="B424" s="9">
        <v>395</v>
      </c>
      <c r="C424" s="204"/>
      <c r="D424" s="204"/>
      <c r="E424" s="201"/>
      <c r="F424" s="202" t="str">
        <f>IF(ISBLANK(E424), "", VLOOKUP(E424, Z!$A$2:$C$4127, 3, FALSE))</f>
        <v/>
      </c>
      <c r="G424" s="227"/>
      <c r="H424" s="227"/>
      <c r="I424" s="203" cm="1">
        <f t="array" ref="I424">IFERROR(W424/100*L424*INDEX(Application,X424,4), 0)</f>
        <v>0</v>
      </c>
      <c r="J424" s="204"/>
      <c r="K424" s="204"/>
      <c r="L424" s="229"/>
      <c r="M424" s="228"/>
      <c r="N424" s="203" cm="1">
        <f t="array" ref="N424">IFERROR(M424/100*L424*INDEX(Application,X424,4), 0)</f>
        <v>0</v>
      </c>
      <c r="O424" s="205"/>
      <c r="P424" s="204"/>
      <c r="Q424" s="201"/>
      <c r="R424" s="202" t="str">
        <f>IF(ISBLANK(Q424), "", VLOOKUP(Q424, Z!$A$2:$C$4127, 3, FALSE))</f>
        <v/>
      </c>
      <c r="S424" s="206"/>
      <c r="T424" s="207">
        <f t="shared" si="66"/>
        <v>0</v>
      </c>
      <c r="U424" s="211"/>
      <c r="V424" s="237">
        <f t="shared" si="67"/>
        <v>1</v>
      </c>
      <c r="W424" s="238">
        <f t="shared" si="73"/>
        <v>36.82</v>
      </c>
      <c r="X424" s="239">
        <f t="shared" si="68"/>
        <v>1</v>
      </c>
      <c r="Y424" s="237">
        <f t="shared" si="69"/>
        <v>1</v>
      </c>
      <c r="Z424" s="238">
        <f t="shared" si="70"/>
        <v>23.933</v>
      </c>
      <c r="AA424" s="238">
        <f t="shared" si="71"/>
        <v>23.933</v>
      </c>
      <c r="AB424" s="238">
        <f t="shared" si="74"/>
        <v>13.052</v>
      </c>
      <c r="AC424" s="238">
        <f t="shared" si="72"/>
        <v>15.262500000000001</v>
      </c>
      <c r="AD424" s="240">
        <f t="shared" si="75"/>
        <v>0</v>
      </c>
      <c r="AE424" s="240">
        <f t="shared" si="76"/>
        <v>79</v>
      </c>
      <c r="AF424" s="240"/>
      <c r="AG424" s="240"/>
    </row>
    <row r="425" spans="1:33" x14ac:dyDescent="0.2">
      <c r="A425" s="197"/>
      <c r="B425" s="9">
        <v>396</v>
      </c>
      <c r="C425" s="204"/>
      <c r="D425" s="204"/>
      <c r="E425" s="201"/>
      <c r="F425" s="202" t="str">
        <f>IF(ISBLANK(E425), "", VLOOKUP(E425, Z!$A$2:$C$4127, 3, FALSE))</f>
        <v/>
      </c>
      <c r="G425" s="227"/>
      <c r="H425" s="227"/>
      <c r="I425" s="203" cm="1">
        <f t="array" ref="I425">IFERROR(W425/100*L425*INDEX(Application,X425,4), 0)</f>
        <v>0</v>
      </c>
      <c r="J425" s="204"/>
      <c r="K425" s="204"/>
      <c r="L425" s="229"/>
      <c r="M425" s="228"/>
      <c r="N425" s="203" cm="1">
        <f t="array" ref="N425">IFERROR(M425/100*L425*INDEX(Application,X425,4), 0)</f>
        <v>0</v>
      </c>
      <c r="O425" s="205"/>
      <c r="P425" s="204"/>
      <c r="Q425" s="201"/>
      <c r="R425" s="202" t="str">
        <f>IF(ISBLANK(Q425), "", VLOOKUP(Q425, Z!$A$2:$C$4127, 3, FALSE))</f>
        <v/>
      </c>
      <c r="S425" s="206"/>
      <c r="T425" s="207">
        <f t="shared" si="66"/>
        <v>0</v>
      </c>
      <c r="U425" s="211"/>
      <c r="V425" s="237">
        <f t="shared" si="67"/>
        <v>1</v>
      </c>
      <c r="W425" s="238">
        <f t="shared" si="73"/>
        <v>36.82</v>
      </c>
      <c r="X425" s="239">
        <f t="shared" si="68"/>
        <v>1</v>
      </c>
      <c r="Y425" s="237">
        <f t="shared" si="69"/>
        <v>1</v>
      </c>
      <c r="Z425" s="238">
        <f t="shared" si="70"/>
        <v>23.933</v>
      </c>
      <c r="AA425" s="238">
        <f t="shared" si="71"/>
        <v>23.933</v>
      </c>
      <c r="AB425" s="238">
        <f t="shared" si="74"/>
        <v>13.052</v>
      </c>
      <c r="AC425" s="238">
        <f t="shared" si="72"/>
        <v>15.262500000000001</v>
      </c>
      <c r="AD425" s="240">
        <f t="shared" si="75"/>
        <v>0</v>
      </c>
      <c r="AE425" s="240">
        <f t="shared" si="76"/>
        <v>79</v>
      </c>
      <c r="AF425" s="240"/>
      <c r="AG425" s="240"/>
    </row>
    <row r="426" spans="1:33" x14ac:dyDescent="0.2">
      <c r="A426" s="197"/>
      <c r="B426" s="226">
        <v>397</v>
      </c>
      <c r="C426" s="204"/>
      <c r="D426" s="204"/>
      <c r="E426" s="201"/>
      <c r="F426" s="202" t="str">
        <f>IF(ISBLANK(E426), "", VLOOKUP(E426, Z!$A$2:$C$4127, 3, FALSE))</f>
        <v/>
      </c>
      <c r="G426" s="227"/>
      <c r="H426" s="227"/>
      <c r="I426" s="203" cm="1">
        <f t="array" ref="I426">IFERROR(W426/100*L426*INDEX(Application,X426,4), 0)</f>
        <v>0</v>
      </c>
      <c r="J426" s="204"/>
      <c r="K426" s="204"/>
      <c r="L426" s="229"/>
      <c r="M426" s="228"/>
      <c r="N426" s="203" cm="1">
        <f t="array" ref="N426">IFERROR(M426/100*L426*INDEX(Application,X426,4), 0)</f>
        <v>0</v>
      </c>
      <c r="O426" s="205"/>
      <c r="P426" s="204"/>
      <c r="Q426" s="201"/>
      <c r="R426" s="202" t="str">
        <f>IF(ISBLANK(Q426), "", VLOOKUP(Q426, Z!$A$2:$C$4127, 3, FALSE))</f>
        <v/>
      </c>
      <c r="S426" s="206"/>
      <c r="T426" s="207">
        <f t="shared" si="66"/>
        <v>0</v>
      </c>
      <c r="U426" s="211"/>
      <c r="V426" s="237">
        <f t="shared" si="67"/>
        <v>1</v>
      </c>
      <c r="W426" s="238">
        <f t="shared" si="73"/>
        <v>36.82</v>
      </c>
      <c r="X426" s="239">
        <f t="shared" si="68"/>
        <v>1</v>
      </c>
      <c r="Y426" s="237">
        <f t="shared" si="69"/>
        <v>1</v>
      </c>
      <c r="Z426" s="238">
        <f t="shared" si="70"/>
        <v>23.933</v>
      </c>
      <c r="AA426" s="238">
        <f t="shared" si="71"/>
        <v>23.933</v>
      </c>
      <c r="AB426" s="238">
        <f t="shared" si="74"/>
        <v>13.052</v>
      </c>
      <c r="AC426" s="238">
        <f t="shared" si="72"/>
        <v>15.262500000000001</v>
      </c>
      <c r="AD426" s="240">
        <f t="shared" si="75"/>
        <v>0</v>
      </c>
      <c r="AE426" s="240">
        <f t="shared" si="76"/>
        <v>79</v>
      </c>
      <c r="AF426" s="240"/>
      <c r="AG426" s="240"/>
    </row>
    <row r="427" spans="1:33" x14ac:dyDescent="0.2">
      <c r="A427" s="197"/>
      <c r="B427" s="9">
        <v>398</v>
      </c>
      <c r="C427" s="204"/>
      <c r="D427" s="204"/>
      <c r="E427" s="201"/>
      <c r="F427" s="202" t="str">
        <f>IF(ISBLANK(E427), "", VLOOKUP(E427, Z!$A$2:$C$4127, 3, FALSE))</f>
        <v/>
      </c>
      <c r="G427" s="227"/>
      <c r="H427" s="227"/>
      <c r="I427" s="203" cm="1">
        <f t="array" ref="I427">IFERROR(W427/100*L427*INDEX(Application,X427,4), 0)</f>
        <v>0</v>
      </c>
      <c r="J427" s="204"/>
      <c r="K427" s="204"/>
      <c r="L427" s="229"/>
      <c r="M427" s="228"/>
      <c r="N427" s="203" cm="1">
        <f t="array" ref="N427">IFERROR(M427/100*L427*INDEX(Application,X427,4), 0)</f>
        <v>0</v>
      </c>
      <c r="O427" s="205"/>
      <c r="P427" s="204"/>
      <c r="Q427" s="201"/>
      <c r="R427" s="202" t="str">
        <f>IF(ISBLANK(Q427), "", VLOOKUP(Q427, Z!$A$2:$C$4127, 3, FALSE))</f>
        <v/>
      </c>
      <c r="S427" s="206"/>
      <c r="T427" s="207">
        <f t="shared" si="66"/>
        <v>0</v>
      </c>
      <c r="U427" s="211"/>
      <c r="V427" s="237">
        <f t="shared" si="67"/>
        <v>1</v>
      </c>
      <c r="W427" s="238">
        <f t="shared" si="73"/>
        <v>36.82</v>
      </c>
      <c r="X427" s="239">
        <f t="shared" si="68"/>
        <v>1</v>
      </c>
      <c r="Y427" s="237">
        <f t="shared" si="69"/>
        <v>1</v>
      </c>
      <c r="Z427" s="238">
        <f t="shared" si="70"/>
        <v>23.933</v>
      </c>
      <c r="AA427" s="238">
        <f t="shared" si="71"/>
        <v>23.933</v>
      </c>
      <c r="AB427" s="238">
        <f t="shared" si="74"/>
        <v>13.052</v>
      </c>
      <c r="AC427" s="238">
        <f t="shared" si="72"/>
        <v>15.262500000000001</v>
      </c>
      <c r="AD427" s="240">
        <f t="shared" si="75"/>
        <v>0</v>
      </c>
      <c r="AE427" s="240">
        <f t="shared" si="76"/>
        <v>79</v>
      </c>
      <c r="AF427" s="240"/>
      <c r="AG427" s="240"/>
    </row>
    <row r="428" spans="1:33" x14ac:dyDescent="0.2">
      <c r="A428" s="197"/>
      <c r="B428" s="9">
        <v>399</v>
      </c>
      <c r="C428" s="204"/>
      <c r="D428" s="204"/>
      <c r="E428" s="201"/>
      <c r="F428" s="202" t="str">
        <f>IF(ISBLANK(E428), "", VLOOKUP(E428, Z!$A$2:$C$4127, 3, FALSE))</f>
        <v/>
      </c>
      <c r="G428" s="227"/>
      <c r="H428" s="227"/>
      <c r="I428" s="203" cm="1">
        <f t="array" ref="I428">IFERROR(W428/100*L428*INDEX(Application,X428,4), 0)</f>
        <v>0</v>
      </c>
      <c r="J428" s="204"/>
      <c r="K428" s="204"/>
      <c r="L428" s="229"/>
      <c r="M428" s="228"/>
      <c r="N428" s="203" cm="1">
        <f t="array" ref="N428">IFERROR(M428/100*L428*INDEX(Application,X428,4), 0)</f>
        <v>0</v>
      </c>
      <c r="O428" s="205"/>
      <c r="P428" s="204"/>
      <c r="Q428" s="201"/>
      <c r="R428" s="202" t="str">
        <f>IF(ISBLANK(Q428), "", VLOOKUP(Q428, Z!$A$2:$C$4127, 3, FALSE))</f>
        <v/>
      </c>
      <c r="S428" s="206"/>
      <c r="T428" s="207">
        <f t="shared" si="66"/>
        <v>0</v>
      </c>
      <c r="U428" s="211"/>
      <c r="V428" s="237">
        <f t="shared" si="67"/>
        <v>1</v>
      </c>
      <c r="W428" s="238">
        <f t="shared" si="73"/>
        <v>36.82</v>
      </c>
      <c r="X428" s="239">
        <f t="shared" si="68"/>
        <v>1</v>
      </c>
      <c r="Y428" s="237">
        <f t="shared" si="69"/>
        <v>1</v>
      </c>
      <c r="Z428" s="238">
        <f t="shared" si="70"/>
        <v>23.933</v>
      </c>
      <c r="AA428" s="238">
        <f t="shared" si="71"/>
        <v>23.933</v>
      </c>
      <c r="AB428" s="238">
        <f t="shared" si="74"/>
        <v>13.052</v>
      </c>
      <c r="AC428" s="238">
        <f t="shared" si="72"/>
        <v>15.262500000000001</v>
      </c>
      <c r="AD428" s="240">
        <f t="shared" si="75"/>
        <v>0</v>
      </c>
      <c r="AE428" s="240">
        <f t="shared" si="76"/>
        <v>79</v>
      </c>
      <c r="AF428" s="240"/>
      <c r="AG428" s="240"/>
    </row>
    <row r="429" spans="1:33" x14ac:dyDescent="0.2">
      <c r="A429" s="197"/>
      <c r="B429" s="9">
        <v>400</v>
      </c>
      <c r="C429" s="204"/>
      <c r="D429" s="204"/>
      <c r="E429" s="201"/>
      <c r="F429" s="202" t="str">
        <f>IF(ISBLANK(E429), "", VLOOKUP(E429, Z!$A$2:$C$4127, 3, FALSE))</f>
        <v/>
      </c>
      <c r="G429" s="227"/>
      <c r="H429" s="227"/>
      <c r="I429" s="203" cm="1">
        <f t="array" ref="I429">IFERROR(W429/100*L429*INDEX(Application,X429,4), 0)</f>
        <v>0</v>
      </c>
      <c r="J429" s="204"/>
      <c r="K429" s="204"/>
      <c r="L429" s="229"/>
      <c r="M429" s="228"/>
      <c r="N429" s="203" cm="1">
        <f t="array" ref="N429">IFERROR(M429/100*L429*INDEX(Application,X429,4), 0)</f>
        <v>0</v>
      </c>
      <c r="O429" s="205"/>
      <c r="P429" s="204"/>
      <c r="Q429" s="201"/>
      <c r="R429" s="202" t="str">
        <f>IF(ISBLANK(Q429), "", VLOOKUP(Q429, Z!$A$2:$C$4127, 3, FALSE))</f>
        <v/>
      </c>
      <c r="S429" s="206"/>
      <c r="T429" s="207">
        <f t="shared" si="66"/>
        <v>0</v>
      </c>
      <c r="U429" s="211"/>
      <c r="V429" s="237">
        <f t="shared" si="67"/>
        <v>1</v>
      </c>
      <c r="W429" s="238">
        <f t="shared" si="73"/>
        <v>36.82</v>
      </c>
      <c r="X429" s="239">
        <f t="shared" si="68"/>
        <v>1</v>
      </c>
      <c r="Y429" s="237">
        <f t="shared" si="69"/>
        <v>1</v>
      </c>
      <c r="Z429" s="238">
        <f t="shared" si="70"/>
        <v>23.933</v>
      </c>
      <c r="AA429" s="238">
        <f t="shared" si="71"/>
        <v>23.933</v>
      </c>
      <c r="AB429" s="238">
        <f t="shared" si="74"/>
        <v>13.052</v>
      </c>
      <c r="AC429" s="238">
        <f t="shared" si="72"/>
        <v>15.262500000000001</v>
      </c>
      <c r="AD429" s="240">
        <f t="shared" si="75"/>
        <v>0</v>
      </c>
      <c r="AE429" s="240">
        <f t="shared" si="76"/>
        <v>79</v>
      </c>
      <c r="AF429" s="240"/>
      <c r="AG429" s="240"/>
    </row>
    <row r="430" spans="1:33" x14ac:dyDescent="0.2">
      <c r="A430" s="197"/>
      <c r="B430" s="226">
        <v>401</v>
      </c>
      <c r="C430" s="204"/>
      <c r="D430" s="204"/>
      <c r="E430" s="201"/>
      <c r="F430" s="202" t="str">
        <f>IF(ISBLANK(E430), "", VLOOKUP(E430, Z!$A$2:$C$4127, 3, FALSE))</f>
        <v/>
      </c>
      <c r="G430" s="227"/>
      <c r="H430" s="227"/>
      <c r="I430" s="203" cm="1">
        <f t="array" ref="I430">IFERROR(W430/100*L430*INDEX(Application,X430,4), 0)</f>
        <v>0</v>
      </c>
      <c r="J430" s="204"/>
      <c r="K430" s="204"/>
      <c r="L430" s="229"/>
      <c r="M430" s="228"/>
      <c r="N430" s="203" cm="1">
        <f t="array" ref="N430">IFERROR(M430/100*L430*INDEX(Application,X430,4), 0)</f>
        <v>0</v>
      </c>
      <c r="O430" s="205"/>
      <c r="P430" s="204"/>
      <c r="Q430" s="201"/>
      <c r="R430" s="202" t="str">
        <f>IF(ISBLANK(Q430), "", VLOOKUP(Q430, Z!$A$2:$C$4127, 3, FALSE))</f>
        <v/>
      </c>
      <c r="S430" s="206"/>
      <c r="T430" s="207">
        <f t="shared" si="66"/>
        <v>0</v>
      </c>
      <c r="U430" s="211"/>
      <c r="V430" s="237">
        <f t="shared" si="67"/>
        <v>1</v>
      </c>
      <c r="W430" s="238">
        <f t="shared" si="73"/>
        <v>36.82</v>
      </c>
      <c r="X430" s="239">
        <f t="shared" si="68"/>
        <v>1</v>
      </c>
      <c r="Y430" s="237">
        <f t="shared" si="69"/>
        <v>1</v>
      </c>
      <c r="Z430" s="238">
        <f t="shared" si="70"/>
        <v>23.933</v>
      </c>
      <c r="AA430" s="238">
        <f t="shared" si="71"/>
        <v>23.933</v>
      </c>
      <c r="AB430" s="238">
        <f t="shared" si="74"/>
        <v>13.052</v>
      </c>
      <c r="AC430" s="238">
        <f t="shared" si="72"/>
        <v>15.262500000000001</v>
      </c>
      <c r="AD430" s="240">
        <f t="shared" si="75"/>
        <v>0</v>
      </c>
      <c r="AE430" s="240">
        <f t="shared" si="76"/>
        <v>79</v>
      </c>
      <c r="AF430" s="240"/>
      <c r="AG430" s="240"/>
    </row>
    <row r="431" spans="1:33" x14ac:dyDescent="0.2">
      <c r="A431" s="197"/>
      <c r="B431" s="9">
        <v>402</v>
      </c>
      <c r="C431" s="204"/>
      <c r="D431" s="204"/>
      <c r="E431" s="201"/>
      <c r="F431" s="202" t="str">
        <f>IF(ISBLANK(E431), "", VLOOKUP(E431, Z!$A$2:$C$4127, 3, FALSE))</f>
        <v/>
      </c>
      <c r="G431" s="227"/>
      <c r="H431" s="227"/>
      <c r="I431" s="203" cm="1">
        <f t="array" ref="I431">IFERROR(W431/100*L431*INDEX(Application,X431,4), 0)</f>
        <v>0</v>
      </c>
      <c r="J431" s="204"/>
      <c r="K431" s="204"/>
      <c r="L431" s="229"/>
      <c r="M431" s="228"/>
      <c r="N431" s="203" cm="1">
        <f t="array" ref="N431">IFERROR(M431/100*L431*INDEX(Application,X431,4), 0)</f>
        <v>0</v>
      </c>
      <c r="O431" s="205"/>
      <c r="P431" s="204"/>
      <c r="Q431" s="201"/>
      <c r="R431" s="202" t="str">
        <f>IF(ISBLANK(Q431), "", VLOOKUP(Q431, Z!$A$2:$C$4127, 3, FALSE))</f>
        <v/>
      </c>
      <c r="S431" s="206"/>
      <c r="T431" s="207">
        <f t="shared" si="66"/>
        <v>0</v>
      </c>
      <c r="U431" s="211"/>
      <c r="V431" s="237">
        <f t="shared" si="67"/>
        <v>1</v>
      </c>
      <c r="W431" s="238">
        <f t="shared" si="73"/>
        <v>36.82</v>
      </c>
      <c r="X431" s="239">
        <f t="shared" si="68"/>
        <v>1</v>
      </c>
      <c r="Y431" s="237">
        <f t="shared" si="69"/>
        <v>1</v>
      </c>
      <c r="Z431" s="238">
        <f t="shared" si="70"/>
        <v>23.933</v>
      </c>
      <c r="AA431" s="238">
        <f t="shared" si="71"/>
        <v>23.933</v>
      </c>
      <c r="AB431" s="238">
        <f t="shared" si="74"/>
        <v>13.052</v>
      </c>
      <c r="AC431" s="238">
        <f t="shared" si="72"/>
        <v>15.262500000000001</v>
      </c>
      <c r="AD431" s="240">
        <f t="shared" si="75"/>
        <v>0</v>
      </c>
      <c r="AE431" s="240">
        <f t="shared" si="76"/>
        <v>79</v>
      </c>
      <c r="AF431" s="240"/>
      <c r="AG431" s="240"/>
    </row>
    <row r="432" spans="1:33" x14ac:dyDescent="0.2">
      <c r="A432" s="197"/>
      <c r="B432" s="9">
        <v>403</v>
      </c>
      <c r="C432" s="204"/>
      <c r="D432" s="204"/>
      <c r="E432" s="201"/>
      <c r="F432" s="202" t="str">
        <f>IF(ISBLANK(E432), "", VLOOKUP(E432, Z!$A$2:$C$4127, 3, FALSE))</f>
        <v/>
      </c>
      <c r="G432" s="227"/>
      <c r="H432" s="227"/>
      <c r="I432" s="203" cm="1">
        <f t="array" ref="I432">IFERROR(W432/100*L432*INDEX(Application,X432,4), 0)</f>
        <v>0</v>
      </c>
      <c r="J432" s="204"/>
      <c r="K432" s="204"/>
      <c r="L432" s="229"/>
      <c r="M432" s="228"/>
      <c r="N432" s="203" cm="1">
        <f t="array" ref="N432">IFERROR(M432/100*L432*INDEX(Application,X432,4), 0)</f>
        <v>0</v>
      </c>
      <c r="O432" s="205"/>
      <c r="P432" s="204"/>
      <c r="Q432" s="201"/>
      <c r="R432" s="202" t="str">
        <f>IF(ISBLANK(Q432), "", VLOOKUP(Q432, Z!$A$2:$C$4127, 3, FALSE))</f>
        <v/>
      </c>
      <c r="S432" s="206"/>
      <c r="T432" s="207">
        <f t="shared" si="66"/>
        <v>0</v>
      </c>
      <c r="U432" s="211"/>
      <c r="V432" s="237">
        <f t="shared" si="67"/>
        <v>1</v>
      </c>
      <c r="W432" s="238">
        <f t="shared" si="73"/>
        <v>36.82</v>
      </c>
      <c r="X432" s="239">
        <f t="shared" si="68"/>
        <v>1</v>
      </c>
      <c r="Y432" s="237">
        <f t="shared" si="69"/>
        <v>1</v>
      </c>
      <c r="Z432" s="238">
        <f t="shared" si="70"/>
        <v>23.933</v>
      </c>
      <c r="AA432" s="238">
        <f t="shared" si="71"/>
        <v>23.933</v>
      </c>
      <c r="AB432" s="238">
        <f t="shared" si="74"/>
        <v>13.052</v>
      </c>
      <c r="AC432" s="238">
        <f t="shared" si="72"/>
        <v>15.262500000000001</v>
      </c>
      <c r="AD432" s="240">
        <f t="shared" si="75"/>
        <v>0</v>
      </c>
      <c r="AE432" s="240">
        <f t="shared" si="76"/>
        <v>79</v>
      </c>
      <c r="AF432" s="240"/>
      <c r="AG432" s="240"/>
    </row>
    <row r="433" spans="1:33" x14ac:dyDescent="0.2">
      <c r="A433" s="197"/>
      <c r="B433" s="9">
        <v>404</v>
      </c>
      <c r="C433" s="204"/>
      <c r="D433" s="204"/>
      <c r="E433" s="201"/>
      <c r="F433" s="202" t="str">
        <f>IF(ISBLANK(E433), "", VLOOKUP(E433, Z!$A$2:$C$4127, 3, FALSE))</f>
        <v/>
      </c>
      <c r="G433" s="227"/>
      <c r="H433" s="227"/>
      <c r="I433" s="203" cm="1">
        <f t="array" ref="I433">IFERROR(W433/100*L433*INDEX(Application,X433,4), 0)</f>
        <v>0</v>
      </c>
      <c r="J433" s="204"/>
      <c r="K433" s="204"/>
      <c r="L433" s="229"/>
      <c r="M433" s="228"/>
      <c r="N433" s="203" cm="1">
        <f t="array" ref="N433">IFERROR(M433/100*L433*INDEX(Application,X433,4), 0)</f>
        <v>0</v>
      </c>
      <c r="O433" s="205"/>
      <c r="P433" s="204"/>
      <c r="Q433" s="201"/>
      <c r="R433" s="202" t="str">
        <f>IF(ISBLANK(Q433), "", VLOOKUP(Q433, Z!$A$2:$C$4127, 3, FALSE))</f>
        <v/>
      </c>
      <c r="S433" s="206"/>
      <c r="T433" s="207">
        <f t="shared" si="66"/>
        <v>0</v>
      </c>
      <c r="U433" s="211"/>
      <c r="V433" s="237">
        <f t="shared" si="67"/>
        <v>1</v>
      </c>
      <c r="W433" s="238">
        <f t="shared" si="73"/>
        <v>36.82</v>
      </c>
      <c r="X433" s="239">
        <f t="shared" si="68"/>
        <v>1</v>
      </c>
      <c r="Y433" s="237">
        <f t="shared" si="69"/>
        <v>1</v>
      </c>
      <c r="Z433" s="238">
        <f t="shared" si="70"/>
        <v>23.933</v>
      </c>
      <c r="AA433" s="238">
        <f t="shared" si="71"/>
        <v>23.933</v>
      </c>
      <c r="AB433" s="238">
        <f t="shared" si="74"/>
        <v>13.052</v>
      </c>
      <c r="AC433" s="238">
        <f t="shared" si="72"/>
        <v>15.262500000000001</v>
      </c>
      <c r="AD433" s="240">
        <f t="shared" si="75"/>
        <v>0</v>
      </c>
      <c r="AE433" s="240">
        <f t="shared" si="76"/>
        <v>79</v>
      </c>
      <c r="AF433" s="240"/>
      <c r="AG433" s="240"/>
    </row>
    <row r="434" spans="1:33" x14ac:dyDescent="0.2">
      <c r="A434" s="197"/>
      <c r="B434" s="226">
        <v>405</v>
      </c>
      <c r="C434" s="204"/>
      <c r="D434" s="204"/>
      <c r="E434" s="201"/>
      <c r="F434" s="202" t="str">
        <f>IF(ISBLANK(E434), "", VLOOKUP(E434, Z!$A$2:$C$4127, 3, FALSE))</f>
        <v/>
      </c>
      <c r="G434" s="227"/>
      <c r="H434" s="227"/>
      <c r="I434" s="203" cm="1">
        <f t="array" ref="I434">IFERROR(W434/100*L434*INDEX(Application,X434,4), 0)</f>
        <v>0</v>
      </c>
      <c r="J434" s="204"/>
      <c r="K434" s="204"/>
      <c r="L434" s="229"/>
      <c r="M434" s="228"/>
      <c r="N434" s="203" cm="1">
        <f t="array" ref="N434">IFERROR(M434/100*L434*INDEX(Application,X434,4), 0)</f>
        <v>0</v>
      </c>
      <c r="O434" s="205"/>
      <c r="P434" s="204"/>
      <c r="Q434" s="201"/>
      <c r="R434" s="202" t="str">
        <f>IF(ISBLANK(Q434), "", VLOOKUP(Q434, Z!$A$2:$C$4127, 3, FALSE))</f>
        <v/>
      </c>
      <c r="S434" s="206"/>
      <c r="T434" s="207">
        <f t="shared" si="66"/>
        <v>0</v>
      </c>
      <c r="U434" s="211"/>
      <c r="V434" s="237">
        <f t="shared" si="67"/>
        <v>1</v>
      </c>
      <c r="W434" s="238">
        <f t="shared" si="73"/>
        <v>36.82</v>
      </c>
      <c r="X434" s="239">
        <f t="shared" si="68"/>
        <v>1</v>
      </c>
      <c r="Y434" s="237">
        <f t="shared" si="69"/>
        <v>1</v>
      </c>
      <c r="Z434" s="238">
        <f t="shared" si="70"/>
        <v>23.933</v>
      </c>
      <c r="AA434" s="238">
        <f t="shared" si="71"/>
        <v>23.933</v>
      </c>
      <c r="AB434" s="238">
        <f t="shared" si="74"/>
        <v>13.052</v>
      </c>
      <c r="AC434" s="238">
        <f t="shared" si="72"/>
        <v>15.262500000000001</v>
      </c>
      <c r="AD434" s="240">
        <f t="shared" si="75"/>
        <v>0</v>
      </c>
      <c r="AE434" s="240">
        <f t="shared" si="76"/>
        <v>79</v>
      </c>
      <c r="AF434" s="240"/>
      <c r="AG434" s="240"/>
    </row>
    <row r="435" spans="1:33" x14ac:dyDescent="0.2">
      <c r="A435" s="197"/>
      <c r="B435" s="9">
        <v>406</v>
      </c>
      <c r="C435" s="204"/>
      <c r="D435" s="204"/>
      <c r="E435" s="201"/>
      <c r="F435" s="202" t="str">
        <f>IF(ISBLANK(E435), "", VLOOKUP(E435, Z!$A$2:$C$4127, 3, FALSE))</f>
        <v/>
      </c>
      <c r="G435" s="227"/>
      <c r="H435" s="227"/>
      <c r="I435" s="203" cm="1">
        <f t="array" ref="I435">IFERROR(W435/100*L435*INDEX(Application,X435,4), 0)</f>
        <v>0</v>
      </c>
      <c r="J435" s="204"/>
      <c r="K435" s="204"/>
      <c r="L435" s="229"/>
      <c r="M435" s="228"/>
      <c r="N435" s="203" cm="1">
        <f t="array" ref="N435">IFERROR(M435/100*L435*INDEX(Application,X435,4), 0)</f>
        <v>0</v>
      </c>
      <c r="O435" s="205"/>
      <c r="P435" s="204"/>
      <c r="Q435" s="201"/>
      <c r="R435" s="202" t="str">
        <f>IF(ISBLANK(Q435), "", VLOOKUP(Q435, Z!$A$2:$C$4127, 3, FALSE))</f>
        <v/>
      </c>
      <c r="S435" s="206"/>
      <c r="T435" s="207">
        <f t="shared" si="66"/>
        <v>0</v>
      </c>
      <c r="U435" s="211"/>
      <c r="V435" s="237">
        <f t="shared" si="67"/>
        <v>1</v>
      </c>
      <c r="W435" s="238">
        <f t="shared" si="73"/>
        <v>36.82</v>
      </c>
      <c r="X435" s="239">
        <f t="shared" si="68"/>
        <v>1</v>
      </c>
      <c r="Y435" s="237">
        <f t="shared" si="69"/>
        <v>1</v>
      </c>
      <c r="Z435" s="238">
        <f t="shared" si="70"/>
        <v>23.933</v>
      </c>
      <c r="AA435" s="238">
        <f t="shared" si="71"/>
        <v>23.933</v>
      </c>
      <c r="AB435" s="238">
        <f t="shared" si="74"/>
        <v>13.052</v>
      </c>
      <c r="AC435" s="238">
        <f t="shared" si="72"/>
        <v>15.262500000000001</v>
      </c>
      <c r="AD435" s="240">
        <f t="shared" si="75"/>
        <v>0</v>
      </c>
      <c r="AE435" s="240">
        <f t="shared" si="76"/>
        <v>79</v>
      </c>
      <c r="AF435" s="240"/>
      <c r="AG435" s="240"/>
    </row>
    <row r="436" spans="1:33" x14ac:dyDescent="0.2">
      <c r="A436" s="197"/>
      <c r="B436" s="9">
        <v>407</v>
      </c>
      <c r="C436" s="204"/>
      <c r="D436" s="204"/>
      <c r="E436" s="201"/>
      <c r="F436" s="202" t="str">
        <f>IF(ISBLANK(E436), "", VLOOKUP(E436, Z!$A$2:$C$4127, 3, FALSE))</f>
        <v/>
      </c>
      <c r="G436" s="227"/>
      <c r="H436" s="227"/>
      <c r="I436" s="203" cm="1">
        <f t="array" ref="I436">IFERROR(W436/100*L436*INDEX(Application,X436,4), 0)</f>
        <v>0</v>
      </c>
      <c r="J436" s="204"/>
      <c r="K436" s="204"/>
      <c r="L436" s="229"/>
      <c r="M436" s="228"/>
      <c r="N436" s="203" cm="1">
        <f t="array" ref="N436">IFERROR(M436/100*L436*INDEX(Application,X436,4), 0)</f>
        <v>0</v>
      </c>
      <c r="O436" s="205"/>
      <c r="P436" s="204"/>
      <c r="Q436" s="201"/>
      <c r="R436" s="202" t="str">
        <f>IF(ISBLANK(Q436), "", VLOOKUP(Q436, Z!$A$2:$C$4127, 3, FALSE))</f>
        <v/>
      </c>
      <c r="S436" s="206"/>
      <c r="T436" s="207">
        <f t="shared" si="66"/>
        <v>0</v>
      </c>
      <c r="U436" s="211"/>
      <c r="V436" s="237">
        <f t="shared" si="67"/>
        <v>1</v>
      </c>
      <c r="W436" s="238">
        <f t="shared" si="73"/>
        <v>36.82</v>
      </c>
      <c r="X436" s="239">
        <f t="shared" si="68"/>
        <v>1</v>
      </c>
      <c r="Y436" s="237">
        <f t="shared" si="69"/>
        <v>1</v>
      </c>
      <c r="Z436" s="238">
        <f t="shared" si="70"/>
        <v>23.933</v>
      </c>
      <c r="AA436" s="238">
        <f t="shared" si="71"/>
        <v>23.933</v>
      </c>
      <c r="AB436" s="238">
        <f t="shared" si="74"/>
        <v>13.052</v>
      </c>
      <c r="AC436" s="238">
        <f t="shared" si="72"/>
        <v>15.262500000000001</v>
      </c>
      <c r="AD436" s="240">
        <f t="shared" si="75"/>
        <v>0</v>
      </c>
      <c r="AE436" s="240">
        <f t="shared" si="76"/>
        <v>79</v>
      </c>
      <c r="AF436" s="240"/>
      <c r="AG436" s="240"/>
    </row>
    <row r="437" spans="1:33" x14ac:dyDescent="0.2">
      <c r="A437" s="197"/>
      <c r="B437" s="9">
        <v>408</v>
      </c>
      <c r="C437" s="204"/>
      <c r="D437" s="204"/>
      <c r="E437" s="201"/>
      <c r="F437" s="202" t="str">
        <f>IF(ISBLANK(E437), "", VLOOKUP(E437, Z!$A$2:$C$4127, 3, FALSE))</f>
        <v/>
      </c>
      <c r="G437" s="227"/>
      <c r="H437" s="227"/>
      <c r="I437" s="203" cm="1">
        <f t="array" ref="I437">IFERROR(W437/100*L437*INDEX(Application,X437,4), 0)</f>
        <v>0</v>
      </c>
      <c r="J437" s="204"/>
      <c r="K437" s="204"/>
      <c r="L437" s="229"/>
      <c r="M437" s="228"/>
      <c r="N437" s="203" cm="1">
        <f t="array" ref="N437">IFERROR(M437/100*L437*INDEX(Application,X437,4), 0)</f>
        <v>0</v>
      </c>
      <c r="O437" s="205"/>
      <c r="P437" s="204"/>
      <c r="Q437" s="201"/>
      <c r="R437" s="202" t="str">
        <f>IF(ISBLANK(Q437), "", VLOOKUP(Q437, Z!$A$2:$C$4127, 3, FALSE))</f>
        <v/>
      </c>
      <c r="S437" s="206"/>
      <c r="T437" s="207">
        <f t="shared" si="66"/>
        <v>0</v>
      </c>
      <c r="U437" s="211"/>
      <c r="V437" s="237">
        <f t="shared" si="67"/>
        <v>1</v>
      </c>
      <c r="W437" s="238">
        <f t="shared" si="73"/>
        <v>36.82</v>
      </c>
      <c r="X437" s="239">
        <f t="shared" si="68"/>
        <v>1</v>
      </c>
      <c r="Y437" s="237">
        <f t="shared" si="69"/>
        <v>1</v>
      </c>
      <c r="Z437" s="238">
        <f t="shared" si="70"/>
        <v>23.933</v>
      </c>
      <c r="AA437" s="238">
        <f t="shared" si="71"/>
        <v>23.933</v>
      </c>
      <c r="AB437" s="238">
        <f t="shared" si="74"/>
        <v>13.052</v>
      </c>
      <c r="AC437" s="238">
        <f t="shared" si="72"/>
        <v>15.262500000000001</v>
      </c>
      <c r="AD437" s="240">
        <f t="shared" si="75"/>
        <v>0</v>
      </c>
      <c r="AE437" s="240">
        <f t="shared" si="76"/>
        <v>79</v>
      </c>
      <c r="AF437" s="240"/>
      <c r="AG437" s="240"/>
    </row>
    <row r="438" spans="1:33" x14ac:dyDescent="0.2">
      <c r="A438" s="197"/>
      <c r="B438" s="226">
        <v>409</v>
      </c>
      <c r="C438" s="204"/>
      <c r="D438" s="204"/>
      <c r="E438" s="201"/>
      <c r="F438" s="202" t="str">
        <f>IF(ISBLANK(E438), "", VLOOKUP(E438, Z!$A$2:$C$4127, 3, FALSE))</f>
        <v/>
      </c>
      <c r="G438" s="227"/>
      <c r="H438" s="227"/>
      <c r="I438" s="203" cm="1">
        <f t="array" ref="I438">IFERROR(W438/100*L438*INDEX(Application,X438,4), 0)</f>
        <v>0</v>
      </c>
      <c r="J438" s="204"/>
      <c r="K438" s="204"/>
      <c r="L438" s="229"/>
      <c r="M438" s="228"/>
      <c r="N438" s="203" cm="1">
        <f t="array" ref="N438">IFERROR(M438/100*L438*INDEX(Application,X438,4), 0)</f>
        <v>0</v>
      </c>
      <c r="O438" s="205"/>
      <c r="P438" s="204"/>
      <c r="Q438" s="201"/>
      <c r="R438" s="202" t="str">
        <f>IF(ISBLANK(Q438), "", VLOOKUP(Q438, Z!$A$2:$C$4127, 3, FALSE))</f>
        <v/>
      </c>
      <c r="S438" s="206"/>
      <c r="T438" s="207">
        <f t="shared" si="66"/>
        <v>0</v>
      </c>
      <c r="U438" s="211"/>
      <c r="V438" s="237">
        <f t="shared" si="67"/>
        <v>1</v>
      </c>
      <c r="W438" s="238">
        <f t="shared" si="73"/>
        <v>36.82</v>
      </c>
      <c r="X438" s="239">
        <f t="shared" si="68"/>
        <v>1</v>
      </c>
      <c r="Y438" s="237">
        <f t="shared" si="69"/>
        <v>1</v>
      </c>
      <c r="Z438" s="238">
        <f t="shared" si="70"/>
        <v>23.933</v>
      </c>
      <c r="AA438" s="238">
        <f t="shared" si="71"/>
        <v>23.933</v>
      </c>
      <c r="AB438" s="238">
        <f t="shared" si="74"/>
        <v>13.052</v>
      </c>
      <c r="AC438" s="238">
        <f t="shared" si="72"/>
        <v>15.262500000000001</v>
      </c>
      <c r="AD438" s="240">
        <f t="shared" si="75"/>
        <v>0</v>
      </c>
      <c r="AE438" s="240">
        <f t="shared" si="76"/>
        <v>79</v>
      </c>
      <c r="AF438" s="240"/>
      <c r="AG438" s="240"/>
    </row>
    <row r="439" spans="1:33" x14ac:dyDescent="0.2">
      <c r="A439" s="197"/>
      <c r="B439" s="9">
        <v>410</v>
      </c>
      <c r="C439" s="204"/>
      <c r="D439" s="204"/>
      <c r="E439" s="201"/>
      <c r="F439" s="202" t="str">
        <f>IF(ISBLANK(E439), "", VLOOKUP(E439, Z!$A$2:$C$4127, 3, FALSE))</f>
        <v/>
      </c>
      <c r="G439" s="227"/>
      <c r="H439" s="227"/>
      <c r="I439" s="203" cm="1">
        <f t="array" ref="I439">IFERROR(W439/100*L439*INDEX(Application,X439,4), 0)</f>
        <v>0</v>
      </c>
      <c r="J439" s="204"/>
      <c r="K439" s="204"/>
      <c r="L439" s="229"/>
      <c r="M439" s="228"/>
      <c r="N439" s="203" cm="1">
        <f t="array" ref="N439">IFERROR(M439/100*L439*INDEX(Application,X439,4), 0)</f>
        <v>0</v>
      </c>
      <c r="O439" s="205"/>
      <c r="P439" s="204"/>
      <c r="Q439" s="201"/>
      <c r="R439" s="202" t="str">
        <f>IF(ISBLANK(Q439), "", VLOOKUP(Q439, Z!$A$2:$C$4127, 3, FALSE))</f>
        <v/>
      </c>
      <c r="S439" s="206"/>
      <c r="T439" s="207">
        <f t="shared" si="66"/>
        <v>0</v>
      </c>
      <c r="U439" s="211"/>
      <c r="V439" s="237">
        <f t="shared" si="67"/>
        <v>1</v>
      </c>
      <c r="W439" s="238">
        <f t="shared" si="73"/>
        <v>36.82</v>
      </c>
      <c r="X439" s="239">
        <f t="shared" si="68"/>
        <v>1</v>
      </c>
      <c r="Y439" s="237">
        <f t="shared" si="69"/>
        <v>1</v>
      </c>
      <c r="Z439" s="238">
        <f t="shared" si="70"/>
        <v>23.933</v>
      </c>
      <c r="AA439" s="238">
        <f t="shared" si="71"/>
        <v>23.933</v>
      </c>
      <c r="AB439" s="238">
        <f t="shared" si="74"/>
        <v>13.052</v>
      </c>
      <c r="AC439" s="238">
        <f t="shared" si="72"/>
        <v>15.262500000000001</v>
      </c>
      <c r="AD439" s="240">
        <f t="shared" si="75"/>
        <v>0</v>
      </c>
      <c r="AE439" s="240">
        <f t="shared" si="76"/>
        <v>79</v>
      </c>
      <c r="AF439" s="240"/>
      <c r="AG439" s="240"/>
    </row>
    <row r="440" spans="1:33" x14ac:dyDescent="0.2">
      <c r="A440" s="197"/>
      <c r="B440" s="9">
        <v>411</v>
      </c>
      <c r="C440" s="204"/>
      <c r="D440" s="204"/>
      <c r="E440" s="201"/>
      <c r="F440" s="202" t="str">
        <f>IF(ISBLANK(E440), "", VLOOKUP(E440, Z!$A$2:$C$4127, 3, FALSE))</f>
        <v/>
      </c>
      <c r="G440" s="227"/>
      <c r="H440" s="227"/>
      <c r="I440" s="203" cm="1">
        <f t="array" ref="I440">IFERROR(W440/100*L440*INDEX(Application,X440,4), 0)</f>
        <v>0</v>
      </c>
      <c r="J440" s="204"/>
      <c r="K440" s="204"/>
      <c r="L440" s="229"/>
      <c r="M440" s="228"/>
      <c r="N440" s="203" cm="1">
        <f t="array" ref="N440">IFERROR(M440/100*L440*INDEX(Application,X440,4), 0)</f>
        <v>0</v>
      </c>
      <c r="O440" s="205"/>
      <c r="P440" s="204"/>
      <c r="Q440" s="201"/>
      <c r="R440" s="202" t="str">
        <f>IF(ISBLANK(Q440), "", VLOOKUP(Q440, Z!$A$2:$C$4127, 3, FALSE))</f>
        <v/>
      </c>
      <c r="S440" s="206"/>
      <c r="T440" s="207">
        <f t="shared" si="66"/>
        <v>0</v>
      </c>
      <c r="U440" s="211"/>
      <c r="V440" s="237">
        <f t="shared" si="67"/>
        <v>1</v>
      </c>
      <c r="W440" s="238">
        <f t="shared" si="73"/>
        <v>36.82</v>
      </c>
      <c r="X440" s="239">
        <f t="shared" si="68"/>
        <v>1</v>
      </c>
      <c r="Y440" s="237">
        <f t="shared" si="69"/>
        <v>1</v>
      </c>
      <c r="Z440" s="238">
        <f t="shared" si="70"/>
        <v>23.933</v>
      </c>
      <c r="AA440" s="238">
        <f t="shared" si="71"/>
        <v>23.933</v>
      </c>
      <c r="AB440" s="238">
        <f t="shared" si="74"/>
        <v>13.052</v>
      </c>
      <c r="AC440" s="238">
        <f t="shared" si="72"/>
        <v>15.262500000000001</v>
      </c>
      <c r="AD440" s="240">
        <f t="shared" si="75"/>
        <v>0</v>
      </c>
      <c r="AE440" s="240">
        <f t="shared" si="76"/>
        <v>79</v>
      </c>
      <c r="AF440" s="240"/>
      <c r="AG440" s="240"/>
    </row>
    <row r="441" spans="1:33" x14ac:dyDescent="0.2">
      <c r="A441" s="197"/>
      <c r="B441" s="9">
        <v>412</v>
      </c>
      <c r="C441" s="204"/>
      <c r="D441" s="204"/>
      <c r="E441" s="201"/>
      <c r="F441" s="202" t="str">
        <f>IF(ISBLANK(E441), "", VLOOKUP(E441, Z!$A$2:$C$4127, 3, FALSE))</f>
        <v/>
      </c>
      <c r="G441" s="227"/>
      <c r="H441" s="227"/>
      <c r="I441" s="203" cm="1">
        <f t="array" ref="I441">IFERROR(W441/100*L441*INDEX(Application,X441,4), 0)</f>
        <v>0</v>
      </c>
      <c r="J441" s="204"/>
      <c r="K441" s="204"/>
      <c r="L441" s="229"/>
      <c r="M441" s="228"/>
      <c r="N441" s="203" cm="1">
        <f t="array" ref="N441">IFERROR(M441/100*L441*INDEX(Application,X441,4), 0)</f>
        <v>0</v>
      </c>
      <c r="O441" s="205"/>
      <c r="P441" s="204"/>
      <c r="Q441" s="201"/>
      <c r="R441" s="202" t="str">
        <f>IF(ISBLANK(Q441), "", VLOOKUP(Q441, Z!$A$2:$C$4127, 3, FALSE))</f>
        <v/>
      </c>
      <c r="S441" s="206"/>
      <c r="T441" s="207">
        <f t="shared" si="66"/>
        <v>0</v>
      </c>
      <c r="U441" s="211"/>
      <c r="V441" s="237">
        <f t="shared" si="67"/>
        <v>1</v>
      </c>
      <c r="W441" s="238">
        <f t="shared" si="73"/>
        <v>36.82</v>
      </c>
      <c r="X441" s="239">
        <f t="shared" si="68"/>
        <v>1</v>
      </c>
      <c r="Y441" s="237">
        <f t="shared" si="69"/>
        <v>1</v>
      </c>
      <c r="Z441" s="238">
        <f t="shared" si="70"/>
        <v>23.933</v>
      </c>
      <c r="AA441" s="238">
        <f t="shared" si="71"/>
        <v>23.933</v>
      </c>
      <c r="AB441" s="238">
        <f t="shared" si="74"/>
        <v>13.052</v>
      </c>
      <c r="AC441" s="238">
        <f t="shared" si="72"/>
        <v>15.262500000000001</v>
      </c>
      <c r="AD441" s="240">
        <f t="shared" si="75"/>
        <v>0</v>
      </c>
      <c r="AE441" s="240">
        <f t="shared" si="76"/>
        <v>79</v>
      </c>
      <c r="AF441" s="240"/>
      <c r="AG441" s="240"/>
    </row>
    <row r="442" spans="1:33" x14ac:dyDescent="0.2">
      <c r="A442" s="197"/>
      <c r="B442" s="226">
        <v>413</v>
      </c>
      <c r="C442" s="204"/>
      <c r="D442" s="204"/>
      <c r="E442" s="201"/>
      <c r="F442" s="202" t="str">
        <f>IF(ISBLANK(E442), "", VLOOKUP(E442, Z!$A$2:$C$4127, 3, FALSE))</f>
        <v/>
      </c>
      <c r="G442" s="227"/>
      <c r="H442" s="227"/>
      <c r="I442" s="203" cm="1">
        <f t="array" ref="I442">IFERROR(W442/100*L442*INDEX(Application,X442,4), 0)</f>
        <v>0</v>
      </c>
      <c r="J442" s="204"/>
      <c r="K442" s="204"/>
      <c r="L442" s="229"/>
      <c r="M442" s="228"/>
      <c r="N442" s="203" cm="1">
        <f t="array" ref="N442">IFERROR(M442/100*L442*INDEX(Application,X442,4), 0)</f>
        <v>0</v>
      </c>
      <c r="O442" s="205"/>
      <c r="P442" s="204"/>
      <c r="Q442" s="201"/>
      <c r="R442" s="202" t="str">
        <f>IF(ISBLANK(Q442), "", VLOOKUP(Q442, Z!$A$2:$C$4127, 3, FALSE))</f>
        <v/>
      </c>
      <c r="S442" s="206"/>
      <c r="T442" s="207">
        <f t="shared" si="66"/>
        <v>0</v>
      </c>
      <c r="U442" s="211"/>
      <c r="V442" s="237">
        <f t="shared" si="67"/>
        <v>1</v>
      </c>
      <c r="W442" s="238">
        <f t="shared" si="73"/>
        <v>36.82</v>
      </c>
      <c r="X442" s="239">
        <f t="shared" si="68"/>
        <v>1</v>
      </c>
      <c r="Y442" s="237">
        <f t="shared" si="69"/>
        <v>1</v>
      </c>
      <c r="Z442" s="238">
        <f t="shared" si="70"/>
        <v>23.933</v>
      </c>
      <c r="AA442" s="238">
        <f t="shared" si="71"/>
        <v>23.933</v>
      </c>
      <c r="AB442" s="238">
        <f t="shared" si="74"/>
        <v>13.052</v>
      </c>
      <c r="AC442" s="238">
        <f t="shared" si="72"/>
        <v>15.262500000000001</v>
      </c>
      <c r="AD442" s="240">
        <f t="shared" si="75"/>
        <v>0</v>
      </c>
      <c r="AE442" s="240">
        <f t="shared" si="76"/>
        <v>79</v>
      </c>
      <c r="AF442" s="240"/>
      <c r="AG442" s="240"/>
    </row>
    <row r="443" spans="1:33" x14ac:dyDescent="0.2">
      <c r="A443" s="197"/>
      <c r="B443" s="9">
        <v>414</v>
      </c>
      <c r="C443" s="204"/>
      <c r="D443" s="204"/>
      <c r="E443" s="201"/>
      <c r="F443" s="202" t="str">
        <f>IF(ISBLANK(E443), "", VLOOKUP(E443, Z!$A$2:$C$4127, 3, FALSE))</f>
        <v/>
      </c>
      <c r="G443" s="227"/>
      <c r="H443" s="227"/>
      <c r="I443" s="203" cm="1">
        <f t="array" ref="I443">IFERROR(W443/100*L443*INDEX(Application,X443,4), 0)</f>
        <v>0</v>
      </c>
      <c r="J443" s="204"/>
      <c r="K443" s="204"/>
      <c r="L443" s="229"/>
      <c r="M443" s="228"/>
      <c r="N443" s="203" cm="1">
        <f t="array" ref="N443">IFERROR(M443/100*L443*INDEX(Application,X443,4), 0)</f>
        <v>0</v>
      </c>
      <c r="O443" s="205"/>
      <c r="P443" s="204"/>
      <c r="Q443" s="201"/>
      <c r="R443" s="202" t="str">
        <f>IF(ISBLANK(Q443), "", VLOOKUP(Q443, Z!$A$2:$C$4127, 3, FALSE))</f>
        <v/>
      </c>
      <c r="S443" s="206"/>
      <c r="T443" s="207">
        <f t="shared" si="66"/>
        <v>0</v>
      </c>
      <c r="U443" s="211"/>
      <c r="V443" s="237">
        <f t="shared" si="67"/>
        <v>1</v>
      </c>
      <c r="W443" s="238">
        <f t="shared" si="73"/>
        <v>36.82</v>
      </c>
      <c r="X443" s="239">
        <f t="shared" si="68"/>
        <v>1</v>
      </c>
      <c r="Y443" s="237">
        <f t="shared" si="69"/>
        <v>1</v>
      </c>
      <c r="Z443" s="238">
        <f t="shared" si="70"/>
        <v>23.933</v>
      </c>
      <c r="AA443" s="238">
        <f t="shared" si="71"/>
        <v>23.933</v>
      </c>
      <c r="AB443" s="238">
        <f t="shared" si="74"/>
        <v>13.052</v>
      </c>
      <c r="AC443" s="238">
        <f t="shared" si="72"/>
        <v>15.262500000000001</v>
      </c>
      <c r="AD443" s="240">
        <f t="shared" si="75"/>
        <v>0</v>
      </c>
      <c r="AE443" s="240">
        <f t="shared" si="76"/>
        <v>79</v>
      </c>
      <c r="AF443" s="240"/>
      <c r="AG443" s="240"/>
    </row>
    <row r="444" spans="1:33" x14ac:dyDescent="0.2">
      <c r="A444" s="197"/>
      <c r="B444" s="9">
        <v>415</v>
      </c>
      <c r="C444" s="204"/>
      <c r="D444" s="204"/>
      <c r="E444" s="201"/>
      <c r="F444" s="202" t="str">
        <f>IF(ISBLANK(E444), "", VLOOKUP(E444, Z!$A$2:$C$4127, 3, FALSE))</f>
        <v/>
      </c>
      <c r="G444" s="227"/>
      <c r="H444" s="227"/>
      <c r="I444" s="203" cm="1">
        <f t="array" ref="I444">IFERROR(W444/100*L444*INDEX(Application,X444,4), 0)</f>
        <v>0</v>
      </c>
      <c r="J444" s="204"/>
      <c r="K444" s="204"/>
      <c r="L444" s="229"/>
      <c r="M444" s="228"/>
      <c r="N444" s="203" cm="1">
        <f t="array" ref="N444">IFERROR(M444/100*L444*INDEX(Application,X444,4), 0)</f>
        <v>0</v>
      </c>
      <c r="O444" s="205"/>
      <c r="P444" s="204"/>
      <c r="Q444" s="201"/>
      <c r="R444" s="202" t="str">
        <f>IF(ISBLANK(Q444), "", VLOOKUP(Q444, Z!$A$2:$C$4127, 3, FALSE))</f>
        <v/>
      </c>
      <c r="S444" s="206"/>
      <c r="T444" s="207">
        <f t="shared" si="66"/>
        <v>0</v>
      </c>
      <c r="U444" s="211"/>
      <c r="V444" s="237">
        <f t="shared" si="67"/>
        <v>1</v>
      </c>
      <c r="W444" s="238">
        <f t="shared" si="73"/>
        <v>36.82</v>
      </c>
      <c r="X444" s="239">
        <f t="shared" si="68"/>
        <v>1</v>
      </c>
      <c r="Y444" s="237">
        <f t="shared" si="69"/>
        <v>1</v>
      </c>
      <c r="Z444" s="238">
        <f t="shared" si="70"/>
        <v>23.933</v>
      </c>
      <c r="AA444" s="238">
        <f t="shared" si="71"/>
        <v>23.933</v>
      </c>
      <c r="AB444" s="238">
        <f t="shared" si="74"/>
        <v>13.052</v>
      </c>
      <c r="AC444" s="238">
        <f t="shared" si="72"/>
        <v>15.262500000000001</v>
      </c>
      <c r="AD444" s="240">
        <f t="shared" si="75"/>
        <v>0</v>
      </c>
      <c r="AE444" s="240">
        <f t="shared" si="76"/>
        <v>79</v>
      </c>
      <c r="AF444" s="240"/>
      <c r="AG444" s="240"/>
    </row>
    <row r="445" spans="1:33" x14ac:dyDescent="0.2">
      <c r="A445" s="197"/>
      <c r="B445" s="9">
        <v>416</v>
      </c>
      <c r="C445" s="204"/>
      <c r="D445" s="204"/>
      <c r="E445" s="201"/>
      <c r="F445" s="202" t="str">
        <f>IF(ISBLANK(E445), "", VLOOKUP(E445, Z!$A$2:$C$4127, 3, FALSE))</f>
        <v/>
      </c>
      <c r="G445" s="227"/>
      <c r="H445" s="227"/>
      <c r="I445" s="203" cm="1">
        <f t="array" ref="I445">IFERROR(W445/100*L445*INDEX(Application,X445,4), 0)</f>
        <v>0</v>
      </c>
      <c r="J445" s="204"/>
      <c r="K445" s="204"/>
      <c r="L445" s="229"/>
      <c r="M445" s="228"/>
      <c r="N445" s="203" cm="1">
        <f t="array" ref="N445">IFERROR(M445/100*L445*INDEX(Application,X445,4), 0)</f>
        <v>0</v>
      </c>
      <c r="O445" s="205"/>
      <c r="P445" s="204"/>
      <c r="Q445" s="201"/>
      <c r="R445" s="202" t="str">
        <f>IF(ISBLANK(Q445), "", VLOOKUP(Q445, Z!$A$2:$C$4127, 3, FALSE))</f>
        <v/>
      </c>
      <c r="S445" s="206"/>
      <c r="T445" s="207">
        <f t="shared" si="66"/>
        <v>0</v>
      </c>
      <c r="U445" s="211"/>
      <c r="V445" s="237">
        <f t="shared" si="67"/>
        <v>1</v>
      </c>
      <c r="W445" s="238">
        <f t="shared" si="73"/>
        <v>36.82</v>
      </c>
      <c r="X445" s="239">
        <f t="shared" si="68"/>
        <v>1</v>
      </c>
      <c r="Y445" s="237">
        <f t="shared" si="69"/>
        <v>1</v>
      </c>
      <c r="Z445" s="238">
        <f t="shared" si="70"/>
        <v>23.933</v>
      </c>
      <c r="AA445" s="238">
        <f t="shared" si="71"/>
        <v>23.933</v>
      </c>
      <c r="AB445" s="238">
        <f t="shared" si="74"/>
        <v>13.052</v>
      </c>
      <c r="AC445" s="238">
        <f t="shared" si="72"/>
        <v>15.262500000000001</v>
      </c>
      <c r="AD445" s="240">
        <f t="shared" si="75"/>
        <v>0</v>
      </c>
      <c r="AE445" s="240">
        <f t="shared" si="76"/>
        <v>79</v>
      </c>
      <c r="AF445" s="240"/>
      <c r="AG445" s="240"/>
    </row>
    <row r="446" spans="1:33" x14ac:dyDescent="0.2">
      <c r="A446" s="197"/>
      <c r="B446" s="226">
        <v>417</v>
      </c>
      <c r="C446" s="204"/>
      <c r="D446" s="204"/>
      <c r="E446" s="201"/>
      <c r="F446" s="202" t="str">
        <f>IF(ISBLANK(E446), "", VLOOKUP(E446, Z!$A$2:$C$4127, 3, FALSE))</f>
        <v/>
      </c>
      <c r="G446" s="227"/>
      <c r="H446" s="227"/>
      <c r="I446" s="203" cm="1">
        <f t="array" ref="I446">IFERROR(W446/100*L446*INDEX(Application,X446,4), 0)</f>
        <v>0</v>
      </c>
      <c r="J446" s="204"/>
      <c r="K446" s="204"/>
      <c r="L446" s="229"/>
      <c r="M446" s="228"/>
      <c r="N446" s="203" cm="1">
        <f t="array" ref="N446">IFERROR(M446/100*L446*INDEX(Application,X446,4), 0)</f>
        <v>0</v>
      </c>
      <c r="O446" s="205"/>
      <c r="P446" s="204"/>
      <c r="Q446" s="201"/>
      <c r="R446" s="202" t="str">
        <f>IF(ISBLANK(Q446), "", VLOOKUP(Q446, Z!$A$2:$C$4127, 3, FALSE))</f>
        <v/>
      </c>
      <c r="S446" s="206"/>
      <c r="T446" s="207">
        <f t="shared" si="66"/>
        <v>0</v>
      </c>
      <c r="U446" s="211"/>
      <c r="V446" s="237">
        <f t="shared" si="67"/>
        <v>1</v>
      </c>
      <c r="W446" s="238">
        <f t="shared" si="73"/>
        <v>36.82</v>
      </c>
      <c r="X446" s="239">
        <f t="shared" si="68"/>
        <v>1</v>
      </c>
      <c r="Y446" s="237">
        <f t="shared" si="69"/>
        <v>1</v>
      </c>
      <c r="Z446" s="238">
        <f t="shared" si="70"/>
        <v>23.933</v>
      </c>
      <c r="AA446" s="238">
        <f t="shared" si="71"/>
        <v>23.933</v>
      </c>
      <c r="AB446" s="238">
        <f t="shared" si="74"/>
        <v>13.052</v>
      </c>
      <c r="AC446" s="238">
        <f t="shared" si="72"/>
        <v>15.262500000000001</v>
      </c>
      <c r="AD446" s="240">
        <f t="shared" si="75"/>
        <v>0</v>
      </c>
      <c r="AE446" s="240">
        <f t="shared" si="76"/>
        <v>79</v>
      </c>
      <c r="AF446" s="240"/>
      <c r="AG446" s="240"/>
    </row>
    <row r="447" spans="1:33" x14ac:dyDescent="0.2">
      <c r="A447" s="197"/>
      <c r="B447" s="9">
        <v>418</v>
      </c>
      <c r="C447" s="204"/>
      <c r="D447" s="204"/>
      <c r="E447" s="201"/>
      <c r="F447" s="202" t="str">
        <f>IF(ISBLANK(E447), "", VLOOKUP(E447, Z!$A$2:$C$4127, 3, FALSE))</f>
        <v/>
      </c>
      <c r="G447" s="227"/>
      <c r="H447" s="227"/>
      <c r="I447" s="203" cm="1">
        <f t="array" ref="I447">IFERROR(W447/100*L447*INDEX(Application,X447,4), 0)</f>
        <v>0</v>
      </c>
      <c r="J447" s="204"/>
      <c r="K447" s="204"/>
      <c r="L447" s="229"/>
      <c r="M447" s="228"/>
      <c r="N447" s="203" cm="1">
        <f t="array" ref="N447">IFERROR(M447/100*L447*INDEX(Application,X447,4), 0)</f>
        <v>0</v>
      </c>
      <c r="O447" s="205"/>
      <c r="P447" s="204"/>
      <c r="Q447" s="201"/>
      <c r="R447" s="202" t="str">
        <f>IF(ISBLANK(Q447), "", VLOOKUP(Q447, Z!$A$2:$C$4127, 3, FALSE))</f>
        <v/>
      </c>
      <c r="S447" s="206"/>
      <c r="T447" s="207">
        <f t="shared" si="66"/>
        <v>0</v>
      </c>
      <c r="U447" s="211"/>
      <c r="V447" s="237">
        <f t="shared" si="67"/>
        <v>1</v>
      </c>
      <c r="W447" s="238">
        <f t="shared" si="73"/>
        <v>36.82</v>
      </c>
      <c r="X447" s="239">
        <f t="shared" si="68"/>
        <v>1</v>
      </c>
      <c r="Y447" s="237">
        <f t="shared" si="69"/>
        <v>1</v>
      </c>
      <c r="Z447" s="238">
        <f t="shared" si="70"/>
        <v>23.933</v>
      </c>
      <c r="AA447" s="238">
        <f t="shared" si="71"/>
        <v>23.933</v>
      </c>
      <c r="AB447" s="238">
        <f t="shared" si="74"/>
        <v>13.052</v>
      </c>
      <c r="AC447" s="238">
        <f t="shared" si="72"/>
        <v>15.262500000000001</v>
      </c>
      <c r="AD447" s="240">
        <f t="shared" si="75"/>
        <v>0</v>
      </c>
      <c r="AE447" s="240">
        <f t="shared" si="76"/>
        <v>79</v>
      </c>
      <c r="AF447" s="240"/>
      <c r="AG447" s="240"/>
    </row>
    <row r="448" spans="1:33" x14ac:dyDescent="0.2">
      <c r="A448" s="197"/>
      <c r="B448" s="9">
        <v>419</v>
      </c>
      <c r="C448" s="204"/>
      <c r="D448" s="204"/>
      <c r="E448" s="201"/>
      <c r="F448" s="202" t="str">
        <f>IF(ISBLANK(E448), "", VLOOKUP(E448, Z!$A$2:$C$4127, 3, FALSE))</f>
        <v/>
      </c>
      <c r="G448" s="227"/>
      <c r="H448" s="227"/>
      <c r="I448" s="203" cm="1">
        <f t="array" ref="I448">IFERROR(W448/100*L448*INDEX(Application,X448,4), 0)</f>
        <v>0</v>
      </c>
      <c r="J448" s="204"/>
      <c r="K448" s="204"/>
      <c r="L448" s="229"/>
      <c r="M448" s="228"/>
      <c r="N448" s="203" cm="1">
        <f t="array" ref="N448">IFERROR(M448/100*L448*INDEX(Application,X448,4), 0)</f>
        <v>0</v>
      </c>
      <c r="O448" s="205"/>
      <c r="P448" s="204"/>
      <c r="Q448" s="201"/>
      <c r="R448" s="202" t="str">
        <f>IF(ISBLANK(Q448), "", VLOOKUP(Q448, Z!$A$2:$C$4127, 3, FALSE))</f>
        <v/>
      </c>
      <c r="S448" s="206"/>
      <c r="T448" s="207">
        <f t="shared" si="66"/>
        <v>0</v>
      </c>
      <c r="U448" s="211"/>
      <c r="V448" s="237">
        <f t="shared" si="67"/>
        <v>1</v>
      </c>
      <c r="W448" s="238">
        <f t="shared" si="73"/>
        <v>36.82</v>
      </c>
      <c r="X448" s="239">
        <f t="shared" si="68"/>
        <v>1</v>
      </c>
      <c r="Y448" s="237">
        <f t="shared" si="69"/>
        <v>1</v>
      </c>
      <c r="Z448" s="238">
        <f t="shared" si="70"/>
        <v>23.933</v>
      </c>
      <c r="AA448" s="238">
        <f t="shared" si="71"/>
        <v>23.933</v>
      </c>
      <c r="AB448" s="238">
        <f t="shared" si="74"/>
        <v>13.052</v>
      </c>
      <c r="AC448" s="238">
        <f t="shared" si="72"/>
        <v>15.262500000000001</v>
      </c>
      <c r="AD448" s="240">
        <f t="shared" si="75"/>
        <v>0</v>
      </c>
      <c r="AE448" s="240">
        <f t="shared" si="76"/>
        <v>79</v>
      </c>
      <c r="AF448" s="240"/>
      <c r="AG448" s="240"/>
    </row>
    <row r="449" spans="1:33" x14ac:dyDescent="0.2">
      <c r="A449" s="197"/>
      <c r="B449" s="9">
        <v>420</v>
      </c>
      <c r="C449" s="204"/>
      <c r="D449" s="204"/>
      <c r="E449" s="201"/>
      <c r="F449" s="202" t="str">
        <f>IF(ISBLANK(E449), "", VLOOKUP(E449, Z!$A$2:$C$4127, 3, FALSE))</f>
        <v/>
      </c>
      <c r="G449" s="227"/>
      <c r="H449" s="227"/>
      <c r="I449" s="203" cm="1">
        <f t="array" ref="I449">IFERROR(W449/100*L449*INDEX(Application,X449,4), 0)</f>
        <v>0</v>
      </c>
      <c r="J449" s="204"/>
      <c r="K449" s="204"/>
      <c r="L449" s="229"/>
      <c r="M449" s="228"/>
      <c r="N449" s="203" cm="1">
        <f t="array" ref="N449">IFERROR(M449/100*L449*INDEX(Application,X449,4), 0)</f>
        <v>0</v>
      </c>
      <c r="O449" s="205"/>
      <c r="P449" s="204"/>
      <c r="Q449" s="201"/>
      <c r="R449" s="202" t="str">
        <f>IF(ISBLANK(Q449), "", VLOOKUP(Q449, Z!$A$2:$C$4127, 3, FALSE))</f>
        <v/>
      </c>
      <c r="S449" s="206"/>
      <c r="T449" s="207">
        <f t="shared" si="66"/>
        <v>0</v>
      </c>
      <c r="U449" s="211"/>
      <c r="V449" s="237">
        <f t="shared" si="67"/>
        <v>1</v>
      </c>
      <c r="W449" s="238">
        <f t="shared" si="73"/>
        <v>36.82</v>
      </c>
      <c r="X449" s="239">
        <f t="shared" si="68"/>
        <v>1</v>
      </c>
      <c r="Y449" s="237">
        <f t="shared" si="69"/>
        <v>1</v>
      </c>
      <c r="Z449" s="238">
        <f t="shared" si="70"/>
        <v>23.933</v>
      </c>
      <c r="AA449" s="238">
        <f t="shared" si="71"/>
        <v>23.933</v>
      </c>
      <c r="AB449" s="238">
        <f t="shared" si="74"/>
        <v>13.052</v>
      </c>
      <c r="AC449" s="238">
        <f t="shared" si="72"/>
        <v>15.262500000000001</v>
      </c>
      <c r="AD449" s="240">
        <f t="shared" si="75"/>
        <v>0</v>
      </c>
      <c r="AE449" s="240">
        <f t="shared" si="76"/>
        <v>79</v>
      </c>
      <c r="AF449" s="240"/>
      <c r="AG449" s="240"/>
    </row>
    <row r="450" spans="1:33" x14ac:dyDescent="0.2">
      <c r="A450" s="197"/>
      <c r="B450" s="226">
        <v>421</v>
      </c>
      <c r="C450" s="204"/>
      <c r="D450" s="204"/>
      <c r="E450" s="201"/>
      <c r="F450" s="202" t="str">
        <f>IF(ISBLANK(E450), "", VLOOKUP(E450, Z!$A$2:$C$4127, 3, FALSE))</f>
        <v/>
      </c>
      <c r="G450" s="227"/>
      <c r="H450" s="227"/>
      <c r="I450" s="203" cm="1">
        <f t="array" ref="I450">IFERROR(W450/100*L450*INDEX(Application,X450,4), 0)</f>
        <v>0</v>
      </c>
      <c r="J450" s="204"/>
      <c r="K450" s="204"/>
      <c r="L450" s="229"/>
      <c r="M450" s="228"/>
      <c r="N450" s="203" cm="1">
        <f t="array" ref="N450">IFERROR(M450/100*L450*INDEX(Application,X450,4), 0)</f>
        <v>0</v>
      </c>
      <c r="O450" s="205"/>
      <c r="P450" s="204"/>
      <c r="Q450" s="201"/>
      <c r="R450" s="202" t="str">
        <f>IF(ISBLANK(Q450), "", VLOOKUP(Q450, Z!$A$2:$C$4127, 3, FALSE))</f>
        <v/>
      </c>
      <c r="S450" s="206"/>
      <c r="T450" s="207">
        <f t="shared" si="66"/>
        <v>0</v>
      </c>
      <c r="U450" s="211"/>
      <c r="V450" s="237">
        <f t="shared" si="67"/>
        <v>1</v>
      </c>
      <c r="W450" s="238">
        <f t="shared" si="73"/>
        <v>36.82</v>
      </c>
      <c r="X450" s="239">
        <f t="shared" si="68"/>
        <v>1</v>
      </c>
      <c r="Y450" s="237">
        <f t="shared" si="69"/>
        <v>1</v>
      </c>
      <c r="Z450" s="238">
        <f t="shared" si="70"/>
        <v>23.933</v>
      </c>
      <c r="AA450" s="238">
        <f t="shared" si="71"/>
        <v>23.933</v>
      </c>
      <c r="AB450" s="238">
        <f t="shared" si="74"/>
        <v>13.052</v>
      </c>
      <c r="AC450" s="238">
        <f t="shared" si="72"/>
        <v>15.262500000000001</v>
      </c>
      <c r="AD450" s="240">
        <f t="shared" si="75"/>
        <v>0</v>
      </c>
      <c r="AE450" s="240">
        <f t="shared" si="76"/>
        <v>79</v>
      </c>
      <c r="AF450" s="240"/>
      <c r="AG450" s="240"/>
    </row>
    <row r="451" spans="1:33" x14ac:dyDescent="0.2">
      <c r="A451" s="197"/>
      <c r="B451" s="9">
        <v>422</v>
      </c>
      <c r="C451" s="204"/>
      <c r="D451" s="204"/>
      <c r="E451" s="201"/>
      <c r="F451" s="202" t="str">
        <f>IF(ISBLANK(E451), "", VLOOKUP(E451, Z!$A$2:$C$4127, 3, FALSE))</f>
        <v/>
      </c>
      <c r="G451" s="227"/>
      <c r="H451" s="227"/>
      <c r="I451" s="203" cm="1">
        <f t="array" ref="I451">IFERROR(W451/100*L451*INDEX(Application,X451,4), 0)</f>
        <v>0</v>
      </c>
      <c r="J451" s="204"/>
      <c r="K451" s="204"/>
      <c r="L451" s="229"/>
      <c r="M451" s="228"/>
      <c r="N451" s="203" cm="1">
        <f t="array" ref="N451">IFERROR(M451/100*L451*INDEX(Application,X451,4), 0)</f>
        <v>0</v>
      </c>
      <c r="O451" s="205"/>
      <c r="P451" s="204"/>
      <c r="Q451" s="201"/>
      <c r="R451" s="202" t="str">
        <f>IF(ISBLANK(Q451), "", VLOOKUP(Q451, Z!$A$2:$C$4127, 3, FALSE))</f>
        <v/>
      </c>
      <c r="S451" s="206"/>
      <c r="T451" s="207">
        <f t="shared" si="66"/>
        <v>0</v>
      </c>
      <c r="U451" s="211"/>
      <c r="V451" s="237">
        <f t="shared" si="67"/>
        <v>1</v>
      </c>
      <c r="W451" s="238">
        <f t="shared" si="73"/>
        <v>36.82</v>
      </c>
      <c r="X451" s="239">
        <f t="shared" si="68"/>
        <v>1</v>
      </c>
      <c r="Y451" s="237">
        <f t="shared" si="69"/>
        <v>1</v>
      </c>
      <c r="Z451" s="238">
        <f t="shared" si="70"/>
        <v>23.933</v>
      </c>
      <c r="AA451" s="238">
        <f t="shared" si="71"/>
        <v>23.933</v>
      </c>
      <c r="AB451" s="238">
        <f t="shared" si="74"/>
        <v>13.052</v>
      </c>
      <c r="AC451" s="238">
        <f t="shared" si="72"/>
        <v>15.262500000000001</v>
      </c>
      <c r="AD451" s="240">
        <f t="shared" si="75"/>
        <v>0</v>
      </c>
      <c r="AE451" s="240">
        <f t="shared" si="76"/>
        <v>79</v>
      </c>
      <c r="AF451" s="240"/>
      <c r="AG451" s="240"/>
    </row>
    <row r="452" spans="1:33" x14ac:dyDescent="0.2">
      <c r="A452" s="197"/>
      <c r="B452" s="9">
        <v>423</v>
      </c>
      <c r="C452" s="204"/>
      <c r="D452" s="204"/>
      <c r="E452" s="201"/>
      <c r="F452" s="202" t="str">
        <f>IF(ISBLANK(E452), "", VLOOKUP(E452, Z!$A$2:$C$4127, 3, FALSE))</f>
        <v/>
      </c>
      <c r="G452" s="227"/>
      <c r="H452" s="227"/>
      <c r="I452" s="203" cm="1">
        <f t="array" ref="I452">IFERROR(W452/100*L452*INDEX(Application,X452,4), 0)</f>
        <v>0</v>
      </c>
      <c r="J452" s="204"/>
      <c r="K452" s="204"/>
      <c r="L452" s="229"/>
      <c r="M452" s="228"/>
      <c r="N452" s="203" cm="1">
        <f t="array" ref="N452">IFERROR(M452/100*L452*INDEX(Application,X452,4), 0)</f>
        <v>0</v>
      </c>
      <c r="O452" s="205"/>
      <c r="P452" s="204"/>
      <c r="Q452" s="201"/>
      <c r="R452" s="202" t="str">
        <f>IF(ISBLANK(Q452), "", VLOOKUP(Q452, Z!$A$2:$C$4127, 3, FALSE))</f>
        <v/>
      </c>
      <c r="S452" s="206"/>
      <c r="T452" s="207">
        <f t="shared" si="66"/>
        <v>0</v>
      </c>
      <c r="U452" s="211"/>
      <c r="V452" s="237">
        <f t="shared" si="67"/>
        <v>1</v>
      </c>
      <c r="W452" s="238">
        <f t="shared" si="73"/>
        <v>36.82</v>
      </c>
      <c r="X452" s="239">
        <f t="shared" si="68"/>
        <v>1</v>
      </c>
      <c r="Y452" s="237">
        <f t="shared" si="69"/>
        <v>1</v>
      </c>
      <c r="Z452" s="238">
        <f t="shared" si="70"/>
        <v>23.933</v>
      </c>
      <c r="AA452" s="238">
        <f t="shared" si="71"/>
        <v>23.933</v>
      </c>
      <c r="AB452" s="238">
        <f t="shared" si="74"/>
        <v>13.052</v>
      </c>
      <c r="AC452" s="238">
        <f t="shared" si="72"/>
        <v>15.262500000000001</v>
      </c>
      <c r="AD452" s="240">
        <f t="shared" si="75"/>
        <v>0</v>
      </c>
      <c r="AE452" s="240">
        <f t="shared" si="76"/>
        <v>79</v>
      </c>
      <c r="AF452" s="240"/>
      <c r="AG452" s="240"/>
    </row>
    <row r="453" spans="1:33" x14ac:dyDescent="0.2">
      <c r="A453" s="197"/>
      <c r="B453" s="9">
        <v>424</v>
      </c>
      <c r="C453" s="204"/>
      <c r="D453" s="204"/>
      <c r="E453" s="201"/>
      <c r="F453" s="202" t="str">
        <f>IF(ISBLANK(E453), "", VLOOKUP(E453, Z!$A$2:$C$4127, 3, FALSE))</f>
        <v/>
      </c>
      <c r="G453" s="227"/>
      <c r="H453" s="227"/>
      <c r="I453" s="203" cm="1">
        <f t="array" ref="I453">IFERROR(W453/100*L453*INDEX(Application,X453,4), 0)</f>
        <v>0</v>
      </c>
      <c r="J453" s="204"/>
      <c r="K453" s="204"/>
      <c r="L453" s="229"/>
      <c r="M453" s="228"/>
      <c r="N453" s="203" cm="1">
        <f t="array" ref="N453">IFERROR(M453/100*L453*INDEX(Application,X453,4), 0)</f>
        <v>0</v>
      </c>
      <c r="O453" s="205"/>
      <c r="P453" s="204"/>
      <c r="Q453" s="201"/>
      <c r="R453" s="202" t="str">
        <f>IF(ISBLANK(Q453), "", VLOOKUP(Q453, Z!$A$2:$C$4127, 3, FALSE))</f>
        <v/>
      </c>
      <c r="S453" s="206"/>
      <c r="T453" s="207">
        <f t="shared" si="66"/>
        <v>0</v>
      </c>
      <c r="U453" s="211"/>
      <c r="V453" s="237">
        <f t="shared" si="67"/>
        <v>1</v>
      </c>
      <c r="W453" s="238">
        <f t="shared" si="73"/>
        <v>36.82</v>
      </c>
      <c r="X453" s="239">
        <f t="shared" si="68"/>
        <v>1</v>
      </c>
      <c r="Y453" s="237">
        <f t="shared" si="69"/>
        <v>1</v>
      </c>
      <c r="Z453" s="238">
        <f t="shared" si="70"/>
        <v>23.933</v>
      </c>
      <c r="AA453" s="238">
        <f t="shared" si="71"/>
        <v>23.933</v>
      </c>
      <c r="AB453" s="238">
        <f t="shared" si="74"/>
        <v>13.052</v>
      </c>
      <c r="AC453" s="238">
        <f t="shared" si="72"/>
        <v>15.262500000000001</v>
      </c>
      <c r="AD453" s="240">
        <f t="shared" si="75"/>
        <v>0</v>
      </c>
      <c r="AE453" s="240">
        <f t="shared" si="76"/>
        <v>79</v>
      </c>
      <c r="AF453" s="240"/>
      <c r="AG453" s="240"/>
    </row>
    <row r="454" spans="1:33" x14ac:dyDescent="0.2">
      <c r="A454" s="197"/>
      <c r="B454" s="226">
        <v>425</v>
      </c>
      <c r="C454" s="204"/>
      <c r="D454" s="204"/>
      <c r="E454" s="201"/>
      <c r="F454" s="202" t="str">
        <f>IF(ISBLANK(E454), "", VLOOKUP(E454, Z!$A$2:$C$4127, 3, FALSE))</f>
        <v/>
      </c>
      <c r="G454" s="227"/>
      <c r="H454" s="227"/>
      <c r="I454" s="203" cm="1">
        <f t="array" ref="I454">IFERROR(W454/100*L454*INDEX(Application,X454,4), 0)</f>
        <v>0</v>
      </c>
      <c r="J454" s="204"/>
      <c r="K454" s="204"/>
      <c r="L454" s="229"/>
      <c r="M454" s="228"/>
      <c r="N454" s="203" cm="1">
        <f t="array" ref="N454">IFERROR(M454/100*L454*INDEX(Application,X454,4), 0)</f>
        <v>0</v>
      </c>
      <c r="O454" s="205"/>
      <c r="P454" s="204"/>
      <c r="Q454" s="201"/>
      <c r="R454" s="202" t="str">
        <f>IF(ISBLANK(Q454), "", VLOOKUP(Q454, Z!$A$2:$C$4127, 3, FALSE))</f>
        <v/>
      </c>
      <c r="S454" s="206"/>
      <c r="T454" s="207">
        <f t="shared" si="66"/>
        <v>0</v>
      </c>
      <c r="U454" s="211"/>
      <c r="V454" s="237">
        <f t="shared" si="67"/>
        <v>1</v>
      </c>
      <c r="W454" s="238">
        <f t="shared" si="73"/>
        <v>36.82</v>
      </c>
      <c r="X454" s="239">
        <f t="shared" si="68"/>
        <v>1</v>
      </c>
      <c r="Y454" s="237">
        <f t="shared" si="69"/>
        <v>1</v>
      </c>
      <c r="Z454" s="238">
        <f t="shared" si="70"/>
        <v>23.933</v>
      </c>
      <c r="AA454" s="238">
        <f t="shared" si="71"/>
        <v>23.933</v>
      </c>
      <c r="AB454" s="238">
        <f t="shared" si="74"/>
        <v>13.052</v>
      </c>
      <c r="AC454" s="238">
        <f t="shared" si="72"/>
        <v>15.262500000000001</v>
      </c>
      <c r="AD454" s="240">
        <f t="shared" si="75"/>
        <v>0</v>
      </c>
      <c r="AE454" s="240">
        <f t="shared" si="76"/>
        <v>79</v>
      </c>
      <c r="AF454" s="240"/>
      <c r="AG454" s="240"/>
    </row>
    <row r="455" spans="1:33" x14ac:dyDescent="0.2">
      <c r="A455" s="197"/>
      <c r="B455" s="9">
        <v>426</v>
      </c>
      <c r="C455" s="204"/>
      <c r="D455" s="204"/>
      <c r="E455" s="201"/>
      <c r="F455" s="202" t="str">
        <f>IF(ISBLANK(E455), "", VLOOKUP(E455, Z!$A$2:$C$4127, 3, FALSE))</f>
        <v/>
      </c>
      <c r="G455" s="227"/>
      <c r="H455" s="227"/>
      <c r="I455" s="203" cm="1">
        <f t="array" ref="I455">IFERROR(W455/100*L455*INDEX(Application,X455,4), 0)</f>
        <v>0</v>
      </c>
      <c r="J455" s="204"/>
      <c r="K455" s="204"/>
      <c r="L455" s="229"/>
      <c r="M455" s="228"/>
      <c r="N455" s="203" cm="1">
        <f t="array" ref="N455">IFERROR(M455/100*L455*INDEX(Application,X455,4), 0)</f>
        <v>0</v>
      </c>
      <c r="O455" s="205"/>
      <c r="P455" s="204"/>
      <c r="Q455" s="201"/>
      <c r="R455" s="202" t="str">
        <f>IF(ISBLANK(Q455), "", VLOOKUP(Q455, Z!$A$2:$C$4127, 3, FALSE))</f>
        <v/>
      </c>
      <c r="S455" s="206"/>
      <c r="T455" s="207">
        <f t="shared" si="66"/>
        <v>0</v>
      </c>
      <c r="U455" s="211"/>
      <c r="V455" s="237">
        <f t="shared" si="67"/>
        <v>1</v>
      </c>
      <c r="W455" s="238">
        <f t="shared" si="73"/>
        <v>36.82</v>
      </c>
      <c r="X455" s="239">
        <f t="shared" si="68"/>
        <v>1</v>
      </c>
      <c r="Y455" s="237">
        <f t="shared" si="69"/>
        <v>1</v>
      </c>
      <c r="Z455" s="238">
        <f t="shared" si="70"/>
        <v>23.933</v>
      </c>
      <c r="AA455" s="238">
        <f t="shared" si="71"/>
        <v>23.933</v>
      </c>
      <c r="AB455" s="238">
        <f t="shared" si="74"/>
        <v>13.052</v>
      </c>
      <c r="AC455" s="238">
        <f t="shared" si="72"/>
        <v>15.262500000000001</v>
      </c>
      <c r="AD455" s="240">
        <f t="shared" si="75"/>
        <v>0</v>
      </c>
      <c r="AE455" s="240">
        <f t="shared" si="76"/>
        <v>79</v>
      </c>
      <c r="AF455" s="240"/>
      <c r="AG455" s="240"/>
    </row>
    <row r="456" spans="1:33" x14ac:dyDescent="0.2">
      <c r="A456" s="197"/>
      <c r="B456" s="9">
        <v>427</v>
      </c>
      <c r="C456" s="204"/>
      <c r="D456" s="204"/>
      <c r="E456" s="201"/>
      <c r="F456" s="202" t="str">
        <f>IF(ISBLANK(E456), "", VLOOKUP(E456, Z!$A$2:$C$4127, 3, FALSE))</f>
        <v/>
      </c>
      <c r="G456" s="227"/>
      <c r="H456" s="227"/>
      <c r="I456" s="203" cm="1">
        <f t="array" ref="I456">IFERROR(W456/100*L456*INDEX(Application,X456,4), 0)</f>
        <v>0</v>
      </c>
      <c r="J456" s="204"/>
      <c r="K456" s="204"/>
      <c r="L456" s="229"/>
      <c r="M456" s="228"/>
      <c r="N456" s="203" cm="1">
        <f t="array" ref="N456">IFERROR(M456/100*L456*INDEX(Application,X456,4), 0)</f>
        <v>0</v>
      </c>
      <c r="O456" s="205"/>
      <c r="P456" s="204"/>
      <c r="Q456" s="201"/>
      <c r="R456" s="202" t="str">
        <f>IF(ISBLANK(Q456), "", VLOOKUP(Q456, Z!$A$2:$C$4127, 3, FALSE))</f>
        <v/>
      </c>
      <c r="S456" s="206"/>
      <c r="T456" s="207">
        <f t="shared" si="66"/>
        <v>0</v>
      </c>
      <c r="U456" s="211"/>
      <c r="V456" s="237">
        <f t="shared" si="67"/>
        <v>1</v>
      </c>
      <c r="W456" s="238">
        <f t="shared" si="73"/>
        <v>36.82</v>
      </c>
      <c r="X456" s="239">
        <f t="shared" si="68"/>
        <v>1</v>
      </c>
      <c r="Y456" s="237">
        <f t="shared" si="69"/>
        <v>1</v>
      </c>
      <c r="Z456" s="238">
        <f t="shared" si="70"/>
        <v>23.933</v>
      </c>
      <c r="AA456" s="238">
        <f t="shared" si="71"/>
        <v>23.933</v>
      </c>
      <c r="AB456" s="238">
        <f t="shared" si="74"/>
        <v>13.052</v>
      </c>
      <c r="AC456" s="238">
        <f t="shared" si="72"/>
        <v>15.262500000000001</v>
      </c>
      <c r="AD456" s="240">
        <f t="shared" si="75"/>
        <v>0</v>
      </c>
      <c r="AE456" s="240">
        <f t="shared" si="76"/>
        <v>79</v>
      </c>
      <c r="AF456" s="240"/>
      <c r="AG456" s="240"/>
    </row>
    <row r="457" spans="1:33" x14ac:dyDescent="0.2">
      <c r="A457" s="197"/>
      <c r="B457" s="9">
        <v>428</v>
      </c>
      <c r="C457" s="204"/>
      <c r="D457" s="204"/>
      <c r="E457" s="201"/>
      <c r="F457" s="202" t="str">
        <f>IF(ISBLANK(E457), "", VLOOKUP(E457, Z!$A$2:$C$4127, 3, FALSE))</f>
        <v/>
      </c>
      <c r="G457" s="227"/>
      <c r="H457" s="227"/>
      <c r="I457" s="203" cm="1">
        <f t="array" ref="I457">IFERROR(W457/100*L457*INDEX(Application,X457,4), 0)</f>
        <v>0</v>
      </c>
      <c r="J457" s="204"/>
      <c r="K457" s="204"/>
      <c r="L457" s="229"/>
      <c r="M457" s="228"/>
      <c r="N457" s="203" cm="1">
        <f t="array" ref="N457">IFERROR(M457/100*L457*INDEX(Application,X457,4), 0)</f>
        <v>0</v>
      </c>
      <c r="O457" s="205"/>
      <c r="P457" s="204"/>
      <c r="Q457" s="201"/>
      <c r="R457" s="202" t="str">
        <f>IF(ISBLANK(Q457), "", VLOOKUP(Q457, Z!$A$2:$C$4127, 3, FALSE))</f>
        <v/>
      </c>
      <c r="S457" s="206"/>
      <c r="T457" s="207">
        <f t="shared" si="66"/>
        <v>0</v>
      </c>
      <c r="U457" s="211"/>
      <c r="V457" s="237">
        <f t="shared" si="67"/>
        <v>1</v>
      </c>
      <c r="W457" s="238">
        <f t="shared" si="73"/>
        <v>36.82</v>
      </c>
      <c r="X457" s="239">
        <f t="shared" si="68"/>
        <v>1</v>
      </c>
      <c r="Y457" s="237">
        <f t="shared" si="69"/>
        <v>1</v>
      </c>
      <c r="Z457" s="238">
        <f t="shared" si="70"/>
        <v>23.933</v>
      </c>
      <c r="AA457" s="238">
        <f t="shared" si="71"/>
        <v>23.933</v>
      </c>
      <c r="AB457" s="238">
        <f t="shared" si="74"/>
        <v>13.052</v>
      </c>
      <c r="AC457" s="238">
        <f t="shared" si="72"/>
        <v>15.262500000000001</v>
      </c>
      <c r="AD457" s="240">
        <f t="shared" si="75"/>
        <v>0</v>
      </c>
      <c r="AE457" s="240">
        <f t="shared" si="76"/>
        <v>79</v>
      </c>
      <c r="AF457" s="240"/>
      <c r="AG457" s="240"/>
    </row>
    <row r="458" spans="1:33" x14ac:dyDescent="0.2">
      <c r="A458" s="197"/>
      <c r="B458" s="226">
        <v>429</v>
      </c>
      <c r="C458" s="204"/>
      <c r="D458" s="204"/>
      <c r="E458" s="201"/>
      <c r="F458" s="202" t="str">
        <f>IF(ISBLANK(E458), "", VLOOKUP(E458, Z!$A$2:$C$4127, 3, FALSE))</f>
        <v/>
      </c>
      <c r="G458" s="227"/>
      <c r="H458" s="227"/>
      <c r="I458" s="203" cm="1">
        <f t="array" ref="I458">IFERROR(W458/100*L458*INDEX(Application,X458,4), 0)</f>
        <v>0</v>
      </c>
      <c r="J458" s="204"/>
      <c r="K458" s="204"/>
      <c r="L458" s="229"/>
      <c r="M458" s="228"/>
      <c r="N458" s="203" cm="1">
        <f t="array" ref="N458">IFERROR(M458/100*L458*INDEX(Application,X458,4), 0)</f>
        <v>0</v>
      </c>
      <c r="O458" s="205"/>
      <c r="P458" s="204"/>
      <c r="Q458" s="201"/>
      <c r="R458" s="202" t="str">
        <f>IF(ISBLANK(Q458), "", VLOOKUP(Q458, Z!$A$2:$C$4127, 3, FALSE))</f>
        <v/>
      </c>
      <c r="S458" s="206"/>
      <c r="T458" s="207">
        <f t="shared" si="66"/>
        <v>0</v>
      </c>
      <c r="U458" s="211"/>
      <c r="V458" s="237">
        <f t="shared" si="67"/>
        <v>1</v>
      </c>
      <c r="W458" s="238">
        <f t="shared" si="73"/>
        <v>36.82</v>
      </c>
      <c r="X458" s="239">
        <f t="shared" si="68"/>
        <v>1</v>
      </c>
      <c r="Y458" s="237">
        <f t="shared" si="69"/>
        <v>1</v>
      </c>
      <c r="Z458" s="238">
        <f t="shared" si="70"/>
        <v>23.933</v>
      </c>
      <c r="AA458" s="238">
        <f t="shared" si="71"/>
        <v>23.933</v>
      </c>
      <c r="AB458" s="238">
        <f t="shared" si="74"/>
        <v>13.052</v>
      </c>
      <c r="AC458" s="238">
        <f t="shared" si="72"/>
        <v>15.262500000000001</v>
      </c>
      <c r="AD458" s="240">
        <f t="shared" si="75"/>
        <v>0</v>
      </c>
      <c r="AE458" s="240">
        <f t="shared" si="76"/>
        <v>79</v>
      </c>
      <c r="AF458" s="240"/>
      <c r="AG458" s="240"/>
    </row>
    <row r="459" spans="1:33" x14ac:dyDescent="0.2">
      <c r="A459" s="197"/>
      <c r="B459" s="9">
        <v>430</v>
      </c>
      <c r="C459" s="204"/>
      <c r="D459" s="204"/>
      <c r="E459" s="201"/>
      <c r="F459" s="202" t="str">
        <f>IF(ISBLANK(E459), "", VLOOKUP(E459, Z!$A$2:$C$4127, 3, FALSE))</f>
        <v/>
      </c>
      <c r="G459" s="227"/>
      <c r="H459" s="227"/>
      <c r="I459" s="203" cm="1">
        <f t="array" ref="I459">IFERROR(W459/100*L459*INDEX(Application,X459,4), 0)</f>
        <v>0</v>
      </c>
      <c r="J459" s="204"/>
      <c r="K459" s="204"/>
      <c r="L459" s="229"/>
      <c r="M459" s="228"/>
      <c r="N459" s="203" cm="1">
        <f t="array" ref="N459">IFERROR(M459/100*L459*INDEX(Application,X459,4), 0)</f>
        <v>0</v>
      </c>
      <c r="O459" s="205"/>
      <c r="P459" s="204"/>
      <c r="Q459" s="201"/>
      <c r="R459" s="202" t="str">
        <f>IF(ISBLANK(Q459), "", VLOOKUP(Q459, Z!$A$2:$C$4127, 3, FALSE))</f>
        <v/>
      </c>
      <c r="S459" s="206"/>
      <c r="T459" s="207">
        <f t="shared" si="66"/>
        <v>0</v>
      </c>
      <c r="U459" s="211"/>
      <c r="V459" s="237">
        <f t="shared" si="67"/>
        <v>1</v>
      </c>
      <c r="W459" s="238">
        <f t="shared" si="73"/>
        <v>36.82</v>
      </c>
      <c r="X459" s="239">
        <f t="shared" si="68"/>
        <v>1</v>
      </c>
      <c r="Y459" s="237">
        <f t="shared" si="69"/>
        <v>1</v>
      </c>
      <c r="Z459" s="238">
        <f t="shared" si="70"/>
        <v>23.933</v>
      </c>
      <c r="AA459" s="238">
        <f t="shared" si="71"/>
        <v>23.933</v>
      </c>
      <c r="AB459" s="238">
        <f t="shared" si="74"/>
        <v>13.052</v>
      </c>
      <c r="AC459" s="238">
        <f t="shared" si="72"/>
        <v>15.262500000000001</v>
      </c>
      <c r="AD459" s="240">
        <f t="shared" si="75"/>
        <v>0</v>
      </c>
      <c r="AE459" s="240">
        <f t="shared" si="76"/>
        <v>79</v>
      </c>
      <c r="AF459" s="240"/>
      <c r="AG459" s="240"/>
    </row>
    <row r="460" spans="1:33" x14ac:dyDescent="0.2">
      <c r="A460" s="197"/>
      <c r="B460" s="9">
        <v>431</v>
      </c>
      <c r="C460" s="204"/>
      <c r="D460" s="204"/>
      <c r="E460" s="201"/>
      <c r="F460" s="202" t="str">
        <f>IF(ISBLANK(E460), "", VLOOKUP(E460, Z!$A$2:$C$4127, 3, FALSE))</f>
        <v/>
      </c>
      <c r="G460" s="227"/>
      <c r="H460" s="227"/>
      <c r="I460" s="203" cm="1">
        <f t="array" ref="I460">IFERROR(W460/100*L460*INDEX(Application,X460,4), 0)</f>
        <v>0</v>
      </c>
      <c r="J460" s="204"/>
      <c r="K460" s="204"/>
      <c r="L460" s="229"/>
      <c r="M460" s="228"/>
      <c r="N460" s="203" cm="1">
        <f t="array" ref="N460">IFERROR(M460/100*L460*INDEX(Application,X460,4), 0)</f>
        <v>0</v>
      </c>
      <c r="O460" s="205"/>
      <c r="P460" s="204"/>
      <c r="Q460" s="201"/>
      <c r="R460" s="202" t="str">
        <f>IF(ISBLANK(Q460), "", VLOOKUP(Q460, Z!$A$2:$C$4127, 3, FALSE))</f>
        <v/>
      </c>
      <c r="S460" s="206"/>
      <c r="T460" s="207">
        <f t="shared" si="66"/>
        <v>0</v>
      </c>
      <c r="U460" s="211"/>
      <c r="V460" s="237">
        <f t="shared" si="67"/>
        <v>1</v>
      </c>
      <c r="W460" s="238">
        <f t="shared" si="73"/>
        <v>36.82</v>
      </c>
      <c r="X460" s="239">
        <f t="shared" si="68"/>
        <v>1</v>
      </c>
      <c r="Y460" s="237">
        <f t="shared" si="69"/>
        <v>1</v>
      </c>
      <c r="Z460" s="238">
        <f t="shared" si="70"/>
        <v>23.933</v>
      </c>
      <c r="AA460" s="238">
        <f t="shared" si="71"/>
        <v>23.933</v>
      </c>
      <c r="AB460" s="238">
        <f t="shared" si="74"/>
        <v>13.052</v>
      </c>
      <c r="AC460" s="238">
        <f t="shared" si="72"/>
        <v>15.262500000000001</v>
      </c>
      <c r="AD460" s="240">
        <f t="shared" si="75"/>
        <v>0</v>
      </c>
      <c r="AE460" s="240">
        <f t="shared" si="76"/>
        <v>79</v>
      </c>
      <c r="AF460" s="240"/>
      <c r="AG460" s="240"/>
    </row>
    <row r="461" spans="1:33" x14ac:dyDescent="0.2">
      <c r="A461" s="197"/>
      <c r="B461" s="9">
        <v>432</v>
      </c>
      <c r="C461" s="204"/>
      <c r="D461" s="204"/>
      <c r="E461" s="201"/>
      <c r="F461" s="202" t="str">
        <f>IF(ISBLANK(E461), "", VLOOKUP(E461, Z!$A$2:$C$4127, 3, FALSE))</f>
        <v/>
      </c>
      <c r="G461" s="227"/>
      <c r="H461" s="227"/>
      <c r="I461" s="203" cm="1">
        <f t="array" ref="I461">IFERROR(W461/100*L461*INDEX(Application,X461,4), 0)</f>
        <v>0</v>
      </c>
      <c r="J461" s="204"/>
      <c r="K461" s="204"/>
      <c r="L461" s="229"/>
      <c r="M461" s="228"/>
      <c r="N461" s="203" cm="1">
        <f t="array" ref="N461">IFERROR(M461/100*L461*INDEX(Application,X461,4), 0)</f>
        <v>0</v>
      </c>
      <c r="O461" s="205"/>
      <c r="P461" s="204"/>
      <c r="Q461" s="201"/>
      <c r="R461" s="202" t="str">
        <f>IF(ISBLANK(Q461), "", VLOOKUP(Q461, Z!$A$2:$C$4127, 3, FALSE))</f>
        <v/>
      </c>
      <c r="S461" s="206"/>
      <c r="T461" s="207">
        <f t="shared" si="66"/>
        <v>0</v>
      </c>
      <c r="U461" s="211"/>
      <c r="V461" s="237">
        <f t="shared" si="67"/>
        <v>1</v>
      </c>
      <c r="W461" s="238">
        <f t="shared" si="73"/>
        <v>36.82</v>
      </c>
      <c r="X461" s="239">
        <f t="shared" si="68"/>
        <v>1</v>
      </c>
      <c r="Y461" s="237">
        <f t="shared" si="69"/>
        <v>1</v>
      </c>
      <c r="Z461" s="238">
        <f t="shared" si="70"/>
        <v>23.933</v>
      </c>
      <c r="AA461" s="238">
        <f t="shared" si="71"/>
        <v>23.933</v>
      </c>
      <c r="AB461" s="238">
        <f t="shared" si="74"/>
        <v>13.052</v>
      </c>
      <c r="AC461" s="238">
        <f t="shared" si="72"/>
        <v>15.262500000000001</v>
      </c>
      <c r="AD461" s="240">
        <f t="shared" si="75"/>
        <v>0</v>
      </c>
      <c r="AE461" s="240">
        <f t="shared" si="76"/>
        <v>79</v>
      </c>
      <c r="AF461" s="240"/>
      <c r="AG461" s="240"/>
    </row>
    <row r="462" spans="1:33" x14ac:dyDescent="0.2">
      <c r="A462" s="197"/>
      <c r="B462" s="226">
        <v>433</v>
      </c>
      <c r="C462" s="204"/>
      <c r="D462" s="204"/>
      <c r="E462" s="201"/>
      <c r="F462" s="202" t="str">
        <f>IF(ISBLANK(E462), "", VLOOKUP(E462, Z!$A$2:$C$4127, 3, FALSE))</f>
        <v/>
      </c>
      <c r="G462" s="227"/>
      <c r="H462" s="227"/>
      <c r="I462" s="203" cm="1">
        <f t="array" ref="I462">IFERROR(W462/100*L462*INDEX(Application,X462,4), 0)</f>
        <v>0</v>
      </c>
      <c r="J462" s="204"/>
      <c r="K462" s="204"/>
      <c r="L462" s="229"/>
      <c r="M462" s="228"/>
      <c r="N462" s="203" cm="1">
        <f t="array" ref="N462">IFERROR(M462/100*L462*INDEX(Application,X462,4), 0)</f>
        <v>0</v>
      </c>
      <c r="O462" s="205"/>
      <c r="P462" s="204"/>
      <c r="Q462" s="201"/>
      <c r="R462" s="202" t="str">
        <f>IF(ISBLANK(Q462), "", VLOOKUP(Q462, Z!$A$2:$C$4127, 3, FALSE))</f>
        <v/>
      </c>
      <c r="S462" s="206"/>
      <c r="T462" s="207">
        <f t="shared" si="66"/>
        <v>0</v>
      </c>
      <c r="U462" s="211"/>
      <c r="V462" s="237">
        <f t="shared" si="67"/>
        <v>1</v>
      </c>
      <c r="W462" s="238">
        <f t="shared" si="73"/>
        <v>36.82</v>
      </c>
      <c r="X462" s="239">
        <f t="shared" si="68"/>
        <v>1</v>
      </c>
      <c r="Y462" s="237">
        <f t="shared" si="69"/>
        <v>1</v>
      </c>
      <c r="Z462" s="238">
        <f t="shared" si="70"/>
        <v>23.933</v>
      </c>
      <c r="AA462" s="238">
        <f t="shared" si="71"/>
        <v>23.933</v>
      </c>
      <c r="AB462" s="238">
        <f t="shared" si="74"/>
        <v>13.052</v>
      </c>
      <c r="AC462" s="238">
        <f t="shared" si="72"/>
        <v>15.262500000000001</v>
      </c>
      <c r="AD462" s="240">
        <f t="shared" si="75"/>
        <v>0</v>
      </c>
      <c r="AE462" s="240">
        <f t="shared" si="76"/>
        <v>79</v>
      </c>
      <c r="AF462" s="240"/>
      <c r="AG462" s="240"/>
    </row>
    <row r="463" spans="1:33" x14ac:dyDescent="0.2">
      <c r="A463" s="197"/>
      <c r="B463" s="9">
        <v>434</v>
      </c>
      <c r="C463" s="204"/>
      <c r="D463" s="204"/>
      <c r="E463" s="201"/>
      <c r="F463" s="202" t="str">
        <f>IF(ISBLANK(E463), "", VLOOKUP(E463, Z!$A$2:$C$4127, 3, FALSE))</f>
        <v/>
      </c>
      <c r="G463" s="227"/>
      <c r="H463" s="227"/>
      <c r="I463" s="203" cm="1">
        <f t="array" ref="I463">IFERROR(W463/100*L463*INDEX(Application,X463,4), 0)</f>
        <v>0</v>
      </c>
      <c r="J463" s="204"/>
      <c r="K463" s="204"/>
      <c r="L463" s="229"/>
      <c r="M463" s="228"/>
      <c r="N463" s="203" cm="1">
        <f t="array" ref="N463">IFERROR(M463/100*L463*INDEX(Application,X463,4), 0)</f>
        <v>0</v>
      </c>
      <c r="O463" s="205"/>
      <c r="P463" s="204"/>
      <c r="Q463" s="201"/>
      <c r="R463" s="202" t="str">
        <f>IF(ISBLANK(Q463), "", VLOOKUP(Q463, Z!$A$2:$C$4127, 3, FALSE))</f>
        <v/>
      </c>
      <c r="S463" s="206"/>
      <c r="T463" s="207">
        <f t="shared" si="66"/>
        <v>0</v>
      </c>
      <c r="U463" s="211"/>
      <c r="V463" s="237">
        <f t="shared" si="67"/>
        <v>1</v>
      </c>
      <c r="W463" s="238">
        <f t="shared" si="73"/>
        <v>36.82</v>
      </c>
      <c r="X463" s="239">
        <f t="shared" si="68"/>
        <v>1</v>
      </c>
      <c r="Y463" s="237">
        <f t="shared" si="69"/>
        <v>1</v>
      </c>
      <c r="Z463" s="238">
        <f t="shared" si="70"/>
        <v>23.933</v>
      </c>
      <c r="AA463" s="238">
        <f t="shared" si="71"/>
        <v>23.933</v>
      </c>
      <c r="AB463" s="238">
        <f t="shared" si="74"/>
        <v>13.052</v>
      </c>
      <c r="AC463" s="238">
        <f t="shared" si="72"/>
        <v>15.262500000000001</v>
      </c>
      <c r="AD463" s="240">
        <f t="shared" si="75"/>
        <v>0</v>
      </c>
      <c r="AE463" s="240">
        <f t="shared" si="76"/>
        <v>79</v>
      </c>
      <c r="AF463" s="240"/>
      <c r="AG463" s="240"/>
    </row>
    <row r="464" spans="1:33" x14ac:dyDescent="0.2">
      <c r="A464" s="197"/>
      <c r="B464" s="9">
        <v>435</v>
      </c>
      <c r="C464" s="204"/>
      <c r="D464" s="204"/>
      <c r="E464" s="201"/>
      <c r="F464" s="202" t="str">
        <f>IF(ISBLANK(E464), "", VLOOKUP(E464, Z!$A$2:$C$4127, 3, FALSE))</f>
        <v/>
      </c>
      <c r="G464" s="227"/>
      <c r="H464" s="227"/>
      <c r="I464" s="203" cm="1">
        <f t="array" ref="I464">IFERROR(W464/100*L464*INDEX(Application,X464,4), 0)</f>
        <v>0</v>
      </c>
      <c r="J464" s="204"/>
      <c r="K464" s="204"/>
      <c r="L464" s="229"/>
      <c r="M464" s="228"/>
      <c r="N464" s="203" cm="1">
        <f t="array" ref="N464">IFERROR(M464/100*L464*INDEX(Application,X464,4), 0)</f>
        <v>0</v>
      </c>
      <c r="O464" s="205"/>
      <c r="P464" s="204"/>
      <c r="Q464" s="201"/>
      <c r="R464" s="202" t="str">
        <f>IF(ISBLANK(Q464), "", VLOOKUP(Q464, Z!$A$2:$C$4127, 3, FALSE))</f>
        <v/>
      </c>
      <c r="S464" s="206"/>
      <c r="T464" s="207">
        <f t="shared" si="66"/>
        <v>0</v>
      </c>
      <c r="U464" s="211"/>
      <c r="V464" s="237">
        <f t="shared" si="67"/>
        <v>1</v>
      </c>
      <c r="W464" s="238">
        <f t="shared" si="73"/>
        <v>36.82</v>
      </c>
      <c r="X464" s="239">
        <f t="shared" si="68"/>
        <v>1</v>
      </c>
      <c r="Y464" s="237">
        <f t="shared" si="69"/>
        <v>1</v>
      </c>
      <c r="Z464" s="238">
        <f t="shared" si="70"/>
        <v>23.933</v>
      </c>
      <c r="AA464" s="238">
        <f t="shared" si="71"/>
        <v>23.933</v>
      </c>
      <c r="AB464" s="238">
        <f t="shared" si="74"/>
        <v>13.052</v>
      </c>
      <c r="AC464" s="238">
        <f t="shared" si="72"/>
        <v>15.262500000000001</v>
      </c>
      <c r="AD464" s="240">
        <f t="shared" si="75"/>
        <v>0</v>
      </c>
      <c r="AE464" s="240">
        <f t="shared" si="76"/>
        <v>79</v>
      </c>
      <c r="AF464" s="240"/>
      <c r="AG464" s="240"/>
    </row>
    <row r="465" spans="1:33" x14ac:dyDescent="0.2">
      <c r="A465" s="197"/>
      <c r="B465" s="9">
        <v>436</v>
      </c>
      <c r="C465" s="204"/>
      <c r="D465" s="204"/>
      <c r="E465" s="201"/>
      <c r="F465" s="202" t="str">
        <f>IF(ISBLANK(E465), "", VLOOKUP(E465, Z!$A$2:$C$4127, 3, FALSE))</f>
        <v/>
      </c>
      <c r="G465" s="227"/>
      <c r="H465" s="227"/>
      <c r="I465" s="203" cm="1">
        <f t="array" ref="I465">IFERROR(W465/100*L465*INDEX(Application,X465,4), 0)</f>
        <v>0</v>
      </c>
      <c r="J465" s="204"/>
      <c r="K465" s="204"/>
      <c r="L465" s="229"/>
      <c r="M465" s="228"/>
      <c r="N465" s="203" cm="1">
        <f t="array" ref="N465">IFERROR(M465/100*L465*INDEX(Application,X465,4), 0)</f>
        <v>0</v>
      </c>
      <c r="O465" s="205"/>
      <c r="P465" s="204"/>
      <c r="Q465" s="201"/>
      <c r="R465" s="202" t="str">
        <f>IF(ISBLANK(Q465), "", VLOOKUP(Q465, Z!$A$2:$C$4127, 3, FALSE))</f>
        <v/>
      </c>
      <c r="S465" s="206"/>
      <c r="T465" s="207">
        <f t="shared" si="66"/>
        <v>0</v>
      </c>
      <c r="U465" s="211"/>
      <c r="V465" s="237">
        <f t="shared" si="67"/>
        <v>1</v>
      </c>
      <c r="W465" s="238">
        <f t="shared" si="73"/>
        <v>36.82</v>
      </c>
      <c r="X465" s="239">
        <f t="shared" si="68"/>
        <v>1</v>
      </c>
      <c r="Y465" s="237">
        <f t="shared" si="69"/>
        <v>1</v>
      </c>
      <c r="Z465" s="238">
        <f t="shared" si="70"/>
        <v>23.933</v>
      </c>
      <c r="AA465" s="238">
        <f t="shared" si="71"/>
        <v>23.933</v>
      </c>
      <c r="AB465" s="238">
        <f t="shared" si="74"/>
        <v>13.052</v>
      </c>
      <c r="AC465" s="238">
        <f t="shared" si="72"/>
        <v>15.262500000000001</v>
      </c>
      <c r="AD465" s="240">
        <f t="shared" si="75"/>
        <v>0</v>
      </c>
      <c r="AE465" s="240">
        <f t="shared" si="76"/>
        <v>79</v>
      </c>
      <c r="AF465" s="240"/>
      <c r="AG465" s="240"/>
    </row>
    <row r="466" spans="1:33" x14ac:dyDescent="0.2">
      <c r="A466" s="197"/>
      <c r="B466" s="226">
        <v>437</v>
      </c>
      <c r="C466" s="204"/>
      <c r="D466" s="204"/>
      <c r="E466" s="201"/>
      <c r="F466" s="202" t="str">
        <f>IF(ISBLANK(E466), "", VLOOKUP(E466, Z!$A$2:$C$4127, 3, FALSE))</f>
        <v/>
      </c>
      <c r="G466" s="227"/>
      <c r="H466" s="227"/>
      <c r="I466" s="203" cm="1">
        <f t="array" ref="I466">IFERROR(W466/100*L466*INDEX(Application,X466,4), 0)</f>
        <v>0</v>
      </c>
      <c r="J466" s="204"/>
      <c r="K466" s="204"/>
      <c r="L466" s="229"/>
      <c r="M466" s="228"/>
      <c r="N466" s="203" cm="1">
        <f t="array" ref="N466">IFERROR(M466/100*L466*INDEX(Application,X466,4), 0)</f>
        <v>0</v>
      </c>
      <c r="O466" s="205"/>
      <c r="P466" s="204"/>
      <c r="Q466" s="201"/>
      <c r="R466" s="202" t="str">
        <f>IF(ISBLANK(Q466), "", VLOOKUP(Q466, Z!$A$2:$C$4127, 3, FALSE))</f>
        <v/>
      </c>
      <c r="S466" s="206"/>
      <c r="T466" s="207">
        <f t="shared" ref="T466:T529" si="77">0.75*(I466-N466)*10</f>
        <v>0</v>
      </c>
      <c r="U466" s="211"/>
      <c r="V466" s="237">
        <f t="shared" ref="V466:V529" si="78">IF(ISBLANK(G466), 1, IFERROR(MATCH(G466, INDEX(Type,,1), 0), IFERROR(MATCH(G466, INDEX(Type,,2), 0), MATCH(G466, INDEX(Type,,3), 0))))</f>
        <v>1</v>
      </c>
      <c r="W466" s="238">
        <f t="shared" si="73"/>
        <v>36.82</v>
      </c>
      <c r="X466" s="239">
        <f t="shared" ref="X466:X529" si="79">IF(ISBLANK(H466), 1, IFERROR(MATCH(H466, INDEX(Application,,1), 0), IFERROR(MATCH(H466, INDEX(Application,,2), 0), MATCH(H466, INDEX(Application,,3), 0))))</f>
        <v>1</v>
      </c>
      <c r="Y466" s="237">
        <f t="shared" ref="Y466:Y529" si="80">IF(ISBLANK(G466), 1, IFERROR(MATCH(G466, INDEX(Type,,1), 0), IFERROR(MATCH(G466, INDEX(Type,,2), 0), MATCH(G466, INDEX(Type,,3), 0))))</f>
        <v>1</v>
      </c>
      <c r="Z466" s="238">
        <f t="shared" ref="Z466:Z529" si="81">IF(Y466=1,0.65*(36.82+L466*(-0.2119)),IF(Y466=2,0.65*20.08,IF(Y466=3,0.75*(20.35+L466*(-0.0374)),0)))</f>
        <v>23.933</v>
      </c>
      <c r="AA466" s="238">
        <f t="shared" ref="AA466:AA529" si="82">0.65*(36.82+L466*(-0.2119))</f>
        <v>23.933</v>
      </c>
      <c r="AB466" s="238">
        <f t="shared" si="74"/>
        <v>13.052</v>
      </c>
      <c r="AC466" s="238">
        <f t="shared" ref="AC466:AC529" si="83">0.75*(20.35+L466*(-0.0374))</f>
        <v>15.262500000000001</v>
      </c>
      <c r="AD466" s="240">
        <f t="shared" si="75"/>
        <v>0</v>
      </c>
      <c r="AE466" s="240">
        <f t="shared" si="76"/>
        <v>79</v>
      </c>
      <c r="AF466" s="240"/>
      <c r="AG466" s="240"/>
    </row>
    <row r="467" spans="1:33" x14ac:dyDescent="0.2">
      <c r="A467" s="197"/>
      <c r="B467" s="9">
        <v>438</v>
      </c>
      <c r="C467" s="204"/>
      <c r="D467" s="204"/>
      <c r="E467" s="201"/>
      <c r="F467" s="202" t="str">
        <f>IF(ISBLANK(E467), "", VLOOKUP(E467, Z!$A$2:$C$4127, 3, FALSE))</f>
        <v/>
      </c>
      <c r="G467" s="227"/>
      <c r="H467" s="227"/>
      <c r="I467" s="203" cm="1">
        <f t="array" ref="I467">IFERROR(W467/100*L467*INDEX(Application,X467,4), 0)</f>
        <v>0</v>
      </c>
      <c r="J467" s="204"/>
      <c r="K467" s="204"/>
      <c r="L467" s="229"/>
      <c r="M467" s="228"/>
      <c r="N467" s="203" cm="1">
        <f t="array" ref="N467">IFERROR(M467/100*L467*INDEX(Application,X467,4), 0)</f>
        <v>0</v>
      </c>
      <c r="O467" s="205"/>
      <c r="P467" s="204"/>
      <c r="Q467" s="201"/>
      <c r="R467" s="202" t="str">
        <f>IF(ISBLANK(Q467), "", VLOOKUP(Q467, Z!$A$2:$C$4127, 3, FALSE))</f>
        <v/>
      </c>
      <c r="S467" s="206"/>
      <c r="T467" s="207">
        <f t="shared" si="77"/>
        <v>0</v>
      </c>
      <c r="U467" s="211"/>
      <c r="V467" s="237">
        <f t="shared" si="78"/>
        <v>1</v>
      </c>
      <c r="W467" s="238">
        <f t="shared" ref="W467:W530" si="84">IF(V467=1,36.82+L467*(-0.2119),IF(V467=2,20.08,IF(V467=3,20.35+L467*(-0.0374),0)))</f>
        <v>36.82</v>
      </c>
      <c r="X467" s="239">
        <f t="shared" si="79"/>
        <v>1</v>
      </c>
      <c r="Y467" s="237">
        <f t="shared" si="80"/>
        <v>1</v>
      </c>
      <c r="Z467" s="238">
        <f t="shared" si="81"/>
        <v>23.933</v>
      </c>
      <c r="AA467" s="238">
        <f t="shared" si="82"/>
        <v>23.933</v>
      </c>
      <c r="AB467" s="238">
        <f t="shared" ref="AB467:AB530" si="85">0.65*20.08</f>
        <v>13.052</v>
      </c>
      <c r="AC467" s="238">
        <f t="shared" si="83"/>
        <v>15.262500000000001</v>
      </c>
      <c r="AD467" s="240">
        <f t="shared" ref="AD467:AD530" si="86">IF(Y467=1,0,IF(Y467=2,80,IF(Y467=3,0,0)))</f>
        <v>0</v>
      </c>
      <c r="AE467" s="240">
        <f t="shared" ref="AE467:AE530" si="87">IF(Y467=1,79,IF(Y467=2,199,IF(Y467=3,199,0)))</f>
        <v>79</v>
      </c>
      <c r="AF467" s="240"/>
      <c r="AG467" s="240"/>
    </row>
    <row r="468" spans="1:33" x14ac:dyDescent="0.2">
      <c r="A468" s="197"/>
      <c r="B468" s="9">
        <v>439</v>
      </c>
      <c r="C468" s="204"/>
      <c r="D468" s="204"/>
      <c r="E468" s="201"/>
      <c r="F468" s="202" t="str">
        <f>IF(ISBLANK(E468), "", VLOOKUP(E468, Z!$A$2:$C$4127, 3, FALSE))</f>
        <v/>
      </c>
      <c r="G468" s="227"/>
      <c r="H468" s="227"/>
      <c r="I468" s="203" cm="1">
        <f t="array" ref="I468">IFERROR(W468/100*L468*INDEX(Application,X468,4), 0)</f>
        <v>0</v>
      </c>
      <c r="J468" s="204"/>
      <c r="K468" s="204"/>
      <c r="L468" s="229"/>
      <c r="M468" s="228"/>
      <c r="N468" s="203" cm="1">
        <f t="array" ref="N468">IFERROR(M468/100*L468*INDEX(Application,X468,4), 0)</f>
        <v>0</v>
      </c>
      <c r="O468" s="205"/>
      <c r="P468" s="204"/>
      <c r="Q468" s="201"/>
      <c r="R468" s="202" t="str">
        <f>IF(ISBLANK(Q468), "", VLOOKUP(Q468, Z!$A$2:$C$4127, 3, FALSE))</f>
        <v/>
      </c>
      <c r="S468" s="206"/>
      <c r="T468" s="207">
        <f t="shared" si="77"/>
        <v>0</v>
      </c>
      <c r="U468" s="211"/>
      <c r="V468" s="237">
        <f t="shared" si="78"/>
        <v>1</v>
      </c>
      <c r="W468" s="238">
        <f t="shared" si="84"/>
        <v>36.82</v>
      </c>
      <c r="X468" s="239">
        <f t="shared" si="79"/>
        <v>1</v>
      </c>
      <c r="Y468" s="237">
        <f t="shared" si="80"/>
        <v>1</v>
      </c>
      <c r="Z468" s="238">
        <f t="shared" si="81"/>
        <v>23.933</v>
      </c>
      <c r="AA468" s="238">
        <f t="shared" si="82"/>
        <v>23.933</v>
      </c>
      <c r="AB468" s="238">
        <f t="shared" si="85"/>
        <v>13.052</v>
      </c>
      <c r="AC468" s="238">
        <f t="shared" si="83"/>
        <v>15.262500000000001</v>
      </c>
      <c r="AD468" s="240">
        <f t="shared" si="86"/>
        <v>0</v>
      </c>
      <c r="AE468" s="240">
        <f t="shared" si="87"/>
        <v>79</v>
      </c>
      <c r="AF468" s="240"/>
      <c r="AG468" s="240"/>
    </row>
    <row r="469" spans="1:33" x14ac:dyDescent="0.2">
      <c r="A469" s="197"/>
      <c r="B469" s="9">
        <v>440</v>
      </c>
      <c r="C469" s="204"/>
      <c r="D469" s="204"/>
      <c r="E469" s="201"/>
      <c r="F469" s="202" t="str">
        <f>IF(ISBLANK(E469), "", VLOOKUP(E469, Z!$A$2:$C$4127, 3, FALSE))</f>
        <v/>
      </c>
      <c r="G469" s="227"/>
      <c r="H469" s="227"/>
      <c r="I469" s="203" cm="1">
        <f t="array" ref="I469">IFERROR(W469/100*L469*INDEX(Application,X469,4), 0)</f>
        <v>0</v>
      </c>
      <c r="J469" s="204"/>
      <c r="K469" s="204"/>
      <c r="L469" s="229"/>
      <c r="M469" s="228"/>
      <c r="N469" s="203" cm="1">
        <f t="array" ref="N469">IFERROR(M469/100*L469*INDEX(Application,X469,4), 0)</f>
        <v>0</v>
      </c>
      <c r="O469" s="205"/>
      <c r="P469" s="204"/>
      <c r="Q469" s="201"/>
      <c r="R469" s="202" t="str">
        <f>IF(ISBLANK(Q469), "", VLOOKUP(Q469, Z!$A$2:$C$4127, 3, FALSE))</f>
        <v/>
      </c>
      <c r="S469" s="206"/>
      <c r="T469" s="207">
        <f t="shared" si="77"/>
        <v>0</v>
      </c>
      <c r="U469" s="211"/>
      <c r="V469" s="237">
        <f t="shared" si="78"/>
        <v>1</v>
      </c>
      <c r="W469" s="238">
        <f t="shared" si="84"/>
        <v>36.82</v>
      </c>
      <c r="X469" s="239">
        <f t="shared" si="79"/>
        <v>1</v>
      </c>
      <c r="Y469" s="237">
        <f t="shared" si="80"/>
        <v>1</v>
      </c>
      <c r="Z469" s="238">
        <f t="shared" si="81"/>
        <v>23.933</v>
      </c>
      <c r="AA469" s="238">
        <f t="shared" si="82"/>
        <v>23.933</v>
      </c>
      <c r="AB469" s="238">
        <f t="shared" si="85"/>
        <v>13.052</v>
      </c>
      <c r="AC469" s="238">
        <f t="shared" si="83"/>
        <v>15.262500000000001</v>
      </c>
      <c r="AD469" s="240">
        <f t="shared" si="86"/>
        <v>0</v>
      </c>
      <c r="AE469" s="240">
        <f t="shared" si="87"/>
        <v>79</v>
      </c>
      <c r="AF469" s="240"/>
      <c r="AG469" s="240"/>
    </row>
    <row r="470" spans="1:33" x14ac:dyDescent="0.2">
      <c r="A470" s="197"/>
      <c r="B470" s="226">
        <v>441</v>
      </c>
      <c r="C470" s="204"/>
      <c r="D470" s="204"/>
      <c r="E470" s="201"/>
      <c r="F470" s="202" t="str">
        <f>IF(ISBLANK(E470), "", VLOOKUP(E470, Z!$A$2:$C$4127, 3, FALSE))</f>
        <v/>
      </c>
      <c r="G470" s="227"/>
      <c r="H470" s="227"/>
      <c r="I470" s="203" cm="1">
        <f t="array" ref="I470">IFERROR(W470/100*L470*INDEX(Application,X470,4), 0)</f>
        <v>0</v>
      </c>
      <c r="J470" s="204"/>
      <c r="K470" s="204"/>
      <c r="L470" s="229"/>
      <c r="M470" s="228"/>
      <c r="N470" s="203" cm="1">
        <f t="array" ref="N470">IFERROR(M470/100*L470*INDEX(Application,X470,4), 0)</f>
        <v>0</v>
      </c>
      <c r="O470" s="205"/>
      <c r="P470" s="204"/>
      <c r="Q470" s="201"/>
      <c r="R470" s="202" t="str">
        <f>IF(ISBLANK(Q470), "", VLOOKUP(Q470, Z!$A$2:$C$4127, 3, FALSE))</f>
        <v/>
      </c>
      <c r="S470" s="206"/>
      <c r="T470" s="207">
        <f t="shared" si="77"/>
        <v>0</v>
      </c>
      <c r="U470" s="211"/>
      <c r="V470" s="237">
        <f t="shared" si="78"/>
        <v>1</v>
      </c>
      <c r="W470" s="238">
        <f t="shared" si="84"/>
        <v>36.82</v>
      </c>
      <c r="X470" s="239">
        <f t="shared" si="79"/>
        <v>1</v>
      </c>
      <c r="Y470" s="237">
        <f t="shared" si="80"/>
        <v>1</v>
      </c>
      <c r="Z470" s="238">
        <f t="shared" si="81"/>
        <v>23.933</v>
      </c>
      <c r="AA470" s="238">
        <f t="shared" si="82"/>
        <v>23.933</v>
      </c>
      <c r="AB470" s="238">
        <f t="shared" si="85"/>
        <v>13.052</v>
      </c>
      <c r="AC470" s="238">
        <f t="shared" si="83"/>
        <v>15.262500000000001</v>
      </c>
      <c r="AD470" s="240">
        <f t="shared" si="86"/>
        <v>0</v>
      </c>
      <c r="AE470" s="240">
        <f t="shared" si="87"/>
        <v>79</v>
      </c>
      <c r="AF470" s="240"/>
      <c r="AG470" s="240"/>
    </row>
    <row r="471" spans="1:33" x14ac:dyDescent="0.2">
      <c r="A471" s="197"/>
      <c r="B471" s="9">
        <v>442</v>
      </c>
      <c r="C471" s="204"/>
      <c r="D471" s="204"/>
      <c r="E471" s="201"/>
      <c r="F471" s="202" t="str">
        <f>IF(ISBLANK(E471), "", VLOOKUP(E471, Z!$A$2:$C$4127, 3, FALSE))</f>
        <v/>
      </c>
      <c r="G471" s="227"/>
      <c r="H471" s="227"/>
      <c r="I471" s="203" cm="1">
        <f t="array" ref="I471">IFERROR(W471/100*L471*INDEX(Application,X471,4), 0)</f>
        <v>0</v>
      </c>
      <c r="J471" s="204"/>
      <c r="K471" s="204"/>
      <c r="L471" s="229"/>
      <c r="M471" s="228"/>
      <c r="N471" s="203" cm="1">
        <f t="array" ref="N471">IFERROR(M471/100*L471*INDEX(Application,X471,4), 0)</f>
        <v>0</v>
      </c>
      <c r="O471" s="205"/>
      <c r="P471" s="204"/>
      <c r="Q471" s="201"/>
      <c r="R471" s="202" t="str">
        <f>IF(ISBLANK(Q471), "", VLOOKUP(Q471, Z!$A$2:$C$4127, 3, FALSE))</f>
        <v/>
      </c>
      <c r="S471" s="206"/>
      <c r="T471" s="207">
        <f t="shared" si="77"/>
        <v>0</v>
      </c>
      <c r="U471" s="211"/>
      <c r="V471" s="237">
        <f t="shared" si="78"/>
        <v>1</v>
      </c>
      <c r="W471" s="238">
        <f t="shared" si="84"/>
        <v>36.82</v>
      </c>
      <c r="X471" s="239">
        <f t="shared" si="79"/>
        <v>1</v>
      </c>
      <c r="Y471" s="237">
        <f t="shared" si="80"/>
        <v>1</v>
      </c>
      <c r="Z471" s="238">
        <f t="shared" si="81"/>
        <v>23.933</v>
      </c>
      <c r="AA471" s="238">
        <f t="shared" si="82"/>
        <v>23.933</v>
      </c>
      <c r="AB471" s="238">
        <f t="shared" si="85"/>
        <v>13.052</v>
      </c>
      <c r="AC471" s="238">
        <f t="shared" si="83"/>
        <v>15.262500000000001</v>
      </c>
      <c r="AD471" s="240">
        <f t="shared" si="86"/>
        <v>0</v>
      </c>
      <c r="AE471" s="240">
        <f t="shared" si="87"/>
        <v>79</v>
      </c>
      <c r="AF471" s="240"/>
      <c r="AG471" s="240"/>
    </row>
    <row r="472" spans="1:33" x14ac:dyDescent="0.2">
      <c r="A472" s="197"/>
      <c r="B472" s="9">
        <v>443</v>
      </c>
      <c r="C472" s="204"/>
      <c r="D472" s="204"/>
      <c r="E472" s="201"/>
      <c r="F472" s="202" t="str">
        <f>IF(ISBLANK(E472), "", VLOOKUP(E472, Z!$A$2:$C$4127, 3, FALSE))</f>
        <v/>
      </c>
      <c r="G472" s="227"/>
      <c r="H472" s="227"/>
      <c r="I472" s="203" cm="1">
        <f t="array" ref="I472">IFERROR(W472/100*L472*INDEX(Application,X472,4), 0)</f>
        <v>0</v>
      </c>
      <c r="J472" s="204"/>
      <c r="K472" s="204"/>
      <c r="L472" s="229"/>
      <c r="M472" s="228"/>
      <c r="N472" s="203" cm="1">
        <f t="array" ref="N472">IFERROR(M472/100*L472*INDEX(Application,X472,4), 0)</f>
        <v>0</v>
      </c>
      <c r="O472" s="205"/>
      <c r="P472" s="204"/>
      <c r="Q472" s="201"/>
      <c r="R472" s="202" t="str">
        <f>IF(ISBLANK(Q472), "", VLOOKUP(Q472, Z!$A$2:$C$4127, 3, FALSE))</f>
        <v/>
      </c>
      <c r="S472" s="206"/>
      <c r="T472" s="207">
        <f t="shared" si="77"/>
        <v>0</v>
      </c>
      <c r="U472" s="211"/>
      <c r="V472" s="237">
        <f t="shared" si="78"/>
        <v>1</v>
      </c>
      <c r="W472" s="238">
        <f t="shared" si="84"/>
        <v>36.82</v>
      </c>
      <c r="X472" s="239">
        <f t="shared" si="79"/>
        <v>1</v>
      </c>
      <c r="Y472" s="237">
        <f t="shared" si="80"/>
        <v>1</v>
      </c>
      <c r="Z472" s="238">
        <f t="shared" si="81"/>
        <v>23.933</v>
      </c>
      <c r="AA472" s="238">
        <f t="shared" si="82"/>
        <v>23.933</v>
      </c>
      <c r="AB472" s="238">
        <f t="shared" si="85"/>
        <v>13.052</v>
      </c>
      <c r="AC472" s="238">
        <f t="shared" si="83"/>
        <v>15.262500000000001</v>
      </c>
      <c r="AD472" s="240">
        <f t="shared" si="86"/>
        <v>0</v>
      </c>
      <c r="AE472" s="240">
        <f t="shared" si="87"/>
        <v>79</v>
      </c>
      <c r="AF472" s="240"/>
      <c r="AG472" s="240"/>
    </row>
    <row r="473" spans="1:33" x14ac:dyDescent="0.2">
      <c r="A473" s="197"/>
      <c r="B473" s="9">
        <v>444</v>
      </c>
      <c r="C473" s="204"/>
      <c r="D473" s="204"/>
      <c r="E473" s="201"/>
      <c r="F473" s="202" t="str">
        <f>IF(ISBLANK(E473), "", VLOOKUP(E473, Z!$A$2:$C$4127, 3, FALSE))</f>
        <v/>
      </c>
      <c r="G473" s="227"/>
      <c r="H473" s="227"/>
      <c r="I473" s="203" cm="1">
        <f t="array" ref="I473">IFERROR(W473/100*L473*INDEX(Application,X473,4), 0)</f>
        <v>0</v>
      </c>
      <c r="J473" s="204"/>
      <c r="K473" s="204"/>
      <c r="L473" s="229"/>
      <c r="M473" s="228"/>
      <c r="N473" s="203" cm="1">
        <f t="array" ref="N473">IFERROR(M473/100*L473*INDEX(Application,X473,4), 0)</f>
        <v>0</v>
      </c>
      <c r="O473" s="205"/>
      <c r="P473" s="204"/>
      <c r="Q473" s="201"/>
      <c r="R473" s="202" t="str">
        <f>IF(ISBLANK(Q473), "", VLOOKUP(Q473, Z!$A$2:$C$4127, 3, FALSE))</f>
        <v/>
      </c>
      <c r="S473" s="206"/>
      <c r="T473" s="207">
        <f t="shared" si="77"/>
        <v>0</v>
      </c>
      <c r="U473" s="211"/>
      <c r="V473" s="237">
        <f t="shared" si="78"/>
        <v>1</v>
      </c>
      <c r="W473" s="238">
        <f t="shared" si="84"/>
        <v>36.82</v>
      </c>
      <c r="X473" s="239">
        <f t="shared" si="79"/>
        <v>1</v>
      </c>
      <c r="Y473" s="237">
        <f t="shared" si="80"/>
        <v>1</v>
      </c>
      <c r="Z473" s="238">
        <f t="shared" si="81"/>
        <v>23.933</v>
      </c>
      <c r="AA473" s="238">
        <f t="shared" si="82"/>
        <v>23.933</v>
      </c>
      <c r="AB473" s="238">
        <f t="shared" si="85"/>
        <v>13.052</v>
      </c>
      <c r="AC473" s="238">
        <f t="shared" si="83"/>
        <v>15.262500000000001</v>
      </c>
      <c r="AD473" s="240">
        <f t="shared" si="86"/>
        <v>0</v>
      </c>
      <c r="AE473" s="240">
        <f t="shared" si="87"/>
        <v>79</v>
      </c>
      <c r="AF473" s="240"/>
      <c r="AG473" s="240"/>
    </row>
    <row r="474" spans="1:33" x14ac:dyDescent="0.2">
      <c r="A474" s="197"/>
      <c r="B474" s="226">
        <v>445</v>
      </c>
      <c r="C474" s="204"/>
      <c r="D474" s="204"/>
      <c r="E474" s="201"/>
      <c r="F474" s="202" t="str">
        <f>IF(ISBLANK(E474), "", VLOOKUP(E474, Z!$A$2:$C$4127, 3, FALSE))</f>
        <v/>
      </c>
      <c r="G474" s="227"/>
      <c r="H474" s="227"/>
      <c r="I474" s="203" cm="1">
        <f t="array" ref="I474">IFERROR(W474/100*L474*INDEX(Application,X474,4), 0)</f>
        <v>0</v>
      </c>
      <c r="J474" s="204"/>
      <c r="K474" s="204"/>
      <c r="L474" s="229"/>
      <c r="M474" s="228"/>
      <c r="N474" s="203" cm="1">
        <f t="array" ref="N474">IFERROR(M474/100*L474*INDEX(Application,X474,4), 0)</f>
        <v>0</v>
      </c>
      <c r="O474" s="205"/>
      <c r="P474" s="204"/>
      <c r="Q474" s="201"/>
      <c r="R474" s="202" t="str">
        <f>IF(ISBLANK(Q474), "", VLOOKUP(Q474, Z!$A$2:$C$4127, 3, FALSE))</f>
        <v/>
      </c>
      <c r="S474" s="206"/>
      <c r="T474" s="207">
        <f t="shared" si="77"/>
        <v>0</v>
      </c>
      <c r="U474" s="211"/>
      <c r="V474" s="237">
        <f t="shared" si="78"/>
        <v>1</v>
      </c>
      <c r="W474" s="238">
        <f t="shared" si="84"/>
        <v>36.82</v>
      </c>
      <c r="X474" s="239">
        <f t="shared" si="79"/>
        <v>1</v>
      </c>
      <c r="Y474" s="237">
        <f t="shared" si="80"/>
        <v>1</v>
      </c>
      <c r="Z474" s="238">
        <f t="shared" si="81"/>
        <v>23.933</v>
      </c>
      <c r="AA474" s="238">
        <f t="shared" si="82"/>
        <v>23.933</v>
      </c>
      <c r="AB474" s="238">
        <f t="shared" si="85"/>
        <v>13.052</v>
      </c>
      <c r="AC474" s="238">
        <f t="shared" si="83"/>
        <v>15.262500000000001</v>
      </c>
      <c r="AD474" s="240">
        <f t="shared" si="86"/>
        <v>0</v>
      </c>
      <c r="AE474" s="240">
        <f t="shared" si="87"/>
        <v>79</v>
      </c>
      <c r="AF474" s="240"/>
      <c r="AG474" s="240"/>
    </row>
    <row r="475" spans="1:33" x14ac:dyDescent="0.2">
      <c r="A475" s="197"/>
      <c r="B475" s="9">
        <v>446</v>
      </c>
      <c r="C475" s="204"/>
      <c r="D475" s="204"/>
      <c r="E475" s="201"/>
      <c r="F475" s="202" t="str">
        <f>IF(ISBLANK(E475), "", VLOOKUP(E475, Z!$A$2:$C$4127, 3, FALSE))</f>
        <v/>
      </c>
      <c r="G475" s="227"/>
      <c r="H475" s="227"/>
      <c r="I475" s="203" cm="1">
        <f t="array" ref="I475">IFERROR(W475/100*L475*INDEX(Application,X475,4), 0)</f>
        <v>0</v>
      </c>
      <c r="J475" s="204"/>
      <c r="K475" s="204"/>
      <c r="L475" s="229"/>
      <c r="M475" s="228"/>
      <c r="N475" s="203" cm="1">
        <f t="array" ref="N475">IFERROR(M475/100*L475*INDEX(Application,X475,4), 0)</f>
        <v>0</v>
      </c>
      <c r="O475" s="205"/>
      <c r="P475" s="204"/>
      <c r="Q475" s="201"/>
      <c r="R475" s="202" t="str">
        <f>IF(ISBLANK(Q475), "", VLOOKUP(Q475, Z!$A$2:$C$4127, 3, FALSE))</f>
        <v/>
      </c>
      <c r="S475" s="206"/>
      <c r="T475" s="207">
        <f t="shared" si="77"/>
        <v>0</v>
      </c>
      <c r="U475" s="211"/>
      <c r="V475" s="237">
        <f t="shared" si="78"/>
        <v>1</v>
      </c>
      <c r="W475" s="238">
        <f t="shared" si="84"/>
        <v>36.82</v>
      </c>
      <c r="X475" s="239">
        <f t="shared" si="79"/>
        <v>1</v>
      </c>
      <c r="Y475" s="237">
        <f t="shared" si="80"/>
        <v>1</v>
      </c>
      <c r="Z475" s="238">
        <f t="shared" si="81"/>
        <v>23.933</v>
      </c>
      <c r="AA475" s="238">
        <f t="shared" si="82"/>
        <v>23.933</v>
      </c>
      <c r="AB475" s="238">
        <f t="shared" si="85"/>
        <v>13.052</v>
      </c>
      <c r="AC475" s="238">
        <f t="shared" si="83"/>
        <v>15.262500000000001</v>
      </c>
      <c r="AD475" s="240">
        <f t="shared" si="86"/>
        <v>0</v>
      </c>
      <c r="AE475" s="240">
        <f t="shared" si="87"/>
        <v>79</v>
      </c>
      <c r="AF475" s="240"/>
      <c r="AG475" s="240"/>
    </row>
    <row r="476" spans="1:33" x14ac:dyDescent="0.2">
      <c r="A476" s="197"/>
      <c r="B476" s="9">
        <v>447</v>
      </c>
      <c r="C476" s="204"/>
      <c r="D476" s="204"/>
      <c r="E476" s="201"/>
      <c r="F476" s="202" t="str">
        <f>IF(ISBLANK(E476), "", VLOOKUP(E476, Z!$A$2:$C$4127, 3, FALSE))</f>
        <v/>
      </c>
      <c r="G476" s="227"/>
      <c r="H476" s="227"/>
      <c r="I476" s="203" cm="1">
        <f t="array" ref="I476">IFERROR(W476/100*L476*INDEX(Application,X476,4), 0)</f>
        <v>0</v>
      </c>
      <c r="J476" s="204"/>
      <c r="K476" s="204"/>
      <c r="L476" s="229"/>
      <c r="M476" s="228"/>
      <c r="N476" s="203" cm="1">
        <f t="array" ref="N476">IFERROR(M476/100*L476*INDEX(Application,X476,4), 0)</f>
        <v>0</v>
      </c>
      <c r="O476" s="205"/>
      <c r="P476" s="204"/>
      <c r="Q476" s="201"/>
      <c r="R476" s="202" t="str">
        <f>IF(ISBLANK(Q476), "", VLOOKUP(Q476, Z!$A$2:$C$4127, 3, FALSE))</f>
        <v/>
      </c>
      <c r="S476" s="206"/>
      <c r="T476" s="207">
        <f t="shared" si="77"/>
        <v>0</v>
      </c>
      <c r="U476" s="211"/>
      <c r="V476" s="237">
        <f t="shared" si="78"/>
        <v>1</v>
      </c>
      <c r="W476" s="238">
        <f t="shared" si="84"/>
        <v>36.82</v>
      </c>
      <c r="X476" s="239">
        <f t="shared" si="79"/>
        <v>1</v>
      </c>
      <c r="Y476" s="237">
        <f t="shared" si="80"/>
        <v>1</v>
      </c>
      <c r="Z476" s="238">
        <f t="shared" si="81"/>
        <v>23.933</v>
      </c>
      <c r="AA476" s="238">
        <f t="shared" si="82"/>
        <v>23.933</v>
      </c>
      <c r="AB476" s="238">
        <f t="shared" si="85"/>
        <v>13.052</v>
      </c>
      <c r="AC476" s="238">
        <f t="shared" si="83"/>
        <v>15.262500000000001</v>
      </c>
      <c r="AD476" s="240">
        <f t="shared" si="86"/>
        <v>0</v>
      </c>
      <c r="AE476" s="240">
        <f t="shared" si="87"/>
        <v>79</v>
      </c>
      <c r="AF476" s="240"/>
      <c r="AG476" s="240"/>
    </row>
    <row r="477" spans="1:33" x14ac:dyDescent="0.2">
      <c r="A477" s="197"/>
      <c r="B477" s="9">
        <v>448</v>
      </c>
      <c r="C477" s="204"/>
      <c r="D477" s="204"/>
      <c r="E477" s="201"/>
      <c r="F477" s="202" t="str">
        <f>IF(ISBLANK(E477), "", VLOOKUP(E477, Z!$A$2:$C$4127, 3, FALSE))</f>
        <v/>
      </c>
      <c r="G477" s="227"/>
      <c r="H477" s="227"/>
      <c r="I477" s="203" cm="1">
        <f t="array" ref="I477">IFERROR(W477/100*L477*INDEX(Application,X477,4), 0)</f>
        <v>0</v>
      </c>
      <c r="J477" s="204"/>
      <c r="K477" s="204"/>
      <c r="L477" s="229"/>
      <c r="M477" s="228"/>
      <c r="N477" s="203" cm="1">
        <f t="array" ref="N477">IFERROR(M477/100*L477*INDEX(Application,X477,4), 0)</f>
        <v>0</v>
      </c>
      <c r="O477" s="205"/>
      <c r="P477" s="204"/>
      <c r="Q477" s="201"/>
      <c r="R477" s="202" t="str">
        <f>IF(ISBLANK(Q477), "", VLOOKUP(Q477, Z!$A$2:$C$4127, 3, FALSE))</f>
        <v/>
      </c>
      <c r="S477" s="206"/>
      <c r="T477" s="207">
        <f t="shared" si="77"/>
        <v>0</v>
      </c>
      <c r="U477" s="211"/>
      <c r="V477" s="237">
        <f t="shared" si="78"/>
        <v>1</v>
      </c>
      <c r="W477" s="238">
        <f t="shared" si="84"/>
        <v>36.82</v>
      </c>
      <c r="X477" s="239">
        <f t="shared" si="79"/>
        <v>1</v>
      </c>
      <c r="Y477" s="237">
        <f t="shared" si="80"/>
        <v>1</v>
      </c>
      <c r="Z477" s="238">
        <f t="shared" si="81"/>
        <v>23.933</v>
      </c>
      <c r="AA477" s="238">
        <f t="shared" si="82"/>
        <v>23.933</v>
      </c>
      <c r="AB477" s="238">
        <f t="shared" si="85"/>
        <v>13.052</v>
      </c>
      <c r="AC477" s="238">
        <f t="shared" si="83"/>
        <v>15.262500000000001</v>
      </c>
      <c r="AD477" s="240">
        <f t="shared" si="86"/>
        <v>0</v>
      </c>
      <c r="AE477" s="240">
        <f t="shared" si="87"/>
        <v>79</v>
      </c>
      <c r="AF477" s="240"/>
      <c r="AG477" s="240"/>
    </row>
    <row r="478" spans="1:33" x14ac:dyDescent="0.2">
      <c r="A478" s="197"/>
      <c r="B478" s="226">
        <v>449</v>
      </c>
      <c r="C478" s="204"/>
      <c r="D478" s="204"/>
      <c r="E478" s="201"/>
      <c r="F478" s="202" t="str">
        <f>IF(ISBLANK(E478), "", VLOOKUP(E478, Z!$A$2:$C$4127, 3, FALSE))</f>
        <v/>
      </c>
      <c r="G478" s="227"/>
      <c r="H478" s="227"/>
      <c r="I478" s="203" cm="1">
        <f t="array" ref="I478">IFERROR(W478/100*L478*INDEX(Application,X478,4), 0)</f>
        <v>0</v>
      </c>
      <c r="J478" s="204"/>
      <c r="K478" s="204"/>
      <c r="L478" s="229"/>
      <c r="M478" s="228"/>
      <c r="N478" s="203" cm="1">
        <f t="array" ref="N478">IFERROR(M478/100*L478*INDEX(Application,X478,4), 0)</f>
        <v>0</v>
      </c>
      <c r="O478" s="205"/>
      <c r="P478" s="204"/>
      <c r="Q478" s="201"/>
      <c r="R478" s="202" t="str">
        <f>IF(ISBLANK(Q478), "", VLOOKUP(Q478, Z!$A$2:$C$4127, 3, FALSE))</f>
        <v/>
      </c>
      <c r="S478" s="206"/>
      <c r="T478" s="207">
        <f t="shared" si="77"/>
        <v>0</v>
      </c>
      <c r="U478" s="211"/>
      <c r="V478" s="237">
        <f t="shared" si="78"/>
        <v>1</v>
      </c>
      <c r="W478" s="238">
        <f t="shared" si="84"/>
        <v>36.82</v>
      </c>
      <c r="X478" s="239">
        <f t="shared" si="79"/>
        <v>1</v>
      </c>
      <c r="Y478" s="237">
        <f t="shared" si="80"/>
        <v>1</v>
      </c>
      <c r="Z478" s="238">
        <f t="shared" si="81"/>
        <v>23.933</v>
      </c>
      <c r="AA478" s="238">
        <f t="shared" si="82"/>
        <v>23.933</v>
      </c>
      <c r="AB478" s="238">
        <f t="shared" si="85"/>
        <v>13.052</v>
      </c>
      <c r="AC478" s="238">
        <f t="shared" si="83"/>
        <v>15.262500000000001</v>
      </c>
      <c r="AD478" s="240">
        <f t="shared" si="86"/>
        <v>0</v>
      </c>
      <c r="AE478" s="240">
        <f t="shared" si="87"/>
        <v>79</v>
      </c>
      <c r="AF478" s="240"/>
      <c r="AG478" s="240"/>
    </row>
    <row r="479" spans="1:33" x14ac:dyDescent="0.2">
      <c r="A479" s="197"/>
      <c r="B479" s="9">
        <v>450</v>
      </c>
      <c r="C479" s="204"/>
      <c r="D479" s="204"/>
      <c r="E479" s="201"/>
      <c r="F479" s="202" t="str">
        <f>IF(ISBLANK(E479), "", VLOOKUP(E479, Z!$A$2:$C$4127, 3, FALSE))</f>
        <v/>
      </c>
      <c r="G479" s="227"/>
      <c r="H479" s="227"/>
      <c r="I479" s="203" cm="1">
        <f t="array" ref="I479">IFERROR(W479/100*L479*INDEX(Application,X479,4), 0)</f>
        <v>0</v>
      </c>
      <c r="J479" s="204"/>
      <c r="K479" s="204"/>
      <c r="L479" s="229"/>
      <c r="M479" s="228"/>
      <c r="N479" s="203" cm="1">
        <f t="array" ref="N479">IFERROR(M479/100*L479*INDEX(Application,X479,4), 0)</f>
        <v>0</v>
      </c>
      <c r="O479" s="205"/>
      <c r="P479" s="204"/>
      <c r="Q479" s="201"/>
      <c r="R479" s="202" t="str">
        <f>IF(ISBLANK(Q479), "", VLOOKUP(Q479, Z!$A$2:$C$4127, 3, FALSE))</f>
        <v/>
      </c>
      <c r="S479" s="206"/>
      <c r="T479" s="207">
        <f t="shared" si="77"/>
        <v>0</v>
      </c>
      <c r="U479" s="211"/>
      <c r="V479" s="237">
        <f t="shared" si="78"/>
        <v>1</v>
      </c>
      <c r="W479" s="238">
        <f t="shared" si="84"/>
        <v>36.82</v>
      </c>
      <c r="X479" s="239">
        <f t="shared" si="79"/>
        <v>1</v>
      </c>
      <c r="Y479" s="237">
        <f t="shared" si="80"/>
        <v>1</v>
      </c>
      <c r="Z479" s="238">
        <f t="shared" si="81"/>
        <v>23.933</v>
      </c>
      <c r="AA479" s="238">
        <f t="shared" si="82"/>
        <v>23.933</v>
      </c>
      <c r="AB479" s="238">
        <f t="shared" si="85"/>
        <v>13.052</v>
      </c>
      <c r="AC479" s="238">
        <f t="shared" si="83"/>
        <v>15.262500000000001</v>
      </c>
      <c r="AD479" s="240">
        <f t="shared" si="86"/>
        <v>0</v>
      </c>
      <c r="AE479" s="240">
        <f t="shared" si="87"/>
        <v>79</v>
      </c>
      <c r="AF479" s="240"/>
      <c r="AG479" s="240"/>
    </row>
    <row r="480" spans="1:33" x14ac:dyDescent="0.2">
      <c r="A480" s="197"/>
      <c r="B480" s="9">
        <v>451</v>
      </c>
      <c r="C480" s="204"/>
      <c r="D480" s="204"/>
      <c r="E480" s="201"/>
      <c r="F480" s="202" t="str">
        <f>IF(ISBLANK(E480), "", VLOOKUP(E480, Z!$A$2:$C$4127, 3, FALSE))</f>
        <v/>
      </c>
      <c r="G480" s="227"/>
      <c r="H480" s="227"/>
      <c r="I480" s="203" cm="1">
        <f t="array" ref="I480">IFERROR(W480/100*L480*INDEX(Application,X480,4), 0)</f>
        <v>0</v>
      </c>
      <c r="J480" s="204"/>
      <c r="K480" s="204"/>
      <c r="L480" s="229"/>
      <c r="M480" s="228"/>
      <c r="N480" s="203" cm="1">
        <f t="array" ref="N480">IFERROR(M480/100*L480*INDEX(Application,X480,4), 0)</f>
        <v>0</v>
      </c>
      <c r="O480" s="205"/>
      <c r="P480" s="204"/>
      <c r="Q480" s="201"/>
      <c r="R480" s="202" t="str">
        <f>IF(ISBLANK(Q480), "", VLOOKUP(Q480, Z!$A$2:$C$4127, 3, FALSE))</f>
        <v/>
      </c>
      <c r="S480" s="206"/>
      <c r="T480" s="207">
        <f t="shared" si="77"/>
        <v>0</v>
      </c>
      <c r="U480" s="211"/>
      <c r="V480" s="237">
        <f t="shared" si="78"/>
        <v>1</v>
      </c>
      <c r="W480" s="238">
        <f t="shared" si="84"/>
        <v>36.82</v>
      </c>
      <c r="X480" s="239">
        <f t="shared" si="79"/>
        <v>1</v>
      </c>
      <c r="Y480" s="237">
        <f t="shared" si="80"/>
        <v>1</v>
      </c>
      <c r="Z480" s="238">
        <f t="shared" si="81"/>
        <v>23.933</v>
      </c>
      <c r="AA480" s="238">
        <f t="shared" si="82"/>
        <v>23.933</v>
      </c>
      <c r="AB480" s="238">
        <f t="shared" si="85"/>
        <v>13.052</v>
      </c>
      <c r="AC480" s="238">
        <f t="shared" si="83"/>
        <v>15.262500000000001</v>
      </c>
      <c r="AD480" s="240">
        <f t="shared" si="86"/>
        <v>0</v>
      </c>
      <c r="AE480" s="240">
        <f t="shared" si="87"/>
        <v>79</v>
      </c>
      <c r="AF480" s="240"/>
      <c r="AG480" s="240"/>
    </row>
    <row r="481" spans="1:33" x14ac:dyDescent="0.2">
      <c r="A481" s="197"/>
      <c r="B481" s="9">
        <v>452</v>
      </c>
      <c r="C481" s="204"/>
      <c r="D481" s="204"/>
      <c r="E481" s="201"/>
      <c r="F481" s="202" t="str">
        <f>IF(ISBLANK(E481), "", VLOOKUP(E481, Z!$A$2:$C$4127, 3, FALSE))</f>
        <v/>
      </c>
      <c r="G481" s="227"/>
      <c r="H481" s="227"/>
      <c r="I481" s="203" cm="1">
        <f t="array" ref="I481">IFERROR(W481/100*L481*INDEX(Application,X481,4), 0)</f>
        <v>0</v>
      </c>
      <c r="J481" s="204"/>
      <c r="K481" s="204"/>
      <c r="L481" s="229"/>
      <c r="M481" s="228"/>
      <c r="N481" s="203" cm="1">
        <f t="array" ref="N481">IFERROR(M481/100*L481*INDEX(Application,X481,4), 0)</f>
        <v>0</v>
      </c>
      <c r="O481" s="205"/>
      <c r="P481" s="204"/>
      <c r="Q481" s="201"/>
      <c r="R481" s="202" t="str">
        <f>IF(ISBLANK(Q481), "", VLOOKUP(Q481, Z!$A$2:$C$4127, 3, FALSE))</f>
        <v/>
      </c>
      <c r="S481" s="206"/>
      <c r="T481" s="207">
        <f t="shared" si="77"/>
        <v>0</v>
      </c>
      <c r="U481" s="211"/>
      <c r="V481" s="237">
        <f t="shared" si="78"/>
        <v>1</v>
      </c>
      <c r="W481" s="238">
        <f t="shared" si="84"/>
        <v>36.82</v>
      </c>
      <c r="X481" s="239">
        <f t="shared" si="79"/>
        <v>1</v>
      </c>
      <c r="Y481" s="237">
        <f t="shared" si="80"/>
        <v>1</v>
      </c>
      <c r="Z481" s="238">
        <f t="shared" si="81"/>
        <v>23.933</v>
      </c>
      <c r="AA481" s="238">
        <f t="shared" si="82"/>
        <v>23.933</v>
      </c>
      <c r="AB481" s="238">
        <f t="shared" si="85"/>
        <v>13.052</v>
      </c>
      <c r="AC481" s="238">
        <f t="shared" si="83"/>
        <v>15.262500000000001</v>
      </c>
      <c r="AD481" s="240">
        <f t="shared" si="86"/>
        <v>0</v>
      </c>
      <c r="AE481" s="240">
        <f t="shared" si="87"/>
        <v>79</v>
      </c>
      <c r="AF481" s="240"/>
      <c r="AG481" s="240"/>
    </row>
    <row r="482" spans="1:33" x14ac:dyDescent="0.2">
      <c r="A482" s="197"/>
      <c r="B482" s="226">
        <v>453</v>
      </c>
      <c r="C482" s="204"/>
      <c r="D482" s="204"/>
      <c r="E482" s="201"/>
      <c r="F482" s="202" t="str">
        <f>IF(ISBLANK(E482), "", VLOOKUP(E482, Z!$A$2:$C$4127, 3, FALSE))</f>
        <v/>
      </c>
      <c r="G482" s="227"/>
      <c r="H482" s="227"/>
      <c r="I482" s="203" cm="1">
        <f t="array" ref="I482">IFERROR(W482/100*L482*INDEX(Application,X482,4), 0)</f>
        <v>0</v>
      </c>
      <c r="J482" s="204"/>
      <c r="K482" s="204"/>
      <c r="L482" s="229"/>
      <c r="M482" s="228"/>
      <c r="N482" s="203" cm="1">
        <f t="array" ref="N482">IFERROR(M482/100*L482*INDEX(Application,X482,4), 0)</f>
        <v>0</v>
      </c>
      <c r="O482" s="205"/>
      <c r="P482" s="204"/>
      <c r="Q482" s="201"/>
      <c r="R482" s="202" t="str">
        <f>IF(ISBLANK(Q482), "", VLOOKUP(Q482, Z!$A$2:$C$4127, 3, FALSE))</f>
        <v/>
      </c>
      <c r="S482" s="206"/>
      <c r="T482" s="207">
        <f t="shared" si="77"/>
        <v>0</v>
      </c>
      <c r="U482" s="211"/>
      <c r="V482" s="237">
        <f t="shared" si="78"/>
        <v>1</v>
      </c>
      <c r="W482" s="238">
        <f t="shared" si="84"/>
        <v>36.82</v>
      </c>
      <c r="X482" s="239">
        <f t="shared" si="79"/>
        <v>1</v>
      </c>
      <c r="Y482" s="237">
        <f t="shared" si="80"/>
        <v>1</v>
      </c>
      <c r="Z482" s="238">
        <f t="shared" si="81"/>
        <v>23.933</v>
      </c>
      <c r="AA482" s="238">
        <f t="shared" si="82"/>
        <v>23.933</v>
      </c>
      <c r="AB482" s="238">
        <f t="shared" si="85"/>
        <v>13.052</v>
      </c>
      <c r="AC482" s="238">
        <f t="shared" si="83"/>
        <v>15.262500000000001</v>
      </c>
      <c r="AD482" s="240">
        <f t="shared" si="86"/>
        <v>0</v>
      </c>
      <c r="AE482" s="240">
        <f t="shared" si="87"/>
        <v>79</v>
      </c>
      <c r="AF482" s="240"/>
      <c r="AG482" s="240"/>
    </row>
    <row r="483" spans="1:33" x14ac:dyDescent="0.2">
      <c r="A483" s="197"/>
      <c r="B483" s="9">
        <v>454</v>
      </c>
      <c r="C483" s="204"/>
      <c r="D483" s="204"/>
      <c r="E483" s="201"/>
      <c r="F483" s="202" t="str">
        <f>IF(ISBLANK(E483), "", VLOOKUP(E483, Z!$A$2:$C$4127, 3, FALSE))</f>
        <v/>
      </c>
      <c r="G483" s="227"/>
      <c r="H483" s="227"/>
      <c r="I483" s="203" cm="1">
        <f t="array" ref="I483">IFERROR(W483/100*L483*INDEX(Application,X483,4), 0)</f>
        <v>0</v>
      </c>
      <c r="J483" s="204"/>
      <c r="K483" s="204"/>
      <c r="L483" s="229"/>
      <c r="M483" s="228"/>
      <c r="N483" s="203" cm="1">
        <f t="array" ref="N483">IFERROR(M483/100*L483*INDEX(Application,X483,4), 0)</f>
        <v>0</v>
      </c>
      <c r="O483" s="205"/>
      <c r="P483" s="204"/>
      <c r="Q483" s="201"/>
      <c r="R483" s="202" t="str">
        <f>IF(ISBLANK(Q483), "", VLOOKUP(Q483, Z!$A$2:$C$4127, 3, FALSE))</f>
        <v/>
      </c>
      <c r="S483" s="206"/>
      <c r="T483" s="207">
        <f t="shared" si="77"/>
        <v>0</v>
      </c>
      <c r="U483" s="211"/>
      <c r="V483" s="237">
        <f t="shared" si="78"/>
        <v>1</v>
      </c>
      <c r="W483" s="238">
        <f t="shared" si="84"/>
        <v>36.82</v>
      </c>
      <c r="X483" s="239">
        <f t="shared" si="79"/>
        <v>1</v>
      </c>
      <c r="Y483" s="237">
        <f t="shared" si="80"/>
        <v>1</v>
      </c>
      <c r="Z483" s="238">
        <f t="shared" si="81"/>
        <v>23.933</v>
      </c>
      <c r="AA483" s="238">
        <f t="shared" si="82"/>
        <v>23.933</v>
      </c>
      <c r="AB483" s="238">
        <f t="shared" si="85"/>
        <v>13.052</v>
      </c>
      <c r="AC483" s="238">
        <f t="shared" si="83"/>
        <v>15.262500000000001</v>
      </c>
      <c r="AD483" s="240">
        <f t="shared" si="86"/>
        <v>0</v>
      </c>
      <c r="AE483" s="240">
        <f t="shared" si="87"/>
        <v>79</v>
      </c>
      <c r="AF483" s="240"/>
      <c r="AG483" s="240"/>
    </row>
    <row r="484" spans="1:33" x14ac:dyDescent="0.2">
      <c r="A484" s="197"/>
      <c r="B484" s="9">
        <v>455</v>
      </c>
      <c r="C484" s="204"/>
      <c r="D484" s="204"/>
      <c r="E484" s="201"/>
      <c r="F484" s="202" t="str">
        <f>IF(ISBLANK(E484), "", VLOOKUP(E484, Z!$A$2:$C$4127, 3, FALSE))</f>
        <v/>
      </c>
      <c r="G484" s="227"/>
      <c r="H484" s="227"/>
      <c r="I484" s="203" cm="1">
        <f t="array" ref="I484">IFERROR(W484/100*L484*INDEX(Application,X484,4), 0)</f>
        <v>0</v>
      </c>
      <c r="J484" s="204"/>
      <c r="K484" s="204"/>
      <c r="L484" s="229"/>
      <c r="M484" s="228"/>
      <c r="N484" s="203" cm="1">
        <f t="array" ref="N484">IFERROR(M484/100*L484*INDEX(Application,X484,4), 0)</f>
        <v>0</v>
      </c>
      <c r="O484" s="205"/>
      <c r="P484" s="204"/>
      <c r="Q484" s="201"/>
      <c r="R484" s="202" t="str">
        <f>IF(ISBLANK(Q484), "", VLOOKUP(Q484, Z!$A$2:$C$4127, 3, FALSE))</f>
        <v/>
      </c>
      <c r="S484" s="206"/>
      <c r="T484" s="207">
        <f t="shared" si="77"/>
        <v>0</v>
      </c>
      <c r="U484" s="211"/>
      <c r="V484" s="237">
        <f t="shared" si="78"/>
        <v>1</v>
      </c>
      <c r="W484" s="238">
        <f t="shared" si="84"/>
        <v>36.82</v>
      </c>
      <c r="X484" s="239">
        <f t="shared" si="79"/>
        <v>1</v>
      </c>
      <c r="Y484" s="237">
        <f t="shared" si="80"/>
        <v>1</v>
      </c>
      <c r="Z484" s="238">
        <f t="shared" si="81"/>
        <v>23.933</v>
      </c>
      <c r="AA484" s="238">
        <f t="shared" si="82"/>
        <v>23.933</v>
      </c>
      <c r="AB484" s="238">
        <f t="shared" si="85"/>
        <v>13.052</v>
      </c>
      <c r="AC484" s="238">
        <f t="shared" si="83"/>
        <v>15.262500000000001</v>
      </c>
      <c r="AD484" s="240">
        <f t="shared" si="86"/>
        <v>0</v>
      </c>
      <c r="AE484" s="240">
        <f t="shared" si="87"/>
        <v>79</v>
      </c>
      <c r="AF484" s="240"/>
      <c r="AG484" s="240"/>
    </row>
    <row r="485" spans="1:33" x14ac:dyDescent="0.2">
      <c r="A485" s="197"/>
      <c r="B485" s="9">
        <v>456</v>
      </c>
      <c r="C485" s="204"/>
      <c r="D485" s="204"/>
      <c r="E485" s="201"/>
      <c r="F485" s="202" t="str">
        <f>IF(ISBLANK(E485), "", VLOOKUP(E485, Z!$A$2:$C$4127, 3, FALSE))</f>
        <v/>
      </c>
      <c r="G485" s="227"/>
      <c r="H485" s="227"/>
      <c r="I485" s="203" cm="1">
        <f t="array" ref="I485">IFERROR(W485/100*L485*INDEX(Application,X485,4), 0)</f>
        <v>0</v>
      </c>
      <c r="J485" s="204"/>
      <c r="K485" s="204"/>
      <c r="L485" s="229"/>
      <c r="M485" s="228"/>
      <c r="N485" s="203" cm="1">
        <f t="array" ref="N485">IFERROR(M485/100*L485*INDEX(Application,X485,4), 0)</f>
        <v>0</v>
      </c>
      <c r="O485" s="205"/>
      <c r="P485" s="204"/>
      <c r="Q485" s="201"/>
      <c r="R485" s="202" t="str">
        <f>IF(ISBLANK(Q485), "", VLOOKUP(Q485, Z!$A$2:$C$4127, 3, FALSE))</f>
        <v/>
      </c>
      <c r="S485" s="206"/>
      <c r="T485" s="207">
        <f t="shared" si="77"/>
        <v>0</v>
      </c>
      <c r="U485" s="211"/>
      <c r="V485" s="237">
        <f t="shared" si="78"/>
        <v>1</v>
      </c>
      <c r="W485" s="238">
        <f t="shared" si="84"/>
        <v>36.82</v>
      </c>
      <c r="X485" s="239">
        <f t="shared" si="79"/>
        <v>1</v>
      </c>
      <c r="Y485" s="237">
        <f t="shared" si="80"/>
        <v>1</v>
      </c>
      <c r="Z485" s="238">
        <f t="shared" si="81"/>
        <v>23.933</v>
      </c>
      <c r="AA485" s="238">
        <f t="shared" si="82"/>
        <v>23.933</v>
      </c>
      <c r="AB485" s="238">
        <f t="shared" si="85"/>
        <v>13.052</v>
      </c>
      <c r="AC485" s="238">
        <f t="shared" si="83"/>
        <v>15.262500000000001</v>
      </c>
      <c r="AD485" s="240">
        <f t="shared" si="86"/>
        <v>0</v>
      </c>
      <c r="AE485" s="240">
        <f t="shared" si="87"/>
        <v>79</v>
      </c>
      <c r="AF485" s="240"/>
      <c r="AG485" s="240"/>
    </row>
    <row r="486" spans="1:33" x14ac:dyDescent="0.2">
      <c r="A486" s="197"/>
      <c r="B486" s="226">
        <v>457</v>
      </c>
      <c r="C486" s="204"/>
      <c r="D486" s="204"/>
      <c r="E486" s="201"/>
      <c r="F486" s="202" t="str">
        <f>IF(ISBLANK(E486), "", VLOOKUP(E486, Z!$A$2:$C$4127, 3, FALSE))</f>
        <v/>
      </c>
      <c r="G486" s="227"/>
      <c r="H486" s="227"/>
      <c r="I486" s="203" cm="1">
        <f t="array" ref="I486">IFERROR(W486/100*L486*INDEX(Application,X486,4), 0)</f>
        <v>0</v>
      </c>
      <c r="J486" s="204"/>
      <c r="K486" s="204"/>
      <c r="L486" s="229"/>
      <c r="M486" s="228"/>
      <c r="N486" s="203" cm="1">
        <f t="array" ref="N486">IFERROR(M486/100*L486*INDEX(Application,X486,4), 0)</f>
        <v>0</v>
      </c>
      <c r="O486" s="205"/>
      <c r="P486" s="204"/>
      <c r="Q486" s="201"/>
      <c r="R486" s="202" t="str">
        <f>IF(ISBLANK(Q486), "", VLOOKUP(Q486, Z!$A$2:$C$4127, 3, FALSE))</f>
        <v/>
      </c>
      <c r="S486" s="206"/>
      <c r="T486" s="207">
        <f t="shared" si="77"/>
        <v>0</v>
      </c>
      <c r="U486" s="211"/>
      <c r="V486" s="237">
        <f t="shared" si="78"/>
        <v>1</v>
      </c>
      <c r="W486" s="238">
        <f t="shared" si="84"/>
        <v>36.82</v>
      </c>
      <c r="X486" s="239">
        <f t="shared" si="79"/>
        <v>1</v>
      </c>
      <c r="Y486" s="237">
        <f t="shared" si="80"/>
        <v>1</v>
      </c>
      <c r="Z486" s="238">
        <f t="shared" si="81"/>
        <v>23.933</v>
      </c>
      <c r="AA486" s="238">
        <f t="shared" si="82"/>
        <v>23.933</v>
      </c>
      <c r="AB486" s="238">
        <f t="shared" si="85"/>
        <v>13.052</v>
      </c>
      <c r="AC486" s="238">
        <f t="shared" si="83"/>
        <v>15.262500000000001</v>
      </c>
      <c r="AD486" s="240">
        <f t="shared" si="86"/>
        <v>0</v>
      </c>
      <c r="AE486" s="240">
        <f t="shared" si="87"/>
        <v>79</v>
      </c>
      <c r="AF486" s="240"/>
      <c r="AG486" s="240"/>
    </row>
    <row r="487" spans="1:33" x14ac:dyDescent="0.2">
      <c r="A487" s="197"/>
      <c r="B487" s="9">
        <v>458</v>
      </c>
      <c r="C487" s="204"/>
      <c r="D487" s="204"/>
      <c r="E487" s="201"/>
      <c r="F487" s="202" t="str">
        <f>IF(ISBLANK(E487), "", VLOOKUP(E487, Z!$A$2:$C$4127, 3, FALSE))</f>
        <v/>
      </c>
      <c r="G487" s="227"/>
      <c r="H487" s="227"/>
      <c r="I487" s="203" cm="1">
        <f t="array" ref="I487">IFERROR(W487/100*L487*INDEX(Application,X487,4), 0)</f>
        <v>0</v>
      </c>
      <c r="J487" s="204"/>
      <c r="K487" s="204"/>
      <c r="L487" s="229"/>
      <c r="M487" s="228"/>
      <c r="N487" s="203" cm="1">
        <f t="array" ref="N487">IFERROR(M487/100*L487*INDEX(Application,X487,4), 0)</f>
        <v>0</v>
      </c>
      <c r="O487" s="205"/>
      <c r="P487" s="204"/>
      <c r="Q487" s="201"/>
      <c r="R487" s="202" t="str">
        <f>IF(ISBLANK(Q487), "", VLOOKUP(Q487, Z!$A$2:$C$4127, 3, FALSE))</f>
        <v/>
      </c>
      <c r="S487" s="206"/>
      <c r="T487" s="207">
        <f t="shared" si="77"/>
        <v>0</v>
      </c>
      <c r="U487" s="211"/>
      <c r="V487" s="237">
        <f t="shared" si="78"/>
        <v>1</v>
      </c>
      <c r="W487" s="238">
        <f t="shared" si="84"/>
        <v>36.82</v>
      </c>
      <c r="X487" s="239">
        <f t="shared" si="79"/>
        <v>1</v>
      </c>
      <c r="Y487" s="237">
        <f t="shared" si="80"/>
        <v>1</v>
      </c>
      <c r="Z487" s="238">
        <f t="shared" si="81"/>
        <v>23.933</v>
      </c>
      <c r="AA487" s="238">
        <f t="shared" si="82"/>
        <v>23.933</v>
      </c>
      <c r="AB487" s="238">
        <f t="shared" si="85"/>
        <v>13.052</v>
      </c>
      <c r="AC487" s="238">
        <f t="shared" si="83"/>
        <v>15.262500000000001</v>
      </c>
      <c r="AD487" s="240">
        <f t="shared" si="86"/>
        <v>0</v>
      </c>
      <c r="AE487" s="240">
        <f t="shared" si="87"/>
        <v>79</v>
      </c>
      <c r="AF487" s="240"/>
      <c r="AG487" s="240"/>
    </row>
    <row r="488" spans="1:33" x14ac:dyDescent="0.2">
      <c r="A488" s="197"/>
      <c r="B488" s="9">
        <v>459</v>
      </c>
      <c r="C488" s="204"/>
      <c r="D488" s="204"/>
      <c r="E488" s="201"/>
      <c r="F488" s="202" t="str">
        <f>IF(ISBLANK(E488), "", VLOOKUP(E488, Z!$A$2:$C$4127, 3, FALSE))</f>
        <v/>
      </c>
      <c r="G488" s="227"/>
      <c r="H488" s="227"/>
      <c r="I488" s="203" cm="1">
        <f t="array" ref="I488">IFERROR(W488/100*L488*INDEX(Application,X488,4), 0)</f>
        <v>0</v>
      </c>
      <c r="J488" s="204"/>
      <c r="K488" s="204"/>
      <c r="L488" s="229"/>
      <c r="M488" s="228"/>
      <c r="N488" s="203" cm="1">
        <f t="array" ref="N488">IFERROR(M488/100*L488*INDEX(Application,X488,4), 0)</f>
        <v>0</v>
      </c>
      <c r="O488" s="205"/>
      <c r="P488" s="204"/>
      <c r="Q488" s="201"/>
      <c r="R488" s="202" t="str">
        <f>IF(ISBLANK(Q488), "", VLOOKUP(Q488, Z!$A$2:$C$4127, 3, FALSE))</f>
        <v/>
      </c>
      <c r="S488" s="206"/>
      <c r="T488" s="207">
        <f t="shared" si="77"/>
        <v>0</v>
      </c>
      <c r="U488" s="211"/>
      <c r="V488" s="237">
        <f t="shared" si="78"/>
        <v>1</v>
      </c>
      <c r="W488" s="238">
        <f t="shared" si="84"/>
        <v>36.82</v>
      </c>
      <c r="X488" s="239">
        <f t="shared" si="79"/>
        <v>1</v>
      </c>
      <c r="Y488" s="237">
        <f t="shared" si="80"/>
        <v>1</v>
      </c>
      <c r="Z488" s="238">
        <f t="shared" si="81"/>
        <v>23.933</v>
      </c>
      <c r="AA488" s="238">
        <f t="shared" si="82"/>
        <v>23.933</v>
      </c>
      <c r="AB488" s="238">
        <f t="shared" si="85"/>
        <v>13.052</v>
      </c>
      <c r="AC488" s="238">
        <f t="shared" si="83"/>
        <v>15.262500000000001</v>
      </c>
      <c r="AD488" s="240">
        <f t="shared" si="86"/>
        <v>0</v>
      </c>
      <c r="AE488" s="240">
        <f t="shared" si="87"/>
        <v>79</v>
      </c>
      <c r="AF488" s="240"/>
      <c r="AG488" s="240"/>
    </row>
    <row r="489" spans="1:33" x14ac:dyDescent="0.2">
      <c r="A489" s="197"/>
      <c r="B489" s="9">
        <v>460</v>
      </c>
      <c r="C489" s="204"/>
      <c r="D489" s="204"/>
      <c r="E489" s="201"/>
      <c r="F489" s="202" t="str">
        <f>IF(ISBLANK(E489), "", VLOOKUP(E489, Z!$A$2:$C$4127, 3, FALSE))</f>
        <v/>
      </c>
      <c r="G489" s="227"/>
      <c r="H489" s="227"/>
      <c r="I489" s="203" cm="1">
        <f t="array" ref="I489">IFERROR(W489/100*L489*INDEX(Application,X489,4), 0)</f>
        <v>0</v>
      </c>
      <c r="J489" s="204"/>
      <c r="K489" s="204"/>
      <c r="L489" s="229"/>
      <c r="M489" s="228"/>
      <c r="N489" s="203" cm="1">
        <f t="array" ref="N489">IFERROR(M489/100*L489*INDEX(Application,X489,4), 0)</f>
        <v>0</v>
      </c>
      <c r="O489" s="205"/>
      <c r="P489" s="204"/>
      <c r="Q489" s="201"/>
      <c r="R489" s="202" t="str">
        <f>IF(ISBLANK(Q489), "", VLOOKUP(Q489, Z!$A$2:$C$4127, 3, FALSE))</f>
        <v/>
      </c>
      <c r="S489" s="206"/>
      <c r="T489" s="207">
        <f t="shared" si="77"/>
        <v>0</v>
      </c>
      <c r="U489" s="211"/>
      <c r="V489" s="237">
        <f t="shared" si="78"/>
        <v>1</v>
      </c>
      <c r="W489" s="238">
        <f t="shared" si="84"/>
        <v>36.82</v>
      </c>
      <c r="X489" s="239">
        <f t="shared" si="79"/>
        <v>1</v>
      </c>
      <c r="Y489" s="237">
        <f t="shared" si="80"/>
        <v>1</v>
      </c>
      <c r="Z489" s="238">
        <f t="shared" si="81"/>
        <v>23.933</v>
      </c>
      <c r="AA489" s="238">
        <f t="shared" si="82"/>
        <v>23.933</v>
      </c>
      <c r="AB489" s="238">
        <f t="shared" si="85"/>
        <v>13.052</v>
      </c>
      <c r="AC489" s="238">
        <f t="shared" si="83"/>
        <v>15.262500000000001</v>
      </c>
      <c r="AD489" s="240">
        <f t="shared" si="86"/>
        <v>0</v>
      </c>
      <c r="AE489" s="240">
        <f t="shared" si="87"/>
        <v>79</v>
      </c>
      <c r="AF489" s="240"/>
      <c r="AG489" s="240"/>
    </row>
    <row r="490" spans="1:33" x14ac:dyDescent="0.2">
      <c r="A490" s="197"/>
      <c r="B490" s="226">
        <v>461</v>
      </c>
      <c r="C490" s="204"/>
      <c r="D490" s="204"/>
      <c r="E490" s="201"/>
      <c r="F490" s="202" t="str">
        <f>IF(ISBLANK(E490), "", VLOOKUP(E490, Z!$A$2:$C$4127, 3, FALSE))</f>
        <v/>
      </c>
      <c r="G490" s="227"/>
      <c r="H490" s="227"/>
      <c r="I490" s="203" cm="1">
        <f t="array" ref="I490">IFERROR(W490/100*L490*INDEX(Application,X490,4), 0)</f>
        <v>0</v>
      </c>
      <c r="J490" s="204"/>
      <c r="K490" s="204"/>
      <c r="L490" s="229"/>
      <c r="M490" s="228"/>
      <c r="N490" s="203" cm="1">
        <f t="array" ref="N490">IFERROR(M490/100*L490*INDEX(Application,X490,4), 0)</f>
        <v>0</v>
      </c>
      <c r="O490" s="205"/>
      <c r="P490" s="204"/>
      <c r="Q490" s="201"/>
      <c r="R490" s="202" t="str">
        <f>IF(ISBLANK(Q490), "", VLOOKUP(Q490, Z!$A$2:$C$4127, 3, FALSE))</f>
        <v/>
      </c>
      <c r="S490" s="206"/>
      <c r="T490" s="207">
        <f t="shared" si="77"/>
        <v>0</v>
      </c>
      <c r="U490" s="211"/>
      <c r="V490" s="237">
        <f t="shared" si="78"/>
        <v>1</v>
      </c>
      <c r="W490" s="238">
        <f t="shared" si="84"/>
        <v>36.82</v>
      </c>
      <c r="X490" s="239">
        <f t="shared" si="79"/>
        <v>1</v>
      </c>
      <c r="Y490" s="237">
        <f t="shared" si="80"/>
        <v>1</v>
      </c>
      <c r="Z490" s="238">
        <f t="shared" si="81"/>
        <v>23.933</v>
      </c>
      <c r="AA490" s="238">
        <f t="shared" si="82"/>
        <v>23.933</v>
      </c>
      <c r="AB490" s="238">
        <f t="shared" si="85"/>
        <v>13.052</v>
      </c>
      <c r="AC490" s="238">
        <f t="shared" si="83"/>
        <v>15.262500000000001</v>
      </c>
      <c r="AD490" s="240">
        <f t="shared" si="86"/>
        <v>0</v>
      </c>
      <c r="AE490" s="240">
        <f t="shared" si="87"/>
        <v>79</v>
      </c>
      <c r="AF490" s="240"/>
      <c r="AG490" s="240"/>
    </row>
    <row r="491" spans="1:33" x14ac:dyDescent="0.2">
      <c r="A491" s="197"/>
      <c r="B491" s="9">
        <v>462</v>
      </c>
      <c r="C491" s="204"/>
      <c r="D491" s="204"/>
      <c r="E491" s="201"/>
      <c r="F491" s="202" t="str">
        <f>IF(ISBLANK(E491), "", VLOOKUP(E491, Z!$A$2:$C$4127, 3, FALSE))</f>
        <v/>
      </c>
      <c r="G491" s="227"/>
      <c r="H491" s="227"/>
      <c r="I491" s="203" cm="1">
        <f t="array" ref="I491">IFERROR(W491/100*L491*INDEX(Application,X491,4), 0)</f>
        <v>0</v>
      </c>
      <c r="J491" s="204"/>
      <c r="K491" s="204"/>
      <c r="L491" s="229"/>
      <c r="M491" s="228"/>
      <c r="N491" s="203" cm="1">
        <f t="array" ref="N491">IFERROR(M491/100*L491*INDEX(Application,X491,4), 0)</f>
        <v>0</v>
      </c>
      <c r="O491" s="205"/>
      <c r="P491" s="204"/>
      <c r="Q491" s="201"/>
      <c r="R491" s="202" t="str">
        <f>IF(ISBLANK(Q491), "", VLOOKUP(Q491, Z!$A$2:$C$4127, 3, FALSE))</f>
        <v/>
      </c>
      <c r="S491" s="206"/>
      <c r="T491" s="207">
        <f t="shared" si="77"/>
        <v>0</v>
      </c>
      <c r="U491" s="211"/>
      <c r="V491" s="237">
        <f t="shared" si="78"/>
        <v>1</v>
      </c>
      <c r="W491" s="238">
        <f t="shared" si="84"/>
        <v>36.82</v>
      </c>
      <c r="X491" s="239">
        <f t="shared" si="79"/>
        <v>1</v>
      </c>
      <c r="Y491" s="237">
        <f t="shared" si="80"/>
        <v>1</v>
      </c>
      <c r="Z491" s="238">
        <f t="shared" si="81"/>
        <v>23.933</v>
      </c>
      <c r="AA491" s="238">
        <f t="shared" si="82"/>
        <v>23.933</v>
      </c>
      <c r="AB491" s="238">
        <f t="shared" si="85"/>
        <v>13.052</v>
      </c>
      <c r="AC491" s="238">
        <f t="shared" si="83"/>
        <v>15.262500000000001</v>
      </c>
      <c r="AD491" s="240">
        <f t="shared" si="86"/>
        <v>0</v>
      </c>
      <c r="AE491" s="240">
        <f t="shared" si="87"/>
        <v>79</v>
      </c>
      <c r="AF491" s="240"/>
      <c r="AG491" s="240"/>
    </row>
    <row r="492" spans="1:33" x14ac:dyDescent="0.2">
      <c r="A492" s="197"/>
      <c r="B492" s="9">
        <v>463</v>
      </c>
      <c r="C492" s="204"/>
      <c r="D492" s="204"/>
      <c r="E492" s="201"/>
      <c r="F492" s="202" t="str">
        <f>IF(ISBLANK(E492), "", VLOOKUP(E492, Z!$A$2:$C$4127, 3, FALSE))</f>
        <v/>
      </c>
      <c r="G492" s="227"/>
      <c r="H492" s="227"/>
      <c r="I492" s="203" cm="1">
        <f t="array" ref="I492">IFERROR(W492/100*L492*INDEX(Application,X492,4), 0)</f>
        <v>0</v>
      </c>
      <c r="J492" s="204"/>
      <c r="K492" s="204"/>
      <c r="L492" s="229"/>
      <c r="M492" s="228"/>
      <c r="N492" s="203" cm="1">
        <f t="array" ref="N492">IFERROR(M492/100*L492*INDEX(Application,X492,4), 0)</f>
        <v>0</v>
      </c>
      <c r="O492" s="205"/>
      <c r="P492" s="204"/>
      <c r="Q492" s="201"/>
      <c r="R492" s="202" t="str">
        <f>IF(ISBLANK(Q492), "", VLOOKUP(Q492, Z!$A$2:$C$4127, 3, FALSE))</f>
        <v/>
      </c>
      <c r="S492" s="206"/>
      <c r="T492" s="207">
        <f t="shared" si="77"/>
        <v>0</v>
      </c>
      <c r="U492" s="211"/>
      <c r="V492" s="237">
        <f t="shared" si="78"/>
        <v>1</v>
      </c>
      <c r="W492" s="238">
        <f t="shared" si="84"/>
        <v>36.82</v>
      </c>
      <c r="X492" s="239">
        <f t="shared" si="79"/>
        <v>1</v>
      </c>
      <c r="Y492" s="237">
        <f t="shared" si="80"/>
        <v>1</v>
      </c>
      <c r="Z492" s="238">
        <f t="shared" si="81"/>
        <v>23.933</v>
      </c>
      <c r="AA492" s="238">
        <f t="shared" si="82"/>
        <v>23.933</v>
      </c>
      <c r="AB492" s="238">
        <f t="shared" si="85"/>
        <v>13.052</v>
      </c>
      <c r="AC492" s="238">
        <f t="shared" si="83"/>
        <v>15.262500000000001</v>
      </c>
      <c r="AD492" s="240">
        <f t="shared" si="86"/>
        <v>0</v>
      </c>
      <c r="AE492" s="240">
        <f t="shared" si="87"/>
        <v>79</v>
      </c>
      <c r="AF492" s="240"/>
      <c r="AG492" s="240"/>
    </row>
    <row r="493" spans="1:33" x14ac:dyDescent="0.2">
      <c r="A493" s="197"/>
      <c r="B493" s="9">
        <v>464</v>
      </c>
      <c r="C493" s="204"/>
      <c r="D493" s="204"/>
      <c r="E493" s="201"/>
      <c r="F493" s="202" t="str">
        <f>IF(ISBLANK(E493), "", VLOOKUP(E493, Z!$A$2:$C$4127, 3, FALSE))</f>
        <v/>
      </c>
      <c r="G493" s="227"/>
      <c r="H493" s="227"/>
      <c r="I493" s="203" cm="1">
        <f t="array" ref="I493">IFERROR(W493/100*L493*INDEX(Application,X493,4), 0)</f>
        <v>0</v>
      </c>
      <c r="J493" s="204"/>
      <c r="K493" s="204"/>
      <c r="L493" s="229"/>
      <c r="M493" s="228"/>
      <c r="N493" s="203" cm="1">
        <f t="array" ref="N493">IFERROR(M493/100*L493*INDEX(Application,X493,4), 0)</f>
        <v>0</v>
      </c>
      <c r="O493" s="205"/>
      <c r="P493" s="204"/>
      <c r="Q493" s="201"/>
      <c r="R493" s="202" t="str">
        <f>IF(ISBLANK(Q493), "", VLOOKUP(Q493, Z!$A$2:$C$4127, 3, FALSE))</f>
        <v/>
      </c>
      <c r="S493" s="206"/>
      <c r="T493" s="207">
        <f t="shared" si="77"/>
        <v>0</v>
      </c>
      <c r="U493" s="211"/>
      <c r="V493" s="237">
        <f t="shared" si="78"/>
        <v>1</v>
      </c>
      <c r="W493" s="238">
        <f t="shared" si="84"/>
        <v>36.82</v>
      </c>
      <c r="X493" s="239">
        <f t="shared" si="79"/>
        <v>1</v>
      </c>
      <c r="Y493" s="237">
        <f t="shared" si="80"/>
        <v>1</v>
      </c>
      <c r="Z493" s="238">
        <f t="shared" si="81"/>
        <v>23.933</v>
      </c>
      <c r="AA493" s="238">
        <f t="shared" si="82"/>
        <v>23.933</v>
      </c>
      <c r="AB493" s="238">
        <f t="shared" si="85"/>
        <v>13.052</v>
      </c>
      <c r="AC493" s="238">
        <f t="shared" si="83"/>
        <v>15.262500000000001</v>
      </c>
      <c r="AD493" s="240">
        <f t="shared" si="86"/>
        <v>0</v>
      </c>
      <c r="AE493" s="240">
        <f t="shared" si="87"/>
        <v>79</v>
      </c>
      <c r="AF493" s="240"/>
      <c r="AG493" s="240"/>
    </row>
    <row r="494" spans="1:33" x14ac:dyDescent="0.2">
      <c r="A494" s="197"/>
      <c r="B494" s="226">
        <v>465</v>
      </c>
      <c r="C494" s="204"/>
      <c r="D494" s="204"/>
      <c r="E494" s="201"/>
      <c r="F494" s="202" t="str">
        <f>IF(ISBLANK(E494), "", VLOOKUP(E494, Z!$A$2:$C$4127, 3, FALSE))</f>
        <v/>
      </c>
      <c r="G494" s="227"/>
      <c r="H494" s="227"/>
      <c r="I494" s="203" cm="1">
        <f t="array" ref="I494">IFERROR(W494/100*L494*INDEX(Application,X494,4), 0)</f>
        <v>0</v>
      </c>
      <c r="J494" s="204"/>
      <c r="K494" s="204"/>
      <c r="L494" s="229"/>
      <c r="M494" s="228"/>
      <c r="N494" s="203" cm="1">
        <f t="array" ref="N494">IFERROR(M494/100*L494*INDEX(Application,X494,4), 0)</f>
        <v>0</v>
      </c>
      <c r="O494" s="205"/>
      <c r="P494" s="204"/>
      <c r="Q494" s="201"/>
      <c r="R494" s="202" t="str">
        <f>IF(ISBLANK(Q494), "", VLOOKUP(Q494, Z!$A$2:$C$4127, 3, FALSE))</f>
        <v/>
      </c>
      <c r="S494" s="206"/>
      <c r="T494" s="207">
        <f t="shared" si="77"/>
        <v>0</v>
      </c>
      <c r="U494" s="211"/>
      <c r="V494" s="237">
        <f t="shared" si="78"/>
        <v>1</v>
      </c>
      <c r="W494" s="238">
        <f t="shared" si="84"/>
        <v>36.82</v>
      </c>
      <c r="X494" s="239">
        <f t="shared" si="79"/>
        <v>1</v>
      </c>
      <c r="Y494" s="237">
        <f t="shared" si="80"/>
        <v>1</v>
      </c>
      <c r="Z494" s="238">
        <f t="shared" si="81"/>
        <v>23.933</v>
      </c>
      <c r="AA494" s="238">
        <f t="shared" si="82"/>
        <v>23.933</v>
      </c>
      <c r="AB494" s="238">
        <f t="shared" si="85"/>
        <v>13.052</v>
      </c>
      <c r="AC494" s="238">
        <f t="shared" si="83"/>
        <v>15.262500000000001</v>
      </c>
      <c r="AD494" s="240">
        <f t="shared" si="86"/>
        <v>0</v>
      </c>
      <c r="AE494" s="240">
        <f t="shared" si="87"/>
        <v>79</v>
      </c>
      <c r="AF494" s="240"/>
      <c r="AG494" s="240"/>
    </row>
    <row r="495" spans="1:33" x14ac:dyDescent="0.2">
      <c r="A495" s="197"/>
      <c r="B495" s="9">
        <v>466</v>
      </c>
      <c r="C495" s="204"/>
      <c r="D495" s="204"/>
      <c r="E495" s="201"/>
      <c r="F495" s="202" t="str">
        <f>IF(ISBLANK(E495), "", VLOOKUP(E495, Z!$A$2:$C$4127, 3, FALSE))</f>
        <v/>
      </c>
      <c r="G495" s="227"/>
      <c r="H495" s="227"/>
      <c r="I495" s="203" cm="1">
        <f t="array" ref="I495">IFERROR(W495/100*L495*INDEX(Application,X495,4), 0)</f>
        <v>0</v>
      </c>
      <c r="J495" s="204"/>
      <c r="K495" s="204"/>
      <c r="L495" s="229"/>
      <c r="M495" s="228"/>
      <c r="N495" s="203" cm="1">
        <f t="array" ref="N495">IFERROR(M495/100*L495*INDEX(Application,X495,4), 0)</f>
        <v>0</v>
      </c>
      <c r="O495" s="205"/>
      <c r="P495" s="204"/>
      <c r="Q495" s="201"/>
      <c r="R495" s="202" t="str">
        <f>IF(ISBLANK(Q495), "", VLOOKUP(Q495, Z!$A$2:$C$4127, 3, FALSE))</f>
        <v/>
      </c>
      <c r="S495" s="206"/>
      <c r="T495" s="207">
        <f t="shared" si="77"/>
        <v>0</v>
      </c>
      <c r="U495" s="211"/>
      <c r="V495" s="237">
        <f t="shared" si="78"/>
        <v>1</v>
      </c>
      <c r="W495" s="238">
        <f t="shared" si="84"/>
        <v>36.82</v>
      </c>
      <c r="X495" s="239">
        <f t="shared" si="79"/>
        <v>1</v>
      </c>
      <c r="Y495" s="237">
        <f t="shared" si="80"/>
        <v>1</v>
      </c>
      <c r="Z495" s="238">
        <f t="shared" si="81"/>
        <v>23.933</v>
      </c>
      <c r="AA495" s="238">
        <f t="shared" si="82"/>
        <v>23.933</v>
      </c>
      <c r="AB495" s="238">
        <f t="shared" si="85"/>
        <v>13.052</v>
      </c>
      <c r="AC495" s="238">
        <f t="shared" si="83"/>
        <v>15.262500000000001</v>
      </c>
      <c r="AD495" s="240">
        <f t="shared" si="86"/>
        <v>0</v>
      </c>
      <c r="AE495" s="240">
        <f t="shared" si="87"/>
        <v>79</v>
      </c>
      <c r="AF495" s="240"/>
      <c r="AG495" s="240"/>
    </row>
    <row r="496" spans="1:33" x14ac:dyDescent="0.2">
      <c r="A496" s="197"/>
      <c r="B496" s="9">
        <v>467</v>
      </c>
      <c r="C496" s="204"/>
      <c r="D496" s="204"/>
      <c r="E496" s="201"/>
      <c r="F496" s="202" t="str">
        <f>IF(ISBLANK(E496), "", VLOOKUP(E496, Z!$A$2:$C$4127, 3, FALSE))</f>
        <v/>
      </c>
      <c r="G496" s="227"/>
      <c r="H496" s="227"/>
      <c r="I496" s="203" cm="1">
        <f t="array" ref="I496">IFERROR(W496/100*L496*INDEX(Application,X496,4), 0)</f>
        <v>0</v>
      </c>
      <c r="J496" s="204"/>
      <c r="K496" s="204"/>
      <c r="L496" s="229"/>
      <c r="M496" s="228"/>
      <c r="N496" s="203" cm="1">
        <f t="array" ref="N496">IFERROR(M496/100*L496*INDEX(Application,X496,4), 0)</f>
        <v>0</v>
      </c>
      <c r="O496" s="205"/>
      <c r="P496" s="204"/>
      <c r="Q496" s="201"/>
      <c r="R496" s="202" t="str">
        <f>IF(ISBLANK(Q496), "", VLOOKUP(Q496, Z!$A$2:$C$4127, 3, FALSE))</f>
        <v/>
      </c>
      <c r="S496" s="206"/>
      <c r="T496" s="207">
        <f t="shared" si="77"/>
        <v>0</v>
      </c>
      <c r="U496" s="211"/>
      <c r="V496" s="237">
        <f t="shared" si="78"/>
        <v>1</v>
      </c>
      <c r="W496" s="238">
        <f t="shared" si="84"/>
        <v>36.82</v>
      </c>
      <c r="X496" s="239">
        <f t="shared" si="79"/>
        <v>1</v>
      </c>
      <c r="Y496" s="237">
        <f t="shared" si="80"/>
        <v>1</v>
      </c>
      <c r="Z496" s="238">
        <f t="shared" si="81"/>
        <v>23.933</v>
      </c>
      <c r="AA496" s="238">
        <f t="shared" si="82"/>
        <v>23.933</v>
      </c>
      <c r="AB496" s="238">
        <f t="shared" si="85"/>
        <v>13.052</v>
      </c>
      <c r="AC496" s="238">
        <f t="shared" si="83"/>
        <v>15.262500000000001</v>
      </c>
      <c r="AD496" s="240">
        <f t="shared" si="86"/>
        <v>0</v>
      </c>
      <c r="AE496" s="240">
        <f t="shared" si="87"/>
        <v>79</v>
      </c>
      <c r="AF496" s="240"/>
      <c r="AG496" s="240"/>
    </row>
    <row r="497" spans="1:33" x14ac:dyDescent="0.2">
      <c r="A497" s="197"/>
      <c r="B497" s="9">
        <v>468</v>
      </c>
      <c r="C497" s="204"/>
      <c r="D497" s="204"/>
      <c r="E497" s="201"/>
      <c r="F497" s="202" t="str">
        <f>IF(ISBLANK(E497), "", VLOOKUP(E497, Z!$A$2:$C$4127, 3, FALSE))</f>
        <v/>
      </c>
      <c r="G497" s="227"/>
      <c r="H497" s="227"/>
      <c r="I497" s="203" cm="1">
        <f t="array" ref="I497">IFERROR(W497/100*L497*INDEX(Application,X497,4), 0)</f>
        <v>0</v>
      </c>
      <c r="J497" s="204"/>
      <c r="K497" s="204"/>
      <c r="L497" s="229"/>
      <c r="M497" s="228"/>
      <c r="N497" s="203" cm="1">
        <f t="array" ref="N497">IFERROR(M497/100*L497*INDEX(Application,X497,4), 0)</f>
        <v>0</v>
      </c>
      <c r="O497" s="205"/>
      <c r="P497" s="204"/>
      <c r="Q497" s="201"/>
      <c r="R497" s="202" t="str">
        <f>IF(ISBLANK(Q497), "", VLOOKUP(Q497, Z!$A$2:$C$4127, 3, FALSE))</f>
        <v/>
      </c>
      <c r="S497" s="206"/>
      <c r="T497" s="207">
        <f t="shared" si="77"/>
        <v>0</v>
      </c>
      <c r="U497" s="211"/>
      <c r="V497" s="237">
        <f t="shared" si="78"/>
        <v>1</v>
      </c>
      <c r="W497" s="238">
        <f t="shared" si="84"/>
        <v>36.82</v>
      </c>
      <c r="X497" s="239">
        <f t="shared" si="79"/>
        <v>1</v>
      </c>
      <c r="Y497" s="237">
        <f t="shared" si="80"/>
        <v>1</v>
      </c>
      <c r="Z497" s="238">
        <f t="shared" si="81"/>
        <v>23.933</v>
      </c>
      <c r="AA497" s="238">
        <f t="shared" si="82"/>
        <v>23.933</v>
      </c>
      <c r="AB497" s="238">
        <f t="shared" si="85"/>
        <v>13.052</v>
      </c>
      <c r="AC497" s="238">
        <f t="shared" si="83"/>
        <v>15.262500000000001</v>
      </c>
      <c r="AD497" s="240">
        <f t="shared" si="86"/>
        <v>0</v>
      </c>
      <c r="AE497" s="240">
        <f t="shared" si="87"/>
        <v>79</v>
      </c>
      <c r="AF497" s="240"/>
      <c r="AG497" s="240"/>
    </row>
    <row r="498" spans="1:33" x14ac:dyDescent="0.2">
      <c r="A498" s="197"/>
      <c r="B498" s="226">
        <v>469</v>
      </c>
      <c r="C498" s="204"/>
      <c r="D498" s="204"/>
      <c r="E498" s="201"/>
      <c r="F498" s="202" t="str">
        <f>IF(ISBLANK(E498), "", VLOOKUP(E498, Z!$A$2:$C$4127, 3, FALSE))</f>
        <v/>
      </c>
      <c r="G498" s="227"/>
      <c r="H498" s="227"/>
      <c r="I498" s="203" cm="1">
        <f t="array" ref="I498">IFERROR(W498/100*L498*INDEX(Application,X498,4), 0)</f>
        <v>0</v>
      </c>
      <c r="J498" s="204"/>
      <c r="K498" s="204"/>
      <c r="L498" s="229"/>
      <c r="M498" s="228"/>
      <c r="N498" s="203" cm="1">
        <f t="array" ref="N498">IFERROR(M498/100*L498*INDEX(Application,X498,4), 0)</f>
        <v>0</v>
      </c>
      <c r="O498" s="205"/>
      <c r="P498" s="204"/>
      <c r="Q498" s="201"/>
      <c r="R498" s="202" t="str">
        <f>IF(ISBLANK(Q498), "", VLOOKUP(Q498, Z!$A$2:$C$4127, 3, FALSE))</f>
        <v/>
      </c>
      <c r="S498" s="206"/>
      <c r="T498" s="207">
        <f t="shared" si="77"/>
        <v>0</v>
      </c>
      <c r="U498" s="211"/>
      <c r="V498" s="237">
        <f t="shared" si="78"/>
        <v>1</v>
      </c>
      <c r="W498" s="238">
        <f t="shared" si="84"/>
        <v>36.82</v>
      </c>
      <c r="X498" s="239">
        <f t="shared" si="79"/>
        <v>1</v>
      </c>
      <c r="Y498" s="237">
        <f t="shared" si="80"/>
        <v>1</v>
      </c>
      <c r="Z498" s="238">
        <f t="shared" si="81"/>
        <v>23.933</v>
      </c>
      <c r="AA498" s="238">
        <f t="shared" si="82"/>
        <v>23.933</v>
      </c>
      <c r="AB498" s="238">
        <f t="shared" si="85"/>
        <v>13.052</v>
      </c>
      <c r="AC498" s="238">
        <f t="shared" si="83"/>
        <v>15.262500000000001</v>
      </c>
      <c r="AD498" s="240">
        <f t="shared" si="86"/>
        <v>0</v>
      </c>
      <c r="AE498" s="240">
        <f t="shared" si="87"/>
        <v>79</v>
      </c>
      <c r="AF498" s="240"/>
      <c r="AG498" s="240"/>
    </row>
    <row r="499" spans="1:33" x14ac:dyDescent="0.2">
      <c r="A499" s="197"/>
      <c r="B499" s="9">
        <v>470</v>
      </c>
      <c r="C499" s="204"/>
      <c r="D499" s="204"/>
      <c r="E499" s="201"/>
      <c r="F499" s="202" t="str">
        <f>IF(ISBLANK(E499), "", VLOOKUP(E499, Z!$A$2:$C$4127, 3, FALSE))</f>
        <v/>
      </c>
      <c r="G499" s="227"/>
      <c r="H499" s="227"/>
      <c r="I499" s="203" cm="1">
        <f t="array" ref="I499">IFERROR(W499/100*L499*INDEX(Application,X499,4), 0)</f>
        <v>0</v>
      </c>
      <c r="J499" s="204"/>
      <c r="K499" s="204"/>
      <c r="L499" s="229"/>
      <c r="M499" s="228"/>
      <c r="N499" s="203" cm="1">
        <f t="array" ref="N499">IFERROR(M499/100*L499*INDEX(Application,X499,4), 0)</f>
        <v>0</v>
      </c>
      <c r="O499" s="205"/>
      <c r="P499" s="204"/>
      <c r="Q499" s="201"/>
      <c r="R499" s="202" t="str">
        <f>IF(ISBLANK(Q499), "", VLOOKUP(Q499, Z!$A$2:$C$4127, 3, FALSE))</f>
        <v/>
      </c>
      <c r="S499" s="206"/>
      <c r="T499" s="207">
        <f t="shared" si="77"/>
        <v>0</v>
      </c>
      <c r="U499" s="211"/>
      <c r="V499" s="237">
        <f t="shared" si="78"/>
        <v>1</v>
      </c>
      <c r="W499" s="238">
        <f t="shared" si="84"/>
        <v>36.82</v>
      </c>
      <c r="X499" s="239">
        <f t="shared" si="79"/>
        <v>1</v>
      </c>
      <c r="Y499" s="237">
        <f t="shared" si="80"/>
        <v>1</v>
      </c>
      <c r="Z499" s="238">
        <f t="shared" si="81"/>
        <v>23.933</v>
      </c>
      <c r="AA499" s="238">
        <f t="shared" si="82"/>
        <v>23.933</v>
      </c>
      <c r="AB499" s="238">
        <f t="shared" si="85"/>
        <v>13.052</v>
      </c>
      <c r="AC499" s="238">
        <f t="shared" si="83"/>
        <v>15.262500000000001</v>
      </c>
      <c r="AD499" s="240">
        <f t="shared" si="86"/>
        <v>0</v>
      </c>
      <c r="AE499" s="240">
        <f t="shared" si="87"/>
        <v>79</v>
      </c>
      <c r="AF499" s="240"/>
      <c r="AG499" s="240"/>
    </row>
    <row r="500" spans="1:33" x14ac:dyDescent="0.2">
      <c r="A500" s="197"/>
      <c r="B500" s="9">
        <v>471</v>
      </c>
      <c r="C500" s="204"/>
      <c r="D500" s="204"/>
      <c r="E500" s="201"/>
      <c r="F500" s="202" t="str">
        <f>IF(ISBLANK(E500), "", VLOOKUP(E500, Z!$A$2:$C$4127, 3, FALSE))</f>
        <v/>
      </c>
      <c r="G500" s="227"/>
      <c r="H500" s="227"/>
      <c r="I500" s="203" cm="1">
        <f t="array" ref="I500">IFERROR(W500/100*L500*INDEX(Application,X500,4), 0)</f>
        <v>0</v>
      </c>
      <c r="J500" s="204"/>
      <c r="K500" s="204"/>
      <c r="L500" s="229"/>
      <c r="M500" s="228"/>
      <c r="N500" s="203" cm="1">
        <f t="array" ref="N500">IFERROR(M500/100*L500*INDEX(Application,X500,4), 0)</f>
        <v>0</v>
      </c>
      <c r="O500" s="205"/>
      <c r="P500" s="204"/>
      <c r="Q500" s="201"/>
      <c r="R500" s="202" t="str">
        <f>IF(ISBLANK(Q500), "", VLOOKUP(Q500, Z!$A$2:$C$4127, 3, FALSE))</f>
        <v/>
      </c>
      <c r="S500" s="206"/>
      <c r="T500" s="207">
        <f t="shared" si="77"/>
        <v>0</v>
      </c>
      <c r="U500" s="211"/>
      <c r="V500" s="237">
        <f t="shared" si="78"/>
        <v>1</v>
      </c>
      <c r="W500" s="238">
        <f t="shared" si="84"/>
        <v>36.82</v>
      </c>
      <c r="X500" s="239">
        <f t="shared" si="79"/>
        <v>1</v>
      </c>
      <c r="Y500" s="237">
        <f t="shared" si="80"/>
        <v>1</v>
      </c>
      <c r="Z500" s="238">
        <f t="shared" si="81"/>
        <v>23.933</v>
      </c>
      <c r="AA500" s="238">
        <f t="shared" si="82"/>
        <v>23.933</v>
      </c>
      <c r="AB500" s="238">
        <f t="shared" si="85"/>
        <v>13.052</v>
      </c>
      <c r="AC500" s="238">
        <f t="shared" si="83"/>
        <v>15.262500000000001</v>
      </c>
      <c r="AD500" s="240">
        <f t="shared" si="86"/>
        <v>0</v>
      </c>
      <c r="AE500" s="240">
        <f t="shared" si="87"/>
        <v>79</v>
      </c>
      <c r="AF500" s="240"/>
      <c r="AG500" s="240"/>
    </row>
    <row r="501" spans="1:33" x14ac:dyDescent="0.2">
      <c r="A501" s="197"/>
      <c r="B501" s="9">
        <v>472</v>
      </c>
      <c r="C501" s="204"/>
      <c r="D501" s="204"/>
      <c r="E501" s="201"/>
      <c r="F501" s="202" t="str">
        <f>IF(ISBLANK(E501), "", VLOOKUP(E501, Z!$A$2:$C$4127, 3, FALSE))</f>
        <v/>
      </c>
      <c r="G501" s="227"/>
      <c r="H501" s="227"/>
      <c r="I501" s="203" cm="1">
        <f t="array" ref="I501">IFERROR(W501/100*L501*INDEX(Application,X501,4), 0)</f>
        <v>0</v>
      </c>
      <c r="J501" s="204"/>
      <c r="K501" s="204"/>
      <c r="L501" s="229"/>
      <c r="M501" s="228"/>
      <c r="N501" s="203" cm="1">
        <f t="array" ref="N501">IFERROR(M501/100*L501*INDEX(Application,X501,4), 0)</f>
        <v>0</v>
      </c>
      <c r="O501" s="205"/>
      <c r="P501" s="204"/>
      <c r="Q501" s="201"/>
      <c r="R501" s="202" t="str">
        <f>IF(ISBLANK(Q501), "", VLOOKUP(Q501, Z!$A$2:$C$4127, 3, FALSE))</f>
        <v/>
      </c>
      <c r="S501" s="206"/>
      <c r="T501" s="207">
        <f t="shared" si="77"/>
        <v>0</v>
      </c>
      <c r="U501" s="211"/>
      <c r="V501" s="237">
        <f t="shared" si="78"/>
        <v>1</v>
      </c>
      <c r="W501" s="238">
        <f t="shared" si="84"/>
        <v>36.82</v>
      </c>
      <c r="X501" s="239">
        <f t="shared" si="79"/>
        <v>1</v>
      </c>
      <c r="Y501" s="237">
        <f t="shared" si="80"/>
        <v>1</v>
      </c>
      <c r="Z501" s="238">
        <f t="shared" si="81"/>
        <v>23.933</v>
      </c>
      <c r="AA501" s="238">
        <f t="shared" si="82"/>
        <v>23.933</v>
      </c>
      <c r="AB501" s="238">
        <f t="shared" si="85"/>
        <v>13.052</v>
      </c>
      <c r="AC501" s="238">
        <f t="shared" si="83"/>
        <v>15.262500000000001</v>
      </c>
      <c r="AD501" s="240">
        <f t="shared" si="86"/>
        <v>0</v>
      </c>
      <c r="AE501" s="240">
        <f t="shared" si="87"/>
        <v>79</v>
      </c>
      <c r="AF501" s="240"/>
      <c r="AG501" s="240"/>
    </row>
    <row r="502" spans="1:33" x14ac:dyDescent="0.2">
      <c r="A502" s="197"/>
      <c r="B502" s="226">
        <v>473</v>
      </c>
      <c r="C502" s="204"/>
      <c r="D502" s="204"/>
      <c r="E502" s="201"/>
      <c r="F502" s="202" t="str">
        <f>IF(ISBLANK(E502), "", VLOOKUP(E502, Z!$A$2:$C$4127, 3, FALSE))</f>
        <v/>
      </c>
      <c r="G502" s="227"/>
      <c r="H502" s="227"/>
      <c r="I502" s="203" cm="1">
        <f t="array" ref="I502">IFERROR(W502/100*L502*INDEX(Application,X502,4), 0)</f>
        <v>0</v>
      </c>
      <c r="J502" s="204"/>
      <c r="K502" s="204"/>
      <c r="L502" s="229"/>
      <c r="M502" s="228"/>
      <c r="N502" s="203" cm="1">
        <f t="array" ref="N502">IFERROR(M502/100*L502*INDEX(Application,X502,4), 0)</f>
        <v>0</v>
      </c>
      <c r="O502" s="205"/>
      <c r="P502" s="204"/>
      <c r="Q502" s="201"/>
      <c r="R502" s="202" t="str">
        <f>IF(ISBLANK(Q502), "", VLOOKUP(Q502, Z!$A$2:$C$4127, 3, FALSE))</f>
        <v/>
      </c>
      <c r="S502" s="206"/>
      <c r="T502" s="207">
        <f t="shared" si="77"/>
        <v>0</v>
      </c>
      <c r="U502" s="211"/>
      <c r="V502" s="237">
        <f t="shared" si="78"/>
        <v>1</v>
      </c>
      <c r="W502" s="238">
        <f t="shared" si="84"/>
        <v>36.82</v>
      </c>
      <c r="X502" s="239">
        <f t="shared" si="79"/>
        <v>1</v>
      </c>
      <c r="Y502" s="237">
        <f t="shared" si="80"/>
        <v>1</v>
      </c>
      <c r="Z502" s="238">
        <f t="shared" si="81"/>
        <v>23.933</v>
      </c>
      <c r="AA502" s="238">
        <f t="shared" si="82"/>
        <v>23.933</v>
      </c>
      <c r="AB502" s="238">
        <f t="shared" si="85"/>
        <v>13.052</v>
      </c>
      <c r="AC502" s="238">
        <f t="shared" si="83"/>
        <v>15.262500000000001</v>
      </c>
      <c r="AD502" s="240">
        <f t="shared" si="86"/>
        <v>0</v>
      </c>
      <c r="AE502" s="240">
        <f t="shared" si="87"/>
        <v>79</v>
      </c>
      <c r="AF502" s="240"/>
      <c r="AG502" s="240"/>
    </row>
    <row r="503" spans="1:33" x14ac:dyDescent="0.2">
      <c r="A503" s="197"/>
      <c r="B503" s="9">
        <v>474</v>
      </c>
      <c r="C503" s="204"/>
      <c r="D503" s="204"/>
      <c r="E503" s="201"/>
      <c r="F503" s="202" t="str">
        <f>IF(ISBLANK(E503), "", VLOOKUP(E503, Z!$A$2:$C$4127, 3, FALSE))</f>
        <v/>
      </c>
      <c r="G503" s="227"/>
      <c r="H503" s="227"/>
      <c r="I503" s="203" cm="1">
        <f t="array" ref="I503">IFERROR(W503/100*L503*INDEX(Application,X503,4), 0)</f>
        <v>0</v>
      </c>
      <c r="J503" s="204"/>
      <c r="K503" s="204"/>
      <c r="L503" s="229"/>
      <c r="M503" s="228"/>
      <c r="N503" s="203" cm="1">
        <f t="array" ref="N503">IFERROR(M503/100*L503*INDEX(Application,X503,4), 0)</f>
        <v>0</v>
      </c>
      <c r="O503" s="205"/>
      <c r="P503" s="204"/>
      <c r="Q503" s="201"/>
      <c r="R503" s="202" t="str">
        <f>IF(ISBLANK(Q503), "", VLOOKUP(Q503, Z!$A$2:$C$4127, 3, FALSE))</f>
        <v/>
      </c>
      <c r="S503" s="206"/>
      <c r="T503" s="207">
        <f t="shared" si="77"/>
        <v>0</v>
      </c>
      <c r="U503" s="211"/>
      <c r="V503" s="237">
        <f t="shared" si="78"/>
        <v>1</v>
      </c>
      <c r="W503" s="238">
        <f t="shared" si="84"/>
        <v>36.82</v>
      </c>
      <c r="X503" s="239">
        <f t="shared" si="79"/>
        <v>1</v>
      </c>
      <c r="Y503" s="237">
        <f t="shared" si="80"/>
        <v>1</v>
      </c>
      <c r="Z503" s="238">
        <f t="shared" si="81"/>
        <v>23.933</v>
      </c>
      <c r="AA503" s="238">
        <f t="shared" si="82"/>
        <v>23.933</v>
      </c>
      <c r="AB503" s="238">
        <f t="shared" si="85"/>
        <v>13.052</v>
      </c>
      <c r="AC503" s="238">
        <f t="shared" si="83"/>
        <v>15.262500000000001</v>
      </c>
      <c r="AD503" s="240">
        <f t="shared" si="86"/>
        <v>0</v>
      </c>
      <c r="AE503" s="240">
        <f t="shared" si="87"/>
        <v>79</v>
      </c>
      <c r="AF503" s="240"/>
      <c r="AG503" s="240"/>
    </row>
    <row r="504" spans="1:33" x14ac:dyDescent="0.2">
      <c r="A504" s="197"/>
      <c r="B504" s="9">
        <v>475</v>
      </c>
      <c r="C504" s="204"/>
      <c r="D504" s="204"/>
      <c r="E504" s="201"/>
      <c r="F504" s="202" t="str">
        <f>IF(ISBLANK(E504), "", VLOOKUP(E504, Z!$A$2:$C$4127, 3, FALSE))</f>
        <v/>
      </c>
      <c r="G504" s="227"/>
      <c r="H504" s="227"/>
      <c r="I504" s="203" cm="1">
        <f t="array" ref="I504">IFERROR(W504/100*L504*INDEX(Application,X504,4), 0)</f>
        <v>0</v>
      </c>
      <c r="J504" s="204"/>
      <c r="K504" s="204"/>
      <c r="L504" s="229"/>
      <c r="M504" s="228"/>
      <c r="N504" s="203" cm="1">
        <f t="array" ref="N504">IFERROR(M504/100*L504*INDEX(Application,X504,4), 0)</f>
        <v>0</v>
      </c>
      <c r="O504" s="205"/>
      <c r="P504" s="204"/>
      <c r="Q504" s="201"/>
      <c r="R504" s="202" t="str">
        <f>IF(ISBLANK(Q504), "", VLOOKUP(Q504, Z!$A$2:$C$4127, 3, FALSE))</f>
        <v/>
      </c>
      <c r="S504" s="206"/>
      <c r="T504" s="207">
        <f t="shared" si="77"/>
        <v>0</v>
      </c>
      <c r="U504" s="211"/>
      <c r="V504" s="237">
        <f t="shared" si="78"/>
        <v>1</v>
      </c>
      <c r="W504" s="238">
        <f t="shared" si="84"/>
        <v>36.82</v>
      </c>
      <c r="X504" s="239">
        <f t="shared" si="79"/>
        <v>1</v>
      </c>
      <c r="Y504" s="237">
        <f t="shared" si="80"/>
        <v>1</v>
      </c>
      <c r="Z504" s="238">
        <f t="shared" si="81"/>
        <v>23.933</v>
      </c>
      <c r="AA504" s="238">
        <f t="shared" si="82"/>
        <v>23.933</v>
      </c>
      <c r="AB504" s="238">
        <f t="shared" si="85"/>
        <v>13.052</v>
      </c>
      <c r="AC504" s="238">
        <f t="shared" si="83"/>
        <v>15.262500000000001</v>
      </c>
      <c r="AD504" s="240">
        <f t="shared" si="86"/>
        <v>0</v>
      </c>
      <c r="AE504" s="240">
        <f t="shared" si="87"/>
        <v>79</v>
      </c>
      <c r="AF504" s="240"/>
      <c r="AG504" s="240"/>
    </row>
    <row r="505" spans="1:33" x14ac:dyDescent="0.2">
      <c r="A505" s="197"/>
      <c r="B505" s="9">
        <v>476</v>
      </c>
      <c r="C505" s="204"/>
      <c r="D505" s="204"/>
      <c r="E505" s="201"/>
      <c r="F505" s="202" t="str">
        <f>IF(ISBLANK(E505), "", VLOOKUP(E505, Z!$A$2:$C$4127, 3, FALSE))</f>
        <v/>
      </c>
      <c r="G505" s="227"/>
      <c r="H505" s="227"/>
      <c r="I505" s="203" cm="1">
        <f t="array" ref="I505">IFERROR(W505/100*L505*INDEX(Application,X505,4), 0)</f>
        <v>0</v>
      </c>
      <c r="J505" s="204"/>
      <c r="K505" s="204"/>
      <c r="L505" s="229"/>
      <c r="M505" s="228"/>
      <c r="N505" s="203" cm="1">
        <f t="array" ref="N505">IFERROR(M505/100*L505*INDEX(Application,X505,4), 0)</f>
        <v>0</v>
      </c>
      <c r="O505" s="205"/>
      <c r="P505" s="204"/>
      <c r="Q505" s="201"/>
      <c r="R505" s="202" t="str">
        <f>IF(ISBLANK(Q505), "", VLOOKUP(Q505, Z!$A$2:$C$4127, 3, FALSE))</f>
        <v/>
      </c>
      <c r="S505" s="206"/>
      <c r="T505" s="207">
        <f t="shared" si="77"/>
        <v>0</v>
      </c>
      <c r="U505" s="211"/>
      <c r="V505" s="237">
        <f t="shared" si="78"/>
        <v>1</v>
      </c>
      <c r="W505" s="238">
        <f t="shared" si="84"/>
        <v>36.82</v>
      </c>
      <c r="X505" s="239">
        <f t="shared" si="79"/>
        <v>1</v>
      </c>
      <c r="Y505" s="237">
        <f t="shared" si="80"/>
        <v>1</v>
      </c>
      <c r="Z505" s="238">
        <f t="shared" si="81"/>
        <v>23.933</v>
      </c>
      <c r="AA505" s="238">
        <f t="shared" si="82"/>
        <v>23.933</v>
      </c>
      <c r="AB505" s="238">
        <f t="shared" si="85"/>
        <v>13.052</v>
      </c>
      <c r="AC505" s="238">
        <f t="shared" si="83"/>
        <v>15.262500000000001</v>
      </c>
      <c r="AD505" s="240">
        <f t="shared" si="86"/>
        <v>0</v>
      </c>
      <c r="AE505" s="240">
        <f t="shared" si="87"/>
        <v>79</v>
      </c>
      <c r="AF505" s="240"/>
      <c r="AG505" s="240"/>
    </row>
    <row r="506" spans="1:33" x14ac:dyDescent="0.2">
      <c r="A506" s="197"/>
      <c r="B506" s="226">
        <v>477</v>
      </c>
      <c r="C506" s="204"/>
      <c r="D506" s="204"/>
      <c r="E506" s="201"/>
      <c r="F506" s="202" t="str">
        <f>IF(ISBLANK(E506), "", VLOOKUP(E506, Z!$A$2:$C$4127, 3, FALSE))</f>
        <v/>
      </c>
      <c r="G506" s="227"/>
      <c r="H506" s="227"/>
      <c r="I506" s="203" cm="1">
        <f t="array" ref="I506">IFERROR(W506/100*L506*INDEX(Application,X506,4), 0)</f>
        <v>0</v>
      </c>
      <c r="J506" s="204"/>
      <c r="K506" s="204"/>
      <c r="L506" s="229"/>
      <c r="M506" s="228"/>
      <c r="N506" s="203" cm="1">
        <f t="array" ref="N506">IFERROR(M506/100*L506*INDEX(Application,X506,4), 0)</f>
        <v>0</v>
      </c>
      <c r="O506" s="205"/>
      <c r="P506" s="204"/>
      <c r="Q506" s="201"/>
      <c r="R506" s="202" t="str">
        <f>IF(ISBLANK(Q506), "", VLOOKUP(Q506, Z!$A$2:$C$4127, 3, FALSE))</f>
        <v/>
      </c>
      <c r="S506" s="206"/>
      <c r="T506" s="207">
        <f t="shared" si="77"/>
        <v>0</v>
      </c>
      <c r="U506" s="211"/>
      <c r="V506" s="237">
        <f t="shared" si="78"/>
        <v>1</v>
      </c>
      <c r="W506" s="238">
        <f t="shared" si="84"/>
        <v>36.82</v>
      </c>
      <c r="X506" s="239">
        <f t="shared" si="79"/>
        <v>1</v>
      </c>
      <c r="Y506" s="237">
        <f t="shared" si="80"/>
        <v>1</v>
      </c>
      <c r="Z506" s="238">
        <f t="shared" si="81"/>
        <v>23.933</v>
      </c>
      <c r="AA506" s="238">
        <f t="shared" si="82"/>
        <v>23.933</v>
      </c>
      <c r="AB506" s="238">
        <f t="shared" si="85"/>
        <v>13.052</v>
      </c>
      <c r="AC506" s="238">
        <f t="shared" si="83"/>
        <v>15.262500000000001</v>
      </c>
      <c r="AD506" s="240">
        <f t="shared" si="86"/>
        <v>0</v>
      </c>
      <c r="AE506" s="240">
        <f t="shared" si="87"/>
        <v>79</v>
      </c>
      <c r="AF506" s="240"/>
      <c r="AG506" s="240"/>
    </row>
    <row r="507" spans="1:33" x14ac:dyDescent="0.2">
      <c r="A507" s="197"/>
      <c r="B507" s="9">
        <v>478</v>
      </c>
      <c r="C507" s="204"/>
      <c r="D507" s="204"/>
      <c r="E507" s="201"/>
      <c r="F507" s="202" t="str">
        <f>IF(ISBLANK(E507), "", VLOOKUP(E507, Z!$A$2:$C$4127, 3, FALSE))</f>
        <v/>
      </c>
      <c r="G507" s="227"/>
      <c r="H507" s="227"/>
      <c r="I507" s="203" cm="1">
        <f t="array" ref="I507">IFERROR(W507/100*L507*INDEX(Application,X507,4), 0)</f>
        <v>0</v>
      </c>
      <c r="J507" s="204"/>
      <c r="K507" s="204"/>
      <c r="L507" s="229"/>
      <c r="M507" s="228"/>
      <c r="N507" s="203" cm="1">
        <f t="array" ref="N507">IFERROR(M507/100*L507*INDEX(Application,X507,4), 0)</f>
        <v>0</v>
      </c>
      <c r="O507" s="205"/>
      <c r="P507" s="204"/>
      <c r="Q507" s="201"/>
      <c r="R507" s="202" t="str">
        <f>IF(ISBLANK(Q507), "", VLOOKUP(Q507, Z!$A$2:$C$4127, 3, FALSE))</f>
        <v/>
      </c>
      <c r="S507" s="206"/>
      <c r="T507" s="207">
        <f t="shared" si="77"/>
        <v>0</v>
      </c>
      <c r="U507" s="211"/>
      <c r="V507" s="237">
        <f t="shared" si="78"/>
        <v>1</v>
      </c>
      <c r="W507" s="238">
        <f t="shared" si="84"/>
        <v>36.82</v>
      </c>
      <c r="X507" s="239">
        <f t="shared" si="79"/>
        <v>1</v>
      </c>
      <c r="Y507" s="237">
        <f t="shared" si="80"/>
        <v>1</v>
      </c>
      <c r="Z507" s="238">
        <f t="shared" si="81"/>
        <v>23.933</v>
      </c>
      <c r="AA507" s="238">
        <f t="shared" si="82"/>
        <v>23.933</v>
      </c>
      <c r="AB507" s="238">
        <f t="shared" si="85"/>
        <v>13.052</v>
      </c>
      <c r="AC507" s="238">
        <f t="shared" si="83"/>
        <v>15.262500000000001</v>
      </c>
      <c r="AD507" s="240">
        <f t="shared" si="86"/>
        <v>0</v>
      </c>
      <c r="AE507" s="240">
        <f t="shared" si="87"/>
        <v>79</v>
      </c>
      <c r="AF507" s="240"/>
      <c r="AG507" s="240"/>
    </row>
    <row r="508" spans="1:33" x14ac:dyDescent="0.2">
      <c r="A508" s="197"/>
      <c r="B508" s="9">
        <v>479</v>
      </c>
      <c r="C508" s="204"/>
      <c r="D508" s="204"/>
      <c r="E508" s="201"/>
      <c r="F508" s="202" t="str">
        <f>IF(ISBLANK(E508), "", VLOOKUP(E508, Z!$A$2:$C$4127, 3, FALSE))</f>
        <v/>
      </c>
      <c r="G508" s="227"/>
      <c r="H508" s="227"/>
      <c r="I508" s="203" cm="1">
        <f t="array" ref="I508">IFERROR(W508/100*L508*INDEX(Application,X508,4), 0)</f>
        <v>0</v>
      </c>
      <c r="J508" s="204"/>
      <c r="K508" s="204"/>
      <c r="L508" s="229"/>
      <c r="M508" s="228"/>
      <c r="N508" s="203" cm="1">
        <f t="array" ref="N508">IFERROR(M508/100*L508*INDEX(Application,X508,4), 0)</f>
        <v>0</v>
      </c>
      <c r="O508" s="205"/>
      <c r="P508" s="204"/>
      <c r="Q508" s="201"/>
      <c r="R508" s="202" t="str">
        <f>IF(ISBLANK(Q508), "", VLOOKUP(Q508, Z!$A$2:$C$4127, 3, FALSE))</f>
        <v/>
      </c>
      <c r="S508" s="206"/>
      <c r="T508" s="207">
        <f t="shared" si="77"/>
        <v>0</v>
      </c>
      <c r="U508" s="211"/>
      <c r="V508" s="237">
        <f t="shared" si="78"/>
        <v>1</v>
      </c>
      <c r="W508" s="238">
        <f t="shared" si="84"/>
        <v>36.82</v>
      </c>
      <c r="X508" s="239">
        <f t="shared" si="79"/>
        <v>1</v>
      </c>
      <c r="Y508" s="237">
        <f t="shared" si="80"/>
        <v>1</v>
      </c>
      <c r="Z508" s="238">
        <f t="shared" si="81"/>
        <v>23.933</v>
      </c>
      <c r="AA508" s="238">
        <f t="shared" si="82"/>
        <v>23.933</v>
      </c>
      <c r="AB508" s="238">
        <f t="shared" si="85"/>
        <v>13.052</v>
      </c>
      <c r="AC508" s="238">
        <f t="shared" si="83"/>
        <v>15.262500000000001</v>
      </c>
      <c r="AD508" s="240">
        <f t="shared" si="86"/>
        <v>0</v>
      </c>
      <c r="AE508" s="240">
        <f t="shared" si="87"/>
        <v>79</v>
      </c>
      <c r="AF508" s="240"/>
      <c r="AG508" s="240"/>
    </row>
    <row r="509" spans="1:33" x14ac:dyDescent="0.2">
      <c r="A509" s="197"/>
      <c r="B509" s="9">
        <v>480</v>
      </c>
      <c r="C509" s="204"/>
      <c r="D509" s="204"/>
      <c r="E509" s="201"/>
      <c r="F509" s="202" t="str">
        <f>IF(ISBLANK(E509), "", VLOOKUP(E509, Z!$A$2:$C$4127, 3, FALSE))</f>
        <v/>
      </c>
      <c r="G509" s="227"/>
      <c r="H509" s="227"/>
      <c r="I509" s="203" cm="1">
        <f t="array" ref="I509">IFERROR(W509/100*L509*INDEX(Application,X509,4), 0)</f>
        <v>0</v>
      </c>
      <c r="J509" s="204"/>
      <c r="K509" s="204"/>
      <c r="L509" s="229"/>
      <c r="M509" s="228"/>
      <c r="N509" s="203" cm="1">
        <f t="array" ref="N509">IFERROR(M509/100*L509*INDEX(Application,X509,4), 0)</f>
        <v>0</v>
      </c>
      <c r="O509" s="205"/>
      <c r="P509" s="204"/>
      <c r="Q509" s="201"/>
      <c r="R509" s="202" t="str">
        <f>IF(ISBLANK(Q509), "", VLOOKUP(Q509, Z!$A$2:$C$4127, 3, FALSE))</f>
        <v/>
      </c>
      <c r="S509" s="206"/>
      <c r="T509" s="207">
        <f t="shared" si="77"/>
        <v>0</v>
      </c>
      <c r="U509" s="211"/>
      <c r="V509" s="237">
        <f t="shared" si="78"/>
        <v>1</v>
      </c>
      <c r="W509" s="238">
        <f t="shared" si="84"/>
        <v>36.82</v>
      </c>
      <c r="X509" s="239">
        <f t="shared" si="79"/>
        <v>1</v>
      </c>
      <c r="Y509" s="237">
        <f t="shared" si="80"/>
        <v>1</v>
      </c>
      <c r="Z509" s="238">
        <f t="shared" si="81"/>
        <v>23.933</v>
      </c>
      <c r="AA509" s="238">
        <f t="shared" si="82"/>
        <v>23.933</v>
      </c>
      <c r="AB509" s="238">
        <f t="shared" si="85"/>
        <v>13.052</v>
      </c>
      <c r="AC509" s="238">
        <f t="shared" si="83"/>
        <v>15.262500000000001</v>
      </c>
      <c r="AD509" s="240">
        <f t="shared" si="86"/>
        <v>0</v>
      </c>
      <c r="AE509" s="240">
        <f t="shared" si="87"/>
        <v>79</v>
      </c>
      <c r="AF509" s="240"/>
      <c r="AG509" s="240"/>
    </row>
    <row r="510" spans="1:33" x14ac:dyDescent="0.2">
      <c r="A510" s="197"/>
      <c r="B510" s="226">
        <v>481</v>
      </c>
      <c r="C510" s="204"/>
      <c r="D510" s="204"/>
      <c r="E510" s="201"/>
      <c r="F510" s="202" t="str">
        <f>IF(ISBLANK(E510), "", VLOOKUP(E510, Z!$A$2:$C$4127, 3, FALSE))</f>
        <v/>
      </c>
      <c r="G510" s="227"/>
      <c r="H510" s="227"/>
      <c r="I510" s="203" cm="1">
        <f t="array" ref="I510">IFERROR(W510/100*L510*INDEX(Application,X510,4), 0)</f>
        <v>0</v>
      </c>
      <c r="J510" s="204"/>
      <c r="K510" s="204"/>
      <c r="L510" s="229"/>
      <c r="M510" s="228"/>
      <c r="N510" s="203" cm="1">
        <f t="array" ref="N510">IFERROR(M510/100*L510*INDEX(Application,X510,4), 0)</f>
        <v>0</v>
      </c>
      <c r="O510" s="205"/>
      <c r="P510" s="204"/>
      <c r="Q510" s="201"/>
      <c r="R510" s="202" t="str">
        <f>IF(ISBLANK(Q510), "", VLOOKUP(Q510, Z!$A$2:$C$4127, 3, FALSE))</f>
        <v/>
      </c>
      <c r="S510" s="206"/>
      <c r="T510" s="207">
        <f t="shared" si="77"/>
        <v>0</v>
      </c>
      <c r="U510" s="211"/>
      <c r="V510" s="237">
        <f t="shared" si="78"/>
        <v>1</v>
      </c>
      <c r="W510" s="238">
        <f t="shared" si="84"/>
        <v>36.82</v>
      </c>
      <c r="X510" s="239">
        <f t="shared" si="79"/>
        <v>1</v>
      </c>
      <c r="Y510" s="237">
        <f t="shared" si="80"/>
        <v>1</v>
      </c>
      <c r="Z510" s="238">
        <f t="shared" si="81"/>
        <v>23.933</v>
      </c>
      <c r="AA510" s="238">
        <f t="shared" si="82"/>
        <v>23.933</v>
      </c>
      <c r="AB510" s="238">
        <f t="shared" si="85"/>
        <v>13.052</v>
      </c>
      <c r="AC510" s="238">
        <f t="shared" si="83"/>
        <v>15.262500000000001</v>
      </c>
      <c r="AD510" s="240">
        <f t="shared" si="86"/>
        <v>0</v>
      </c>
      <c r="AE510" s="240">
        <f t="shared" si="87"/>
        <v>79</v>
      </c>
      <c r="AF510" s="240"/>
      <c r="AG510" s="240"/>
    </row>
    <row r="511" spans="1:33" x14ac:dyDescent="0.2">
      <c r="A511" s="197"/>
      <c r="B511" s="9">
        <v>482</v>
      </c>
      <c r="C511" s="204"/>
      <c r="D511" s="204"/>
      <c r="E511" s="201"/>
      <c r="F511" s="202" t="str">
        <f>IF(ISBLANK(E511), "", VLOOKUP(E511, Z!$A$2:$C$4127, 3, FALSE))</f>
        <v/>
      </c>
      <c r="G511" s="227"/>
      <c r="H511" s="227"/>
      <c r="I511" s="203" cm="1">
        <f t="array" ref="I511">IFERROR(W511/100*L511*INDEX(Application,X511,4), 0)</f>
        <v>0</v>
      </c>
      <c r="J511" s="204"/>
      <c r="K511" s="204"/>
      <c r="L511" s="229"/>
      <c r="M511" s="228"/>
      <c r="N511" s="203" cm="1">
        <f t="array" ref="N511">IFERROR(M511/100*L511*INDEX(Application,X511,4), 0)</f>
        <v>0</v>
      </c>
      <c r="O511" s="205"/>
      <c r="P511" s="204"/>
      <c r="Q511" s="201"/>
      <c r="R511" s="202" t="str">
        <f>IF(ISBLANK(Q511), "", VLOOKUP(Q511, Z!$A$2:$C$4127, 3, FALSE))</f>
        <v/>
      </c>
      <c r="S511" s="206"/>
      <c r="T511" s="207">
        <f t="shared" si="77"/>
        <v>0</v>
      </c>
      <c r="U511" s="211"/>
      <c r="V511" s="237">
        <f t="shared" si="78"/>
        <v>1</v>
      </c>
      <c r="W511" s="238">
        <f t="shared" si="84"/>
        <v>36.82</v>
      </c>
      <c r="X511" s="239">
        <f t="shared" si="79"/>
        <v>1</v>
      </c>
      <c r="Y511" s="237">
        <f t="shared" si="80"/>
        <v>1</v>
      </c>
      <c r="Z511" s="238">
        <f t="shared" si="81"/>
        <v>23.933</v>
      </c>
      <c r="AA511" s="238">
        <f t="shared" si="82"/>
        <v>23.933</v>
      </c>
      <c r="AB511" s="238">
        <f t="shared" si="85"/>
        <v>13.052</v>
      </c>
      <c r="AC511" s="238">
        <f t="shared" si="83"/>
        <v>15.262500000000001</v>
      </c>
      <c r="AD511" s="240">
        <f t="shared" si="86"/>
        <v>0</v>
      </c>
      <c r="AE511" s="240">
        <f t="shared" si="87"/>
        <v>79</v>
      </c>
      <c r="AF511" s="240"/>
      <c r="AG511" s="240"/>
    </row>
    <row r="512" spans="1:33" x14ac:dyDescent="0.2">
      <c r="A512" s="197"/>
      <c r="B512" s="9">
        <v>483</v>
      </c>
      <c r="C512" s="204"/>
      <c r="D512" s="204"/>
      <c r="E512" s="201"/>
      <c r="F512" s="202" t="str">
        <f>IF(ISBLANK(E512), "", VLOOKUP(E512, Z!$A$2:$C$4127, 3, FALSE))</f>
        <v/>
      </c>
      <c r="G512" s="227"/>
      <c r="H512" s="227"/>
      <c r="I512" s="203" cm="1">
        <f t="array" ref="I512">IFERROR(W512/100*L512*INDEX(Application,X512,4), 0)</f>
        <v>0</v>
      </c>
      <c r="J512" s="204"/>
      <c r="K512" s="204"/>
      <c r="L512" s="229"/>
      <c r="M512" s="228"/>
      <c r="N512" s="203" cm="1">
        <f t="array" ref="N512">IFERROR(M512/100*L512*INDEX(Application,X512,4), 0)</f>
        <v>0</v>
      </c>
      <c r="O512" s="205"/>
      <c r="P512" s="204"/>
      <c r="Q512" s="201"/>
      <c r="R512" s="202" t="str">
        <f>IF(ISBLANK(Q512), "", VLOOKUP(Q512, Z!$A$2:$C$4127, 3, FALSE))</f>
        <v/>
      </c>
      <c r="S512" s="206"/>
      <c r="T512" s="207">
        <f t="shared" si="77"/>
        <v>0</v>
      </c>
      <c r="U512" s="211"/>
      <c r="V512" s="237">
        <f t="shared" si="78"/>
        <v>1</v>
      </c>
      <c r="W512" s="238">
        <f t="shared" si="84"/>
        <v>36.82</v>
      </c>
      <c r="X512" s="239">
        <f t="shared" si="79"/>
        <v>1</v>
      </c>
      <c r="Y512" s="237">
        <f t="shared" si="80"/>
        <v>1</v>
      </c>
      <c r="Z512" s="238">
        <f t="shared" si="81"/>
        <v>23.933</v>
      </c>
      <c r="AA512" s="238">
        <f t="shared" si="82"/>
        <v>23.933</v>
      </c>
      <c r="AB512" s="238">
        <f t="shared" si="85"/>
        <v>13.052</v>
      </c>
      <c r="AC512" s="238">
        <f t="shared" si="83"/>
        <v>15.262500000000001</v>
      </c>
      <c r="AD512" s="240">
        <f t="shared" si="86"/>
        <v>0</v>
      </c>
      <c r="AE512" s="240">
        <f t="shared" si="87"/>
        <v>79</v>
      </c>
      <c r="AF512" s="240"/>
      <c r="AG512" s="240"/>
    </row>
    <row r="513" spans="1:33" x14ac:dyDescent="0.2">
      <c r="A513" s="197"/>
      <c r="B513" s="9">
        <v>484</v>
      </c>
      <c r="C513" s="204"/>
      <c r="D513" s="204"/>
      <c r="E513" s="201"/>
      <c r="F513" s="202" t="str">
        <f>IF(ISBLANK(E513), "", VLOOKUP(E513, Z!$A$2:$C$4127, 3, FALSE))</f>
        <v/>
      </c>
      <c r="G513" s="227"/>
      <c r="H513" s="227"/>
      <c r="I513" s="203" cm="1">
        <f t="array" ref="I513">IFERROR(W513/100*L513*INDEX(Application,X513,4), 0)</f>
        <v>0</v>
      </c>
      <c r="J513" s="204"/>
      <c r="K513" s="204"/>
      <c r="L513" s="229"/>
      <c r="M513" s="228"/>
      <c r="N513" s="203" cm="1">
        <f t="array" ref="N513">IFERROR(M513/100*L513*INDEX(Application,X513,4), 0)</f>
        <v>0</v>
      </c>
      <c r="O513" s="205"/>
      <c r="P513" s="204"/>
      <c r="Q513" s="201"/>
      <c r="R513" s="202" t="str">
        <f>IF(ISBLANK(Q513), "", VLOOKUP(Q513, Z!$A$2:$C$4127, 3, FALSE))</f>
        <v/>
      </c>
      <c r="S513" s="206"/>
      <c r="T513" s="207">
        <f t="shared" si="77"/>
        <v>0</v>
      </c>
      <c r="U513" s="211"/>
      <c r="V513" s="237">
        <f t="shared" si="78"/>
        <v>1</v>
      </c>
      <c r="W513" s="238">
        <f t="shared" si="84"/>
        <v>36.82</v>
      </c>
      <c r="X513" s="239">
        <f t="shared" si="79"/>
        <v>1</v>
      </c>
      <c r="Y513" s="237">
        <f t="shared" si="80"/>
        <v>1</v>
      </c>
      <c r="Z513" s="238">
        <f t="shared" si="81"/>
        <v>23.933</v>
      </c>
      <c r="AA513" s="238">
        <f t="shared" si="82"/>
        <v>23.933</v>
      </c>
      <c r="AB513" s="238">
        <f t="shared" si="85"/>
        <v>13.052</v>
      </c>
      <c r="AC513" s="238">
        <f t="shared" si="83"/>
        <v>15.262500000000001</v>
      </c>
      <c r="AD513" s="240">
        <f t="shared" si="86"/>
        <v>0</v>
      </c>
      <c r="AE513" s="240">
        <f t="shared" si="87"/>
        <v>79</v>
      </c>
      <c r="AF513" s="240"/>
      <c r="AG513" s="240"/>
    </row>
    <row r="514" spans="1:33" x14ac:dyDescent="0.2">
      <c r="A514" s="197"/>
      <c r="B514" s="226">
        <v>485</v>
      </c>
      <c r="C514" s="204"/>
      <c r="D514" s="204"/>
      <c r="E514" s="201"/>
      <c r="F514" s="202" t="str">
        <f>IF(ISBLANK(E514), "", VLOOKUP(E514, Z!$A$2:$C$4127, 3, FALSE))</f>
        <v/>
      </c>
      <c r="G514" s="227"/>
      <c r="H514" s="227"/>
      <c r="I514" s="203" cm="1">
        <f t="array" ref="I514">IFERROR(W514/100*L514*INDEX(Application,X514,4), 0)</f>
        <v>0</v>
      </c>
      <c r="J514" s="204"/>
      <c r="K514" s="204"/>
      <c r="L514" s="229"/>
      <c r="M514" s="228"/>
      <c r="N514" s="203" cm="1">
        <f t="array" ref="N514">IFERROR(M514/100*L514*INDEX(Application,X514,4), 0)</f>
        <v>0</v>
      </c>
      <c r="O514" s="205"/>
      <c r="P514" s="204"/>
      <c r="Q514" s="201"/>
      <c r="R514" s="202" t="str">
        <f>IF(ISBLANK(Q514), "", VLOOKUP(Q514, Z!$A$2:$C$4127, 3, FALSE))</f>
        <v/>
      </c>
      <c r="S514" s="206"/>
      <c r="T514" s="207">
        <f t="shared" si="77"/>
        <v>0</v>
      </c>
      <c r="U514" s="211"/>
      <c r="V514" s="237">
        <f t="shared" si="78"/>
        <v>1</v>
      </c>
      <c r="W514" s="238">
        <f t="shared" si="84"/>
        <v>36.82</v>
      </c>
      <c r="X514" s="239">
        <f t="shared" si="79"/>
        <v>1</v>
      </c>
      <c r="Y514" s="237">
        <f t="shared" si="80"/>
        <v>1</v>
      </c>
      <c r="Z514" s="238">
        <f t="shared" si="81"/>
        <v>23.933</v>
      </c>
      <c r="AA514" s="238">
        <f t="shared" si="82"/>
        <v>23.933</v>
      </c>
      <c r="AB514" s="238">
        <f t="shared" si="85"/>
        <v>13.052</v>
      </c>
      <c r="AC514" s="238">
        <f t="shared" si="83"/>
        <v>15.262500000000001</v>
      </c>
      <c r="AD514" s="240">
        <f t="shared" si="86"/>
        <v>0</v>
      </c>
      <c r="AE514" s="240">
        <f t="shared" si="87"/>
        <v>79</v>
      </c>
      <c r="AF514" s="240"/>
      <c r="AG514" s="240"/>
    </row>
    <row r="515" spans="1:33" x14ac:dyDescent="0.2">
      <c r="A515" s="197"/>
      <c r="B515" s="9">
        <v>486</v>
      </c>
      <c r="C515" s="204"/>
      <c r="D515" s="204"/>
      <c r="E515" s="201"/>
      <c r="F515" s="202" t="str">
        <f>IF(ISBLANK(E515), "", VLOOKUP(E515, Z!$A$2:$C$4127, 3, FALSE))</f>
        <v/>
      </c>
      <c r="G515" s="227"/>
      <c r="H515" s="227"/>
      <c r="I515" s="203" cm="1">
        <f t="array" ref="I515">IFERROR(W515/100*L515*INDEX(Application,X515,4), 0)</f>
        <v>0</v>
      </c>
      <c r="J515" s="204"/>
      <c r="K515" s="204"/>
      <c r="L515" s="229"/>
      <c r="M515" s="228"/>
      <c r="N515" s="203" cm="1">
        <f t="array" ref="N515">IFERROR(M515/100*L515*INDEX(Application,X515,4), 0)</f>
        <v>0</v>
      </c>
      <c r="O515" s="205"/>
      <c r="P515" s="204"/>
      <c r="Q515" s="201"/>
      <c r="R515" s="202" t="str">
        <f>IF(ISBLANK(Q515), "", VLOOKUP(Q515, Z!$A$2:$C$4127, 3, FALSE))</f>
        <v/>
      </c>
      <c r="S515" s="206"/>
      <c r="T515" s="207">
        <f t="shared" si="77"/>
        <v>0</v>
      </c>
      <c r="U515" s="211"/>
      <c r="V515" s="237">
        <f t="shared" si="78"/>
        <v>1</v>
      </c>
      <c r="W515" s="238">
        <f t="shared" si="84"/>
        <v>36.82</v>
      </c>
      <c r="X515" s="239">
        <f t="shared" si="79"/>
        <v>1</v>
      </c>
      <c r="Y515" s="237">
        <f t="shared" si="80"/>
        <v>1</v>
      </c>
      <c r="Z515" s="238">
        <f t="shared" si="81"/>
        <v>23.933</v>
      </c>
      <c r="AA515" s="238">
        <f t="shared" si="82"/>
        <v>23.933</v>
      </c>
      <c r="AB515" s="238">
        <f t="shared" si="85"/>
        <v>13.052</v>
      </c>
      <c r="AC515" s="238">
        <f t="shared" si="83"/>
        <v>15.262500000000001</v>
      </c>
      <c r="AD515" s="240">
        <f t="shared" si="86"/>
        <v>0</v>
      </c>
      <c r="AE515" s="240">
        <f t="shared" si="87"/>
        <v>79</v>
      </c>
      <c r="AF515" s="240"/>
      <c r="AG515" s="240"/>
    </row>
    <row r="516" spans="1:33" x14ac:dyDescent="0.2">
      <c r="A516" s="197"/>
      <c r="B516" s="9">
        <v>487</v>
      </c>
      <c r="C516" s="204"/>
      <c r="D516" s="204"/>
      <c r="E516" s="201"/>
      <c r="F516" s="202" t="str">
        <f>IF(ISBLANK(E516), "", VLOOKUP(E516, Z!$A$2:$C$4127, 3, FALSE))</f>
        <v/>
      </c>
      <c r="G516" s="227"/>
      <c r="H516" s="227"/>
      <c r="I516" s="203" cm="1">
        <f t="array" ref="I516">IFERROR(W516/100*L516*INDEX(Application,X516,4), 0)</f>
        <v>0</v>
      </c>
      <c r="J516" s="204"/>
      <c r="K516" s="204"/>
      <c r="L516" s="229"/>
      <c r="M516" s="228"/>
      <c r="N516" s="203" cm="1">
        <f t="array" ref="N516">IFERROR(M516/100*L516*INDEX(Application,X516,4), 0)</f>
        <v>0</v>
      </c>
      <c r="O516" s="205"/>
      <c r="P516" s="204"/>
      <c r="Q516" s="201"/>
      <c r="R516" s="202" t="str">
        <f>IF(ISBLANK(Q516), "", VLOOKUP(Q516, Z!$A$2:$C$4127, 3, FALSE))</f>
        <v/>
      </c>
      <c r="S516" s="206"/>
      <c r="T516" s="207">
        <f t="shared" si="77"/>
        <v>0</v>
      </c>
      <c r="U516" s="211"/>
      <c r="V516" s="237">
        <f t="shared" si="78"/>
        <v>1</v>
      </c>
      <c r="W516" s="238">
        <f t="shared" si="84"/>
        <v>36.82</v>
      </c>
      <c r="X516" s="239">
        <f t="shared" si="79"/>
        <v>1</v>
      </c>
      <c r="Y516" s="237">
        <f t="shared" si="80"/>
        <v>1</v>
      </c>
      <c r="Z516" s="238">
        <f t="shared" si="81"/>
        <v>23.933</v>
      </c>
      <c r="AA516" s="238">
        <f t="shared" si="82"/>
        <v>23.933</v>
      </c>
      <c r="AB516" s="238">
        <f t="shared" si="85"/>
        <v>13.052</v>
      </c>
      <c r="AC516" s="238">
        <f t="shared" si="83"/>
        <v>15.262500000000001</v>
      </c>
      <c r="AD516" s="240">
        <f t="shared" si="86"/>
        <v>0</v>
      </c>
      <c r="AE516" s="240">
        <f t="shared" si="87"/>
        <v>79</v>
      </c>
      <c r="AF516" s="240"/>
      <c r="AG516" s="240"/>
    </row>
    <row r="517" spans="1:33" x14ac:dyDescent="0.2">
      <c r="A517" s="197"/>
      <c r="B517" s="9">
        <v>488</v>
      </c>
      <c r="C517" s="204"/>
      <c r="D517" s="204"/>
      <c r="E517" s="201"/>
      <c r="F517" s="202" t="str">
        <f>IF(ISBLANK(E517), "", VLOOKUP(E517, Z!$A$2:$C$4127, 3, FALSE))</f>
        <v/>
      </c>
      <c r="G517" s="227"/>
      <c r="H517" s="227"/>
      <c r="I517" s="203" cm="1">
        <f t="array" ref="I517">IFERROR(W517/100*L517*INDEX(Application,X517,4), 0)</f>
        <v>0</v>
      </c>
      <c r="J517" s="204"/>
      <c r="K517" s="204"/>
      <c r="L517" s="229"/>
      <c r="M517" s="228"/>
      <c r="N517" s="203" cm="1">
        <f t="array" ref="N517">IFERROR(M517/100*L517*INDEX(Application,X517,4), 0)</f>
        <v>0</v>
      </c>
      <c r="O517" s="205"/>
      <c r="P517" s="204"/>
      <c r="Q517" s="201"/>
      <c r="R517" s="202" t="str">
        <f>IF(ISBLANK(Q517), "", VLOOKUP(Q517, Z!$A$2:$C$4127, 3, FALSE))</f>
        <v/>
      </c>
      <c r="S517" s="206"/>
      <c r="T517" s="207">
        <f t="shared" si="77"/>
        <v>0</v>
      </c>
      <c r="U517" s="211"/>
      <c r="V517" s="237">
        <f t="shared" si="78"/>
        <v>1</v>
      </c>
      <c r="W517" s="238">
        <f t="shared" si="84"/>
        <v>36.82</v>
      </c>
      <c r="X517" s="239">
        <f t="shared" si="79"/>
        <v>1</v>
      </c>
      <c r="Y517" s="237">
        <f t="shared" si="80"/>
        <v>1</v>
      </c>
      <c r="Z517" s="238">
        <f t="shared" si="81"/>
        <v>23.933</v>
      </c>
      <c r="AA517" s="238">
        <f t="shared" si="82"/>
        <v>23.933</v>
      </c>
      <c r="AB517" s="238">
        <f t="shared" si="85"/>
        <v>13.052</v>
      </c>
      <c r="AC517" s="238">
        <f t="shared" si="83"/>
        <v>15.262500000000001</v>
      </c>
      <c r="AD517" s="240">
        <f t="shared" si="86"/>
        <v>0</v>
      </c>
      <c r="AE517" s="240">
        <f t="shared" si="87"/>
        <v>79</v>
      </c>
      <c r="AF517" s="240"/>
      <c r="AG517" s="240"/>
    </row>
    <row r="518" spans="1:33" x14ac:dyDescent="0.2">
      <c r="A518" s="197"/>
      <c r="B518" s="226">
        <v>489</v>
      </c>
      <c r="C518" s="204"/>
      <c r="D518" s="204"/>
      <c r="E518" s="201"/>
      <c r="F518" s="202" t="str">
        <f>IF(ISBLANK(E518), "", VLOOKUP(E518, Z!$A$2:$C$4127, 3, FALSE))</f>
        <v/>
      </c>
      <c r="G518" s="227"/>
      <c r="H518" s="227"/>
      <c r="I518" s="203" cm="1">
        <f t="array" ref="I518">IFERROR(W518/100*L518*INDEX(Application,X518,4), 0)</f>
        <v>0</v>
      </c>
      <c r="J518" s="204"/>
      <c r="K518" s="204"/>
      <c r="L518" s="229"/>
      <c r="M518" s="228"/>
      <c r="N518" s="203" cm="1">
        <f t="array" ref="N518">IFERROR(M518/100*L518*INDEX(Application,X518,4), 0)</f>
        <v>0</v>
      </c>
      <c r="O518" s="205"/>
      <c r="P518" s="204"/>
      <c r="Q518" s="201"/>
      <c r="R518" s="202" t="str">
        <f>IF(ISBLANK(Q518), "", VLOOKUP(Q518, Z!$A$2:$C$4127, 3, FALSE))</f>
        <v/>
      </c>
      <c r="S518" s="206"/>
      <c r="T518" s="207">
        <f t="shared" si="77"/>
        <v>0</v>
      </c>
      <c r="U518" s="211"/>
      <c r="V518" s="237">
        <f t="shared" si="78"/>
        <v>1</v>
      </c>
      <c r="W518" s="238">
        <f t="shared" si="84"/>
        <v>36.82</v>
      </c>
      <c r="X518" s="239">
        <f t="shared" si="79"/>
        <v>1</v>
      </c>
      <c r="Y518" s="237">
        <f t="shared" si="80"/>
        <v>1</v>
      </c>
      <c r="Z518" s="238">
        <f t="shared" si="81"/>
        <v>23.933</v>
      </c>
      <c r="AA518" s="238">
        <f t="shared" si="82"/>
        <v>23.933</v>
      </c>
      <c r="AB518" s="238">
        <f t="shared" si="85"/>
        <v>13.052</v>
      </c>
      <c r="AC518" s="238">
        <f t="shared" si="83"/>
        <v>15.262500000000001</v>
      </c>
      <c r="AD518" s="240">
        <f t="shared" si="86"/>
        <v>0</v>
      </c>
      <c r="AE518" s="240">
        <f t="shared" si="87"/>
        <v>79</v>
      </c>
      <c r="AF518" s="240"/>
      <c r="AG518" s="240"/>
    </row>
    <row r="519" spans="1:33" x14ac:dyDescent="0.2">
      <c r="A519" s="197"/>
      <c r="B519" s="9">
        <v>490</v>
      </c>
      <c r="C519" s="204"/>
      <c r="D519" s="204"/>
      <c r="E519" s="201"/>
      <c r="F519" s="202" t="str">
        <f>IF(ISBLANK(E519), "", VLOOKUP(E519, Z!$A$2:$C$4127, 3, FALSE))</f>
        <v/>
      </c>
      <c r="G519" s="227"/>
      <c r="H519" s="227"/>
      <c r="I519" s="203" cm="1">
        <f t="array" ref="I519">IFERROR(W519/100*L519*INDEX(Application,X519,4), 0)</f>
        <v>0</v>
      </c>
      <c r="J519" s="204"/>
      <c r="K519" s="204"/>
      <c r="L519" s="229"/>
      <c r="M519" s="228"/>
      <c r="N519" s="203" cm="1">
        <f t="array" ref="N519">IFERROR(M519/100*L519*INDEX(Application,X519,4), 0)</f>
        <v>0</v>
      </c>
      <c r="O519" s="205"/>
      <c r="P519" s="204"/>
      <c r="Q519" s="201"/>
      <c r="R519" s="202" t="str">
        <f>IF(ISBLANK(Q519), "", VLOOKUP(Q519, Z!$A$2:$C$4127, 3, FALSE))</f>
        <v/>
      </c>
      <c r="S519" s="206"/>
      <c r="T519" s="207">
        <f t="shared" si="77"/>
        <v>0</v>
      </c>
      <c r="U519" s="211"/>
      <c r="V519" s="237">
        <f t="shared" si="78"/>
        <v>1</v>
      </c>
      <c r="W519" s="238">
        <f t="shared" si="84"/>
        <v>36.82</v>
      </c>
      <c r="X519" s="239">
        <f t="shared" si="79"/>
        <v>1</v>
      </c>
      <c r="Y519" s="237">
        <f t="shared" si="80"/>
        <v>1</v>
      </c>
      <c r="Z519" s="238">
        <f t="shared" si="81"/>
        <v>23.933</v>
      </c>
      <c r="AA519" s="238">
        <f t="shared" si="82"/>
        <v>23.933</v>
      </c>
      <c r="AB519" s="238">
        <f t="shared" si="85"/>
        <v>13.052</v>
      </c>
      <c r="AC519" s="238">
        <f t="shared" si="83"/>
        <v>15.262500000000001</v>
      </c>
      <c r="AD519" s="240">
        <f t="shared" si="86"/>
        <v>0</v>
      </c>
      <c r="AE519" s="240">
        <f t="shared" si="87"/>
        <v>79</v>
      </c>
      <c r="AF519" s="240"/>
      <c r="AG519" s="240"/>
    </row>
    <row r="520" spans="1:33" x14ac:dyDescent="0.2">
      <c r="A520" s="197"/>
      <c r="B520" s="9">
        <v>491</v>
      </c>
      <c r="C520" s="204"/>
      <c r="D520" s="204"/>
      <c r="E520" s="201"/>
      <c r="F520" s="202" t="str">
        <f>IF(ISBLANK(E520), "", VLOOKUP(E520, Z!$A$2:$C$4127, 3, FALSE))</f>
        <v/>
      </c>
      <c r="G520" s="227"/>
      <c r="H520" s="227"/>
      <c r="I520" s="203" cm="1">
        <f t="array" ref="I520">IFERROR(W520/100*L520*INDEX(Application,X520,4), 0)</f>
        <v>0</v>
      </c>
      <c r="J520" s="204"/>
      <c r="K520" s="204"/>
      <c r="L520" s="229"/>
      <c r="M520" s="228"/>
      <c r="N520" s="203" cm="1">
        <f t="array" ref="N520">IFERROR(M520/100*L520*INDEX(Application,X520,4), 0)</f>
        <v>0</v>
      </c>
      <c r="O520" s="205"/>
      <c r="P520" s="204"/>
      <c r="Q520" s="201"/>
      <c r="R520" s="202" t="str">
        <f>IF(ISBLANK(Q520), "", VLOOKUP(Q520, Z!$A$2:$C$4127, 3, FALSE))</f>
        <v/>
      </c>
      <c r="S520" s="206"/>
      <c r="T520" s="207">
        <f t="shared" si="77"/>
        <v>0</v>
      </c>
      <c r="U520" s="211"/>
      <c r="V520" s="237">
        <f t="shared" si="78"/>
        <v>1</v>
      </c>
      <c r="W520" s="238">
        <f t="shared" si="84"/>
        <v>36.82</v>
      </c>
      <c r="X520" s="239">
        <f t="shared" si="79"/>
        <v>1</v>
      </c>
      <c r="Y520" s="237">
        <f t="shared" si="80"/>
        <v>1</v>
      </c>
      <c r="Z520" s="238">
        <f t="shared" si="81"/>
        <v>23.933</v>
      </c>
      <c r="AA520" s="238">
        <f t="shared" si="82"/>
        <v>23.933</v>
      </c>
      <c r="AB520" s="238">
        <f t="shared" si="85"/>
        <v>13.052</v>
      </c>
      <c r="AC520" s="238">
        <f t="shared" si="83"/>
        <v>15.262500000000001</v>
      </c>
      <c r="AD520" s="240">
        <f t="shared" si="86"/>
        <v>0</v>
      </c>
      <c r="AE520" s="240">
        <f t="shared" si="87"/>
        <v>79</v>
      </c>
      <c r="AF520" s="240"/>
      <c r="AG520" s="240"/>
    </row>
    <row r="521" spans="1:33" x14ac:dyDescent="0.2">
      <c r="A521" s="197"/>
      <c r="B521" s="9">
        <v>492</v>
      </c>
      <c r="C521" s="204"/>
      <c r="D521" s="204"/>
      <c r="E521" s="201"/>
      <c r="F521" s="202" t="str">
        <f>IF(ISBLANK(E521), "", VLOOKUP(E521, Z!$A$2:$C$4127, 3, FALSE))</f>
        <v/>
      </c>
      <c r="G521" s="227"/>
      <c r="H521" s="227"/>
      <c r="I521" s="203" cm="1">
        <f t="array" ref="I521">IFERROR(W521/100*L521*INDEX(Application,X521,4), 0)</f>
        <v>0</v>
      </c>
      <c r="J521" s="204"/>
      <c r="K521" s="204"/>
      <c r="L521" s="229"/>
      <c r="M521" s="228"/>
      <c r="N521" s="203" cm="1">
        <f t="array" ref="N521">IFERROR(M521/100*L521*INDEX(Application,X521,4), 0)</f>
        <v>0</v>
      </c>
      <c r="O521" s="205"/>
      <c r="P521" s="204"/>
      <c r="Q521" s="201"/>
      <c r="R521" s="202" t="str">
        <f>IF(ISBLANK(Q521), "", VLOOKUP(Q521, Z!$A$2:$C$4127, 3, FALSE))</f>
        <v/>
      </c>
      <c r="S521" s="206"/>
      <c r="T521" s="207">
        <f t="shared" si="77"/>
        <v>0</v>
      </c>
      <c r="U521" s="211"/>
      <c r="V521" s="237">
        <f t="shared" si="78"/>
        <v>1</v>
      </c>
      <c r="W521" s="238">
        <f t="shared" si="84"/>
        <v>36.82</v>
      </c>
      <c r="X521" s="239">
        <f t="shared" si="79"/>
        <v>1</v>
      </c>
      <c r="Y521" s="237">
        <f t="shared" si="80"/>
        <v>1</v>
      </c>
      <c r="Z521" s="238">
        <f t="shared" si="81"/>
        <v>23.933</v>
      </c>
      <c r="AA521" s="238">
        <f t="shared" si="82"/>
        <v>23.933</v>
      </c>
      <c r="AB521" s="238">
        <f t="shared" si="85"/>
        <v>13.052</v>
      </c>
      <c r="AC521" s="238">
        <f t="shared" si="83"/>
        <v>15.262500000000001</v>
      </c>
      <c r="AD521" s="240">
        <f t="shared" si="86"/>
        <v>0</v>
      </c>
      <c r="AE521" s="240">
        <f t="shared" si="87"/>
        <v>79</v>
      </c>
      <c r="AF521" s="240"/>
      <c r="AG521" s="240"/>
    </row>
    <row r="522" spans="1:33" x14ac:dyDescent="0.2">
      <c r="A522" s="197"/>
      <c r="B522" s="226">
        <v>493</v>
      </c>
      <c r="C522" s="204"/>
      <c r="D522" s="204"/>
      <c r="E522" s="201"/>
      <c r="F522" s="202" t="str">
        <f>IF(ISBLANK(E522), "", VLOOKUP(E522, Z!$A$2:$C$4127, 3, FALSE))</f>
        <v/>
      </c>
      <c r="G522" s="227"/>
      <c r="H522" s="227"/>
      <c r="I522" s="203" cm="1">
        <f t="array" ref="I522">IFERROR(W522/100*L522*INDEX(Application,X522,4), 0)</f>
        <v>0</v>
      </c>
      <c r="J522" s="204"/>
      <c r="K522" s="204"/>
      <c r="L522" s="229"/>
      <c r="M522" s="228"/>
      <c r="N522" s="203" cm="1">
        <f t="array" ref="N522">IFERROR(M522/100*L522*INDEX(Application,X522,4), 0)</f>
        <v>0</v>
      </c>
      <c r="O522" s="205"/>
      <c r="P522" s="204"/>
      <c r="Q522" s="201"/>
      <c r="R522" s="202" t="str">
        <f>IF(ISBLANK(Q522), "", VLOOKUP(Q522, Z!$A$2:$C$4127, 3, FALSE))</f>
        <v/>
      </c>
      <c r="S522" s="206"/>
      <c r="T522" s="207">
        <f t="shared" si="77"/>
        <v>0</v>
      </c>
      <c r="U522" s="211"/>
      <c r="V522" s="237">
        <f t="shared" si="78"/>
        <v>1</v>
      </c>
      <c r="W522" s="238">
        <f t="shared" si="84"/>
        <v>36.82</v>
      </c>
      <c r="X522" s="239">
        <f t="shared" si="79"/>
        <v>1</v>
      </c>
      <c r="Y522" s="237">
        <f t="shared" si="80"/>
        <v>1</v>
      </c>
      <c r="Z522" s="238">
        <f t="shared" si="81"/>
        <v>23.933</v>
      </c>
      <c r="AA522" s="238">
        <f t="shared" si="82"/>
        <v>23.933</v>
      </c>
      <c r="AB522" s="238">
        <f t="shared" si="85"/>
        <v>13.052</v>
      </c>
      <c r="AC522" s="238">
        <f t="shared" si="83"/>
        <v>15.262500000000001</v>
      </c>
      <c r="AD522" s="240">
        <f t="shared" si="86"/>
        <v>0</v>
      </c>
      <c r="AE522" s="240">
        <f t="shared" si="87"/>
        <v>79</v>
      </c>
      <c r="AF522" s="240"/>
      <c r="AG522" s="240"/>
    </row>
    <row r="523" spans="1:33" x14ac:dyDescent="0.2">
      <c r="A523" s="197"/>
      <c r="B523" s="9">
        <v>494</v>
      </c>
      <c r="C523" s="204"/>
      <c r="D523" s="204"/>
      <c r="E523" s="201"/>
      <c r="F523" s="202" t="str">
        <f>IF(ISBLANK(E523), "", VLOOKUP(E523, Z!$A$2:$C$4127, 3, FALSE))</f>
        <v/>
      </c>
      <c r="G523" s="227"/>
      <c r="H523" s="227"/>
      <c r="I523" s="203" cm="1">
        <f t="array" ref="I523">IFERROR(W523/100*L523*INDEX(Application,X523,4), 0)</f>
        <v>0</v>
      </c>
      <c r="J523" s="204"/>
      <c r="K523" s="204"/>
      <c r="L523" s="229"/>
      <c r="M523" s="228"/>
      <c r="N523" s="203" cm="1">
        <f t="array" ref="N523">IFERROR(M523/100*L523*INDEX(Application,X523,4), 0)</f>
        <v>0</v>
      </c>
      <c r="O523" s="205"/>
      <c r="P523" s="204"/>
      <c r="Q523" s="201"/>
      <c r="R523" s="202" t="str">
        <f>IF(ISBLANK(Q523), "", VLOOKUP(Q523, Z!$A$2:$C$4127, 3, FALSE))</f>
        <v/>
      </c>
      <c r="S523" s="206"/>
      <c r="T523" s="207">
        <f t="shared" si="77"/>
        <v>0</v>
      </c>
      <c r="U523" s="211"/>
      <c r="V523" s="237">
        <f t="shared" si="78"/>
        <v>1</v>
      </c>
      <c r="W523" s="238">
        <f t="shared" si="84"/>
        <v>36.82</v>
      </c>
      <c r="X523" s="239">
        <f t="shared" si="79"/>
        <v>1</v>
      </c>
      <c r="Y523" s="237">
        <f t="shared" si="80"/>
        <v>1</v>
      </c>
      <c r="Z523" s="238">
        <f t="shared" si="81"/>
        <v>23.933</v>
      </c>
      <c r="AA523" s="238">
        <f t="shared" si="82"/>
        <v>23.933</v>
      </c>
      <c r="AB523" s="238">
        <f t="shared" si="85"/>
        <v>13.052</v>
      </c>
      <c r="AC523" s="238">
        <f t="shared" si="83"/>
        <v>15.262500000000001</v>
      </c>
      <c r="AD523" s="240">
        <f t="shared" si="86"/>
        <v>0</v>
      </c>
      <c r="AE523" s="240">
        <f t="shared" si="87"/>
        <v>79</v>
      </c>
      <c r="AF523" s="240"/>
      <c r="AG523" s="240"/>
    </row>
    <row r="524" spans="1:33" x14ac:dyDescent="0.2">
      <c r="A524" s="197"/>
      <c r="B524" s="9">
        <v>495</v>
      </c>
      <c r="C524" s="204"/>
      <c r="D524" s="204"/>
      <c r="E524" s="201"/>
      <c r="F524" s="202" t="str">
        <f>IF(ISBLANK(E524), "", VLOOKUP(E524, Z!$A$2:$C$4127, 3, FALSE))</f>
        <v/>
      </c>
      <c r="G524" s="227"/>
      <c r="H524" s="227"/>
      <c r="I524" s="203" cm="1">
        <f t="array" ref="I524">IFERROR(W524/100*L524*INDEX(Application,X524,4), 0)</f>
        <v>0</v>
      </c>
      <c r="J524" s="204"/>
      <c r="K524" s="204"/>
      <c r="L524" s="229"/>
      <c r="M524" s="228"/>
      <c r="N524" s="203" cm="1">
        <f t="array" ref="N524">IFERROR(M524/100*L524*INDEX(Application,X524,4), 0)</f>
        <v>0</v>
      </c>
      <c r="O524" s="205"/>
      <c r="P524" s="204"/>
      <c r="Q524" s="201"/>
      <c r="R524" s="202" t="str">
        <f>IF(ISBLANK(Q524), "", VLOOKUP(Q524, Z!$A$2:$C$4127, 3, FALSE))</f>
        <v/>
      </c>
      <c r="S524" s="206"/>
      <c r="T524" s="207">
        <f t="shared" si="77"/>
        <v>0</v>
      </c>
      <c r="U524" s="211"/>
      <c r="V524" s="237">
        <f t="shared" si="78"/>
        <v>1</v>
      </c>
      <c r="W524" s="238">
        <f t="shared" si="84"/>
        <v>36.82</v>
      </c>
      <c r="X524" s="239">
        <f t="shared" si="79"/>
        <v>1</v>
      </c>
      <c r="Y524" s="237">
        <f t="shared" si="80"/>
        <v>1</v>
      </c>
      <c r="Z524" s="238">
        <f t="shared" si="81"/>
        <v>23.933</v>
      </c>
      <c r="AA524" s="238">
        <f t="shared" si="82"/>
        <v>23.933</v>
      </c>
      <c r="AB524" s="238">
        <f t="shared" si="85"/>
        <v>13.052</v>
      </c>
      <c r="AC524" s="238">
        <f t="shared" si="83"/>
        <v>15.262500000000001</v>
      </c>
      <c r="AD524" s="240">
        <f t="shared" si="86"/>
        <v>0</v>
      </c>
      <c r="AE524" s="240">
        <f t="shared" si="87"/>
        <v>79</v>
      </c>
      <c r="AF524" s="240"/>
      <c r="AG524" s="240"/>
    </row>
    <row r="525" spans="1:33" x14ac:dyDescent="0.2">
      <c r="A525" s="197"/>
      <c r="B525" s="9">
        <v>496</v>
      </c>
      <c r="C525" s="204"/>
      <c r="D525" s="204"/>
      <c r="E525" s="201"/>
      <c r="F525" s="202" t="str">
        <f>IF(ISBLANK(E525), "", VLOOKUP(E525, Z!$A$2:$C$4127, 3, FALSE))</f>
        <v/>
      </c>
      <c r="G525" s="227"/>
      <c r="H525" s="227"/>
      <c r="I525" s="203" cm="1">
        <f t="array" ref="I525">IFERROR(W525/100*L525*INDEX(Application,X525,4), 0)</f>
        <v>0</v>
      </c>
      <c r="J525" s="204"/>
      <c r="K525" s="204"/>
      <c r="L525" s="229"/>
      <c r="M525" s="228"/>
      <c r="N525" s="203" cm="1">
        <f t="array" ref="N525">IFERROR(M525/100*L525*INDEX(Application,X525,4), 0)</f>
        <v>0</v>
      </c>
      <c r="O525" s="205"/>
      <c r="P525" s="204"/>
      <c r="Q525" s="201"/>
      <c r="R525" s="202" t="str">
        <f>IF(ISBLANK(Q525), "", VLOOKUP(Q525, Z!$A$2:$C$4127, 3, FALSE))</f>
        <v/>
      </c>
      <c r="S525" s="206"/>
      <c r="T525" s="207">
        <f t="shared" si="77"/>
        <v>0</v>
      </c>
      <c r="U525" s="211"/>
      <c r="V525" s="237">
        <f t="shared" si="78"/>
        <v>1</v>
      </c>
      <c r="W525" s="238">
        <f t="shared" si="84"/>
        <v>36.82</v>
      </c>
      <c r="X525" s="239">
        <f t="shared" si="79"/>
        <v>1</v>
      </c>
      <c r="Y525" s="237">
        <f t="shared" si="80"/>
        <v>1</v>
      </c>
      <c r="Z525" s="238">
        <f t="shared" si="81"/>
        <v>23.933</v>
      </c>
      <c r="AA525" s="238">
        <f t="shared" si="82"/>
        <v>23.933</v>
      </c>
      <c r="AB525" s="238">
        <f t="shared" si="85"/>
        <v>13.052</v>
      </c>
      <c r="AC525" s="238">
        <f t="shared" si="83"/>
        <v>15.262500000000001</v>
      </c>
      <c r="AD525" s="240">
        <f t="shared" si="86"/>
        <v>0</v>
      </c>
      <c r="AE525" s="240">
        <f t="shared" si="87"/>
        <v>79</v>
      </c>
      <c r="AF525" s="240"/>
      <c r="AG525" s="240"/>
    </row>
    <row r="526" spans="1:33" x14ac:dyDescent="0.2">
      <c r="A526" s="197"/>
      <c r="B526" s="226">
        <v>497</v>
      </c>
      <c r="C526" s="204"/>
      <c r="D526" s="204"/>
      <c r="E526" s="201"/>
      <c r="F526" s="202" t="str">
        <f>IF(ISBLANK(E526), "", VLOOKUP(E526, Z!$A$2:$C$4127, 3, FALSE))</f>
        <v/>
      </c>
      <c r="G526" s="227"/>
      <c r="H526" s="227"/>
      <c r="I526" s="203" cm="1">
        <f t="array" ref="I526">IFERROR(W526/100*L526*INDEX(Application,X526,4), 0)</f>
        <v>0</v>
      </c>
      <c r="J526" s="204"/>
      <c r="K526" s="204"/>
      <c r="L526" s="229"/>
      <c r="M526" s="228"/>
      <c r="N526" s="203" cm="1">
        <f t="array" ref="N526">IFERROR(M526/100*L526*INDEX(Application,X526,4), 0)</f>
        <v>0</v>
      </c>
      <c r="O526" s="205"/>
      <c r="P526" s="204"/>
      <c r="Q526" s="201"/>
      <c r="R526" s="202" t="str">
        <f>IF(ISBLANK(Q526), "", VLOOKUP(Q526, Z!$A$2:$C$4127, 3, FALSE))</f>
        <v/>
      </c>
      <c r="S526" s="206"/>
      <c r="T526" s="207">
        <f t="shared" si="77"/>
        <v>0</v>
      </c>
      <c r="U526" s="211"/>
      <c r="V526" s="237">
        <f t="shared" si="78"/>
        <v>1</v>
      </c>
      <c r="W526" s="238">
        <f t="shared" si="84"/>
        <v>36.82</v>
      </c>
      <c r="X526" s="239">
        <f t="shared" si="79"/>
        <v>1</v>
      </c>
      <c r="Y526" s="237">
        <f t="shared" si="80"/>
        <v>1</v>
      </c>
      <c r="Z526" s="238">
        <f t="shared" si="81"/>
        <v>23.933</v>
      </c>
      <c r="AA526" s="238">
        <f t="shared" si="82"/>
        <v>23.933</v>
      </c>
      <c r="AB526" s="238">
        <f t="shared" si="85"/>
        <v>13.052</v>
      </c>
      <c r="AC526" s="238">
        <f t="shared" si="83"/>
        <v>15.262500000000001</v>
      </c>
      <c r="AD526" s="240">
        <f t="shared" si="86"/>
        <v>0</v>
      </c>
      <c r="AE526" s="240">
        <f t="shared" si="87"/>
        <v>79</v>
      </c>
      <c r="AF526" s="240"/>
      <c r="AG526" s="240"/>
    </row>
    <row r="527" spans="1:33" x14ac:dyDescent="0.2">
      <c r="A527" s="197"/>
      <c r="B527" s="9">
        <v>498</v>
      </c>
      <c r="C527" s="204"/>
      <c r="D527" s="204"/>
      <c r="E527" s="201"/>
      <c r="F527" s="202" t="str">
        <f>IF(ISBLANK(E527), "", VLOOKUP(E527, Z!$A$2:$C$4127, 3, FALSE))</f>
        <v/>
      </c>
      <c r="G527" s="227"/>
      <c r="H527" s="227"/>
      <c r="I527" s="203" cm="1">
        <f t="array" ref="I527">IFERROR(W527/100*L527*INDEX(Application,X527,4), 0)</f>
        <v>0</v>
      </c>
      <c r="J527" s="204"/>
      <c r="K527" s="204"/>
      <c r="L527" s="229"/>
      <c r="M527" s="228"/>
      <c r="N527" s="203" cm="1">
        <f t="array" ref="N527">IFERROR(M527/100*L527*INDEX(Application,X527,4), 0)</f>
        <v>0</v>
      </c>
      <c r="O527" s="205"/>
      <c r="P527" s="204"/>
      <c r="Q527" s="201"/>
      <c r="R527" s="202" t="str">
        <f>IF(ISBLANK(Q527), "", VLOOKUP(Q527, Z!$A$2:$C$4127, 3, FALSE))</f>
        <v/>
      </c>
      <c r="S527" s="206"/>
      <c r="T527" s="207">
        <f t="shared" si="77"/>
        <v>0</v>
      </c>
      <c r="U527" s="211"/>
      <c r="V527" s="237">
        <f t="shared" si="78"/>
        <v>1</v>
      </c>
      <c r="W527" s="238">
        <f t="shared" si="84"/>
        <v>36.82</v>
      </c>
      <c r="X527" s="239">
        <f t="shared" si="79"/>
        <v>1</v>
      </c>
      <c r="Y527" s="237">
        <f t="shared" si="80"/>
        <v>1</v>
      </c>
      <c r="Z527" s="238">
        <f t="shared" si="81"/>
        <v>23.933</v>
      </c>
      <c r="AA527" s="238">
        <f t="shared" si="82"/>
        <v>23.933</v>
      </c>
      <c r="AB527" s="238">
        <f t="shared" si="85"/>
        <v>13.052</v>
      </c>
      <c r="AC527" s="238">
        <f t="shared" si="83"/>
        <v>15.262500000000001</v>
      </c>
      <c r="AD527" s="240">
        <f t="shared" si="86"/>
        <v>0</v>
      </c>
      <c r="AE527" s="240">
        <f t="shared" si="87"/>
        <v>79</v>
      </c>
      <c r="AF527" s="240"/>
      <c r="AG527" s="240"/>
    </row>
    <row r="528" spans="1:33" x14ac:dyDescent="0.2">
      <c r="A528" s="197"/>
      <c r="B528" s="9">
        <v>499</v>
      </c>
      <c r="C528" s="204"/>
      <c r="D528" s="204"/>
      <c r="E528" s="201"/>
      <c r="F528" s="202" t="str">
        <f>IF(ISBLANK(E528), "", VLOOKUP(E528, Z!$A$2:$C$4127, 3, FALSE))</f>
        <v/>
      </c>
      <c r="G528" s="227"/>
      <c r="H528" s="227"/>
      <c r="I528" s="203" cm="1">
        <f t="array" ref="I528">IFERROR(W528/100*L528*INDEX(Application,X528,4), 0)</f>
        <v>0</v>
      </c>
      <c r="J528" s="204"/>
      <c r="K528" s="204"/>
      <c r="L528" s="229"/>
      <c r="M528" s="228"/>
      <c r="N528" s="203" cm="1">
        <f t="array" ref="N528">IFERROR(M528/100*L528*INDEX(Application,X528,4), 0)</f>
        <v>0</v>
      </c>
      <c r="O528" s="205"/>
      <c r="P528" s="204"/>
      <c r="Q528" s="201"/>
      <c r="R528" s="202" t="str">
        <f>IF(ISBLANK(Q528), "", VLOOKUP(Q528, Z!$A$2:$C$4127, 3, FALSE))</f>
        <v/>
      </c>
      <c r="S528" s="206"/>
      <c r="T528" s="207">
        <f t="shared" si="77"/>
        <v>0</v>
      </c>
      <c r="U528" s="211"/>
      <c r="V528" s="237">
        <f t="shared" si="78"/>
        <v>1</v>
      </c>
      <c r="W528" s="238">
        <f t="shared" si="84"/>
        <v>36.82</v>
      </c>
      <c r="X528" s="239">
        <f t="shared" si="79"/>
        <v>1</v>
      </c>
      <c r="Y528" s="237">
        <f t="shared" si="80"/>
        <v>1</v>
      </c>
      <c r="Z528" s="238">
        <f t="shared" si="81"/>
        <v>23.933</v>
      </c>
      <c r="AA528" s="238">
        <f t="shared" si="82"/>
        <v>23.933</v>
      </c>
      <c r="AB528" s="238">
        <f t="shared" si="85"/>
        <v>13.052</v>
      </c>
      <c r="AC528" s="238">
        <f t="shared" si="83"/>
        <v>15.262500000000001</v>
      </c>
      <c r="AD528" s="240">
        <f t="shared" si="86"/>
        <v>0</v>
      </c>
      <c r="AE528" s="240">
        <f t="shared" si="87"/>
        <v>79</v>
      </c>
      <c r="AF528" s="240"/>
      <c r="AG528" s="240"/>
    </row>
    <row r="529" spans="1:33" x14ac:dyDescent="0.2">
      <c r="A529" s="197"/>
      <c r="B529" s="9">
        <v>500</v>
      </c>
      <c r="C529" s="204"/>
      <c r="D529" s="204"/>
      <c r="E529" s="201"/>
      <c r="F529" s="202" t="str">
        <f>IF(ISBLANK(E529), "", VLOOKUP(E529, Z!$A$2:$C$4127, 3, FALSE))</f>
        <v/>
      </c>
      <c r="G529" s="227"/>
      <c r="H529" s="227"/>
      <c r="I529" s="203" cm="1">
        <f t="array" ref="I529">IFERROR(W529/100*L529*INDEX(Application,X529,4), 0)</f>
        <v>0</v>
      </c>
      <c r="J529" s="204"/>
      <c r="K529" s="204"/>
      <c r="L529" s="229"/>
      <c r="M529" s="228"/>
      <c r="N529" s="203" cm="1">
        <f t="array" ref="N529">IFERROR(M529/100*L529*INDEX(Application,X529,4), 0)</f>
        <v>0</v>
      </c>
      <c r="O529" s="205"/>
      <c r="P529" s="204"/>
      <c r="Q529" s="201"/>
      <c r="R529" s="202" t="str">
        <f>IF(ISBLANK(Q529), "", VLOOKUP(Q529, Z!$A$2:$C$4127, 3, FALSE))</f>
        <v/>
      </c>
      <c r="S529" s="206"/>
      <c r="T529" s="207">
        <f t="shared" si="77"/>
        <v>0</v>
      </c>
      <c r="U529" s="211"/>
      <c r="V529" s="237">
        <f t="shared" si="78"/>
        <v>1</v>
      </c>
      <c r="W529" s="238">
        <f t="shared" si="84"/>
        <v>36.82</v>
      </c>
      <c r="X529" s="239">
        <f t="shared" si="79"/>
        <v>1</v>
      </c>
      <c r="Y529" s="237">
        <f t="shared" si="80"/>
        <v>1</v>
      </c>
      <c r="Z529" s="238">
        <f t="shared" si="81"/>
        <v>23.933</v>
      </c>
      <c r="AA529" s="238">
        <f t="shared" si="82"/>
        <v>23.933</v>
      </c>
      <c r="AB529" s="238">
        <f t="shared" si="85"/>
        <v>13.052</v>
      </c>
      <c r="AC529" s="238">
        <f t="shared" si="83"/>
        <v>15.262500000000001</v>
      </c>
      <c r="AD529" s="240">
        <f t="shared" si="86"/>
        <v>0</v>
      </c>
      <c r="AE529" s="240">
        <f t="shared" si="87"/>
        <v>79</v>
      </c>
      <c r="AF529" s="240"/>
      <c r="AG529" s="240"/>
    </row>
    <row r="530" spans="1:33" x14ac:dyDescent="0.2">
      <c r="A530" s="197"/>
      <c r="B530" s="226">
        <v>501</v>
      </c>
      <c r="C530" s="204"/>
      <c r="D530" s="204"/>
      <c r="E530" s="201"/>
      <c r="F530" s="202" t="str">
        <f>IF(ISBLANK(E530), "", VLOOKUP(E530, Z!$A$2:$C$4127, 3, FALSE))</f>
        <v/>
      </c>
      <c r="G530" s="227"/>
      <c r="H530" s="227"/>
      <c r="I530" s="203" cm="1">
        <f t="array" ref="I530">IFERROR(W530/100*L530*INDEX(Application,X530,4), 0)</f>
        <v>0</v>
      </c>
      <c r="J530" s="204"/>
      <c r="K530" s="204"/>
      <c r="L530" s="229"/>
      <c r="M530" s="228"/>
      <c r="N530" s="203" cm="1">
        <f t="array" ref="N530">IFERROR(M530/100*L530*INDEX(Application,X530,4), 0)</f>
        <v>0</v>
      </c>
      <c r="O530" s="205"/>
      <c r="P530" s="204"/>
      <c r="Q530" s="201"/>
      <c r="R530" s="202" t="str">
        <f>IF(ISBLANK(Q530), "", VLOOKUP(Q530, Z!$A$2:$C$4127, 3, FALSE))</f>
        <v/>
      </c>
      <c r="S530" s="206"/>
      <c r="T530" s="207">
        <f t="shared" ref="T530:T593" si="88">0.75*(I530-N530)*10</f>
        <v>0</v>
      </c>
      <c r="U530" s="211"/>
      <c r="V530" s="237">
        <f t="shared" ref="V530:V593" si="89">IF(ISBLANK(G530), 1, IFERROR(MATCH(G530, INDEX(Type,,1), 0), IFERROR(MATCH(G530, INDEX(Type,,2), 0), MATCH(G530, INDEX(Type,,3), 0))))</f>
        <v>1</v>
      </c>
      <c r="W530" s="238">
        <f t="shared" si="84"/>
        <v>36.82</v>
      </c>
      <c r="X530" s="239">
        <f t="shared" ref="X530:X593" si="90">IF(ISBLANK(H530), 1, IFERROR(MATCH(H530, INDEX(Application,,1), 0), IFERROR(MATCH(H530, INDEX(Application,,2), 0), MATCH(H530, INDEX(Application,,3), 0))))</f>
        <v>1</v>
      </c>
      <c r="Y530" s="237">
        <f t="shared" ref="Y530:Y593" si="91">IF(ISBLANK(G530), 1, IFERROR(MATCH(G530, INDEX(Type,,1), 0), IFERROR(MATCH(G530, INDEX(Type,,2), 0), MATCH(G530, INDEX(Type,,3), 0))))</f>
        <v>1</v>
      </c>
      <c r="Z530" s="238">
        <f t="shared" ref="Z530:Z593" si="92">IF(Y530=1,0.65*(36.82+L530*(-0.2119)),IF(Y530=2,0.65*20.08,IF(Y530=3,0.75*(20.35+L530*(-0.0374)),0)))</f>
        <v>23.933</v>
      </c>
      <c r="AA530" s="238">
        <f t="shared" ref="AA530:AA593" si="93">0.65*(36.82+L530*(-0.2119))</f>
        <v>23.933</v>
      </c>
      <c r="AB530" s="238">
        <f t="shared" si="85"/>
        <v>13.052</v>
      </c>
      <c r="AC530" s="238">
        <f t="shared" ref="AC530:AC593" si="94">0.75*(20.35+L530*(-0.0374))</f>
        <v>15.262500000000001</v>
      </c>
      <c r="AD530" s="240">
        <f t="shared" si="86"/>
        <v>0</v>
      </c>
      <c r="AE530" s="240">
        <f t="shared" si="87"/>
        <v>79</v>
      </c>
      <c r="AF530" s="240"/>
      <c r="AG530" s="240"/>
    </row>
    <row r="531" spans="1:33" x14ac:dyDescent="0.2">
      <c r="A531" s="197"/>
      <c r="B531" s="9">
        <v>502</v>
      </c>
      <c r="C531" s="204"/>
      <c r="D531" s="204"/>
      <c r="E531" s="201"/>
      <c r="F531" s="202" t="str">
        <f>IF(ISBLANK(E531), "", VLOOKUP(E531, Z!$A$2:$C$4127, 3, FALSE))</f>
        <v/>
      </c>
      <c r="G531" s="227"/>
      <c r="H531" s="227"/>
      <c r="I531" s="203" cm="1">
        <f t="array" ref="I531">IFERROR(W531/100*L531*INDEX(Application,X531,4), 0)</f>
        <v>0</v>
      </c>
      <c r="J531" s="204"/>
      <c r="K531" s="204"/>
      <c r="L531" s="229"/>
      <c r="M531" s="228"/>
      <c r="N531" s="203" cm="1">
        <f t="array" ref="N531">IFERROR(M531/100*L531*INDEX(Application,X531,4), 0)</f>
        <v>0</v>
      </c>
      <c r="O531" s="205"/>
      <c r="P531" s="204"/>
      <c r="Q531" s="201"/>
      <c r="R531" s="202" t="str">
        <f>IF(ISBLANK(Q531), "", VLOOKUP(Q531, Z!$A$2:$C$4127, 3, FALSE))</f>
        <v/>
      </c>
      <c r="S531" s="206"/>
      <c r="T531" s="207">
        <f t="shared" si="88"/>
        <v>0</v>
      </c>
      <c r="U531" s="211"/>
      <c r="V531" s="237">
        <f t="shared" si="89"/>
        <v>1</v>
      </c>
      <c r="W531" s="238">
        <f t="shared" ref="W531:W594" si="95">IF(V531=1,36.82+L531*(-0.2119),IF(V531=2,20.08,IF(V531=3,20.35+L531*(-0.0374),0)))</f>
        <v>36.82</v>
      </c>
      <c r="X531" s="239">
        <f t="shared" si="90"/>
        <v>1</v>
      </c>
      <c r="Y531" s="237">
        <f t="shared" si="91"/>
        <v>1</v>
      </c>
      <c r="Z531" s="238">
        <f t="shared" si="92"/>
        <v>23.933</v>
      </c>
      <c r="AA531" s="238">
        <f t="shared" si="93"/>
        <v>23.933</v>
      </c>
      <c r="AB531" s="238">
        <f t="shared" ref="AB531:AB594" si="96">0.65*20.08</f>
        <v>13.052</v>
      </c>
      <c r="AC531" s="238">
        <f t="shared" si="94"/>
        <v>15.262500000000001</v>
      </c>
      <c r="AD531" s="240">
        <f t="shared" ref="AD531:AD594" si="97">IF(Y531=1,0,IF(Y531=2,80,IF(Y531=3,0,0)))</f>
        <v>0</v>
      </c>
      <c r="AE531" s="240">
        <f t="shared" ref="AE531:AE594" si="98">IF(Y531=1,79,IF(Y531=2,199,IF(Y531=3,199,0)))</f>
        <v>79</v>
      </c>
      <c r="AF531" s="240"/>
      <c r="AG531" s="240"/>
    </row>
    <row r="532" spans="1:33" x14ac:dyDescent="0.2">
      <c r="A532" s="197"/>
      <c r="B532" s="9">
        <v>503</v>
      </c>
      <c r="C532" s="204"/>
      <c r="D532" s="204"/>
      <c r="E532" s="201"/>
      <c r="F532" s="202" t="str">
        <f>IF(ISBLANK(E532), "", VLOOKUP(E532, Z!$A$2:$C$4127, 3, FALSE))</f>
        <v/>
      </c>
      <c r="G532" s="227"/>
      <c r="H532" s="227"/>
      <c r="I532" s="203" cm="1">
        <f t="array" ref="I532">IFERROR(W532/100*L532*INDEX(Application,X532,4), 0)</f>
        <v>0</v>
      </c>
      <c r="J532" s="204"/>
      <c r="K532" s="204"/>
      <c r="L532" s="229"/>
      <c r="M532" s="228"/>
      <c r="N532" s="203" cm="1">
        <f t="array" ref="N532">IFERROR(M532/100*L532*INDEX(Application,X532,4), 0)</f>
        <v>0</v>
      </c>
      <c r="O532" s="205"/>
      <c r="P532" s="204"/>
      <c r="Q532" s="201"/>
      <c r="R532" s="202" t="str">
        <f>IF(ISBLANK(Q532), "", VLOOKUP(Q532, Z!$A$2:$C$4127, 3, FALSE))</f>
        <v/>
      </c>
      <c r="S532" s="206"/>
      <c r="T532" s="207">
        <f t="shared" si="88"/>
        <v>0</v>
      </c>
      <c r="U532" s="211"/>
      <c r="V532" s="237">
        <f t="shared" si="89"/>
        <v>1</v>
      </c>
      <c r="W532" s="238">
        <f t="shared" si="95"/>
        <v>36.82</v>
      </c>
      <c r="X532" s="239">
        <f t="shared" si="90"/>
        <v>1</v>
      </c>
      <c r="Y532" s="237">
        <f t="shared" si="91"/>
        <v>1</v>
      </c>
      <c r="Z532" s="238">
        <f t="shared" si="92"/>
        <v>23.933</v>
      </c>
      <c r="AA532" s="238">
        <f t="shared" si="93"/>
        <v>23.933</v>
      </c>
      <c r="AB532" s="238">
        <f t="shared" si="96"/>
        <v>13.052</v>
      </c>
      <c r="AC532" s="238">
        <f t="shared" si="94"/>
        <v>15.262500000000001</v>
      </c>
      <c r="AD532" s="240">
        <f t="shared" si="97"/>
        <v>0</v>
      </c>
      <c r="AE532" s="240">
        <f t="shared" si="98"/>
        <v>79</v>
      </c>
      <c r="AF532" s="240"/>
      <c r="AG532" s="240"/>
    </row>
    <row r="533" spans="1:33" x14ac:dyDescent="0.2">
      <c r="A533" s="197"/>
      <c r="B533" s="9">
        <v>504</v>
      </c>
      <c r="C533" s="204"/>
      <c r="D533" s="204"/>
      <c r="E533" s="201"/>
      <c r="F533" s="202" t="str">
        <f>IF(ISBLANK(E533), "", VLOOKUP(E533, Z!$A$2:$C$4127, 3, FALSE))</f>
        <v/>
      </c>
      <c r="G533" s="227"/>
      <c r="H533" s="227"/>
      <c r="I533" s="203" cm="1">
        <f t="array" ref="I533">IFERROR(W533/100*L533*INDEX(Application,X533,4), 0)</f>
        <v>0</v>
      </c>
      <c r="J533" s="204"/>
      <c r="K533" s="204"/>
      <c r="L533" s="229"/>
      <c r="M533" s="228"/>
      <c r="N533" s="203" cm="1">
        <f t="array" ref="N533">IFERROR(M533/100*L533*INDEX(Application,X533,4), 0)</f>
        <v>0</v>
      </c>
      <c r="O533" s="205"/>
      <c r="P533" s="204"/>
      <c r="Q533" s="201"/>
      <c r="R533" s="202" t="str">
        <f>IF(ISBLANK(Q533), "", VLOOKUP(Q533, Z!$A$2:$C$4127, 3, FALSE))</f>
        <v/>
      </c>
      <c r="S533" s="206"/>
      <c r="T533" s="207">
        <f t="shared" si="88"/>
        <v>0</v>
      </c>
      <c r="U533" s="211"/>
      <c r="V533" s="237">
        <f t="shared" si="89"/>
        <v>1</v>
      </c>
      <c r="W533" s="238">
        <f t="shared" si="95"/>
        <v>36.82</v>
      </c>
      <c r="X533" s="239">
        <f t="shared" si="90"/>
        <v>1</v>
      </c>
      <c r="Y533" s="237">
        <f t="shared" si="91"/>
        <v>1</v>
      </c>
      <c r="Z533" s="238">
        <f t="shared" si="92"/>
        <v>23.933</v>
      </c>
      <c r="AA533" s="238">
        <f t="shared" si="93"/>
        <v>23.933</v>
      </c>
      <c r="AB533" s="238">
        <f t="shared" si="96"/>
        <v>13.052</v>
      </c>
      <c r="AC533" s="238">
        <f t="shared" si="94"/>
        <v>15.262500000000001</v>
      </c>
      <c r="AD533" s="240">
        <f t="shared" si="97"/>
        <v>0</v>
      </c>
      <c r="AE533" s="240">
        <f t="shared" si="98"/>
        <v>79</v>
      </c>
      <c r="AF533" s="240"/>
      <c r="AG533" s="240"/>
    </row>
    <row r="534" spans="1:33" x14ac:dyDescent="0.2">
      <c r="A534" s="197"/>
      <c r="B534" s="226">
        <v>505</v>
      </c>
      <c r="C534" s="204"/>
      <c r="D534" s="204"/>
      <c r="E534" s="201"/>
      <c r="F534" s="202" t="str">
        <f>IF(ISBLANK(E534), "", VLOOKUP(E534, Z!$A$2:$C$4127, 3, FALSE))</f>
        <v/>
      </c>
      <c r="G534" s="227"/>
      <c r="H534" s="227"/>
      <c r="I534" s="203" cm="1">
        <f t="array" ref="I534">IFERROR(W534/100*L534*INDEX(Application,X534,4), 0)</f>
        <v>0</v>
      </c>
      <c r="J534" s="204"/>
      <c r="K534" s="204"/>
      <c r="L534" s="229"/>
      <c r="M534" s="228"/>
      <c r="N534" s="203" cm="1">
        <f t="array" ref="N534">IFERROR(M534/100*L534*INDEX(Application,X534,4), 0)</f>
        <v>0</v>
      </c>
      <c r="O534" s="205"/>
      <c r="P534" s="204"/>
      <c r="Q534" s="201"/>
      <c r="R534" s="202" t="str">
        <f>IF(ISBLANK(Q534), "", VLOOKUP(Q534, Z!$A$2:$C$4127, 3, FALSE))</f>
        <v/>
      </c>
      <c r="S534" s="206"/>
      <c r="T534" s="207">
        <f t="shared" si="88"/>
        <v>0</v>
      </c>
      <c r="U534" s="211"/>
      <c r="V534" s="237">
        <f t="shared" si="89"/>
        <v>1</v>
      </c>
      <c r="W534" s="238">
        <f t="shared" si="95"/>
        <v>36.82</v>
      </c>
      <c r="X534" s="239">
        <f t="shared" si="90"/>
        <v>1</v>
      </c>
      <c r="Y534" s="237">
        <f t="shared" si="91"/>
        <v>1</v>
      </c>
      <c r="Z534" s="238">
        <f t="shared" si="92"/>
        <v>23.933</v>
      </c>
      <c r="AA534" s="238">
        <f t="shared" si="93"/>
        <v>23.933</v>
      </c>
      <c r="AB534" s="238">
        <f t="shared" si="96"/>
        <v>13.052</v>
      </c>
      <c r="AC534" s="238">
        <f t="shared" si="94"/>
        <v>15.262500000000001</v>
      </c>
      <c r="AD534" s="240">
        <f t="shared" si="97"/>
        <v>0</v>
      </c>
      <c r="AE534" s="240">
        <f t="shared" si="98"/>
        <v>79</v>
      </c>
      <c r="AF534" s="240"/>
      <c r="AG534" s="240"/>
    </row>
    <row r="535" spans="1:33" x14ac:dyDescent="0.2">
      <c r="A535" s="197"/>
      <c r="B535" s="9">
        <v>506</v>
      </c>
      <c r="C535" s="204"/>
      <c r="D535" s="204"/>
      <c r="E535" s="201"/>
      <c r="F535" s="202" t="str">
        <f>IF(ISBLANK(E535), "", VLOOKUP(E535, Z!$A$2:$C$4127, 3, FALSE))</f>
        <v/>
      </c>
      <c r="G535" s="227"/>
      <c r="H535" s="227"/>
      <c r="I535" s="203" cm="1">
        <f t="array" ref="I535">IFERROR(W535/100*L535*INDEX(Application,X535,4), 0)</f>
        <v>0</v>
      </c>
      <c r="J535" s="204"/>
      <c r="K535" s="204"/>
      <c r="L535" s="229"/>
      <c r="M535" s="228"/>
      <c r="N535" s="203" cm="1">
        <f t="array" ref="N535">IFERROR(M535/100*L535*INDEX(Application,X535,4), 0)</f>
        <v>0</v>
      </c>
      <c r="O535" s="205"/>
      <c r="P535" s="204"/>
      <c r="Q535" s="201"/>
      <c r="R535" s="202" t="str">
        <f>IF(ISBLANK(Q535), "", VLOOKUP(Q535, Z!$A$2:$C$4127, 3, FALSE))</f>
        <v/>
      </c>
      <c r="S535" s="206"/>
      <c r="T535" s="207">
        <f t="shared" si="88"/>
        <v>0</v>
      </c>
      <c r="U535" s="211"/>
      <c r="V535" s="237">
        <f t="shared" si="89"/>
        <v>1</v>
      </c>
      <c r="W535" s="238">
        <f t="shared" si="95"/>
        <v>36.82</v>
      </c>
      <c r="X535" s="239">
        <f t="shared" si="90"/>
        <v>1</v>
      </c>
      <c r="Y535" s="237">
        <f t="shared" si="91"/>
        <v>1</v>
      </c>
      <c r="Z535" s="238">
        <f t="shared" si="92"/>
        <v>23.933</v>
      </c>
      <c r="AA535" s="238">
        <f t="shared" si="93"/>
        <v>23.933</v>
      </c>
      <c r="AB535" s="238">
        <f t="shared" si="96"/>
        <v>13.052</v>
      </c>
      <c r="AC535" s="238">
        <f t="shared" si="94"/>
        <v>15.262500000000001</v>
      </c>
      <c r="AD535" s="240">
        <f t="shared" si="97"/>
        <v>0</v>
      </c>
      <c r="AE535" s="240">
        <f t="shared" si="98"/>
        <v>79</v>
      </c>
      <c r="AF535" s="240"/>
      <c r="AG535" s="240"/>
    </row>
    <row r="536" spans="1:33" x14ac:dyDescent="0.2">
      <c r="A536" s="197"/>
      <c r="B536" s="9">
        <v>507</v>
      </c>
      <c r="C536" s="204"/>
      <c r="D536" s="204"/>
      <c r="E536" s="201"/>
      <c r="F536" s="202" t="str">
        <f>IF(ISBLANK(E536), "", VLOOKUP(E536, Z!$A$2:$C$4127, 3, FALSE))</f>
        <v/>
      </c>
      <c r="G536" s="227"/>
      <c r="H536" s="227"/>
      <c r="I536" s="203" cm="1">
        <f t="array" ref="I536">IFERROR(W536/100*L536*INDEX(Application,X536,4), 0)</f>
        <v>0</v>
      </c>
      <c r="J536" s="204"/>
      <c r="K536" s="204"/>
      <c r="L536" s="229"/>
      <c r="M536" s="228"/>
      <c r="N536" s="203" cm="1">
        <f t="array" ref="N536">IFERROR(M536/100*L536*INDEX(Application,X536,4), 0)</f>
        <v>0</v>
      </c>
      <c r="O536" s="205"/>
      <c r="P536" s="204"/>
      <c r="Q536" s="201"/>
      <c r="R536" s="202" t="str">
        <f>IF(ISBLANK(Q536), "", VLOOKUP(Q536, Z!$A$2:$C$4127, 3, FALSE))</f>
        <v/>
      </c>
      <c r="S536" s="206"/>
      <c r="T536" s="207">
        <f t="shared" si="88"/>
        <v>0</v>
      </c>
      <c r="U536" s="211"/>
      <c r="V536" s="237">
        <f t="shared" si="89"/>
        <v>1</v>
      </c>
      <c r="W536" s="238">
        <f t="shared" si="95"/>
        <v>36.82</v>
      </c>
      <c r="X536" s="239">
        <f t="shared" si="90"/>
        <v>1</v>
      </c>
      <c r="Y536" s="237">
        <f t="shared" si="91"/>
        <v>1</v>
      </c>
      <c r="Z536" s="238">
        <f t="shared" si="92"/>
        <v>23.933</v>
      </c>
      <c r="AA536" s="238">
        <f t="shared" si="93"/>
        <v>23.933</v>
      </c>
      <c r="AB536" s="238">
        <f t="shared" si="96"/>
        <v>13.052</v>
      </c>
      <c r="AC536" s="238">
        <f t="shared" si="94"/>
        <v>15.262500000000001</v>
      </c>
      <c r="AD536" s="240">
        <f t="shared" si="97"/>
        <v>0</v>
      </c>
      <c r="AE536" s="240">
        <f t="shared" si="98"/>
        <v>79</v>
      </c>
      <c r="AF536" s="240"/>
      <c r="AG536" s="240"/>
    </row>
    <row r="537" spans="1:33" x14ac:dyDescent="0.2">
      <c r="A537" s="197"/>
      <c r="B537" s="9">
        <v>508</v>
      </c>
      <c r="C537" s="204"/>
      <c r="D537" s="204"/>
      <c r="E537" s="201"/>
      <c r="F537" s="202" t="str">
        <f>IF(ISBLANK(E537), "", VLOOKUP(E537, Z!$A$2:$C$4127, 3, FALSE))</f>
        <v/>
      </c>
      <c r="G537" s="227"/>
      <c r="H537" s="227"/>
      <c r="I537" s="203" cm="1">
        <f t="array" ref="I537">IFERROR(W537/100*L537*INDEX(Application,X537,4), 0)</f>
        <v>0</v>
      </c>
      <c r="J537" s="204"/>
      <c r="K537" s="204"/>
      <c r="L537" s="229"/>
      <c r="M537" s="228"/>
      <c r="N537" s="203" cm="1">
        <f t="array" ref="N537">IFERROR(M537/100*L537*INDEX(Application,X537,4), 0)</f>
        <v>0</v>
      </c>
      <c r="O537" s="205"/>
      <c r="P537" s="204"/>
      <c r="Q537" s="201"/>
      <c r="R537" s="202" t="str">
        <f>IF(ISBLANK(Q537), "", VLOOKUP(Q537, Z!$A$2:$C$4127, 3, FALSE))</f>
        <v/>
      </c>
      <c r="S537" s="206"/>
      <c r="T537" s="207">
        <f t="shared" si="88"/>
        <v>0</v>
      </c>
      <c r="U537" s="211"/>
      <c r="V537" s="237">
        <f t="shared" si="89"/>
        <v>1</v>
      </c>
      <c r="W537" s="238">
        <f t="shared" si="95"/>
        <v>36.82</v>
      </c>
      <c r="X537" s="239">
        <f t="shared" si="90"/>
        <v>1</v>
      </c>
      <c r="Y537" s="237">
        <f t="shared" si="91"/>
        <v>1</v>
      </c>
      <c r="Z537" s="238">
        <f t="shared" si="92"/>
        <v>23.933</v>
      </c>
      <c r="AA537" s="238">
        <f t="shared" si="93"/>
        <v>23.933</v>
      </c>
      <c r="AB537" s="238">
        <f t="shared" si="96"/>
        <v>13.052</v>
      </c>
      <c r="AC537" s="238">
        <f t="shared" si="94"/>
        <v>15.262500000000001</v>
      </c>
      <c r="AD537" s="240">
        <f t="shared" si="97"/>
        <v>0</v>
      </c>
      <c r="AE537" s="240">
        <f t="shared" si="98"/>
        <v>79</v>
      </c>
      <c r="AF537" s="240"/>
      <c r="AG537" s="240"/>
    </row>
    <row r="538" spans="1:33" x14ac:dyDescent="0.2">
      <c r="A538" s="197"/>
      <c r="B538" s="226">
        <v>509</v>
      </c>
      <c r="C538" s="204"/>
      <c r="D538" s="204"/>
      <c r="E538" s="201"/>
      <c r="F538" s="202" t="str">
        <f>IF(ISBLANK(E538), "", VLOOKUP(E538, Z!$A$2:$C$4127, 3, FALSE))</f>
        <v/>
      </c>
      <c r="G538" s="227"/>
      <c r="H538" s="227"/>
      <c r="I538" s="203" cm="1">
        <f t="array" ref="I538">IFERROR(W538/100*L538*INDEX(Application,X538,4), 0)</f>
        <v>0</v>
      </c>
      <c r="J538" s="204"/>
      <c r="K538" s="204"/>
      <c r="L538" s="229"/>
      <c r="M538" s="228"/>
      <c r="N538" s="203" cm="1">
        <f t="array" ref="N538">IFERROR(M538/100*L538*INDEX(Application,X538,4), 0)</f>
        <v>0</v>
      </c>
      <c r="O538" s="205"/>
      <c r="P538" s="204"/>
      <c r="Q538" s="201"/>
      <c r="R538" s="202" t="str">
        <f>IF(ISBLANK(Q538), "", VLOOKUP(Q538, Z!$A$2:$C$4127, 3, FALSE))</f>
        <v/>
      </c>
      <c r="S538" s="206"/>
      <c r="T538" s="207">
        <f t="shared" si="88"/>
        <v>0</v>
      </c>
      <c r="U538" s="211"/>
      <c r="V538" s="237">
        <f t="shared" si="89"/>
        <v>1</v>
      </c>
      <c r="W538" s="238">
        <f t="shared" si="95"/>
        <v>36.82</v>
      </c>
      <c r="X538" s="239">
        <f t="shared" si="90"/>
        <v>1</v>
      </c>
      <c r="Y538" s="237">
        <f t="shared" si="91"/>
        <v>1</v>
      </c>
      <c r="Z538" s="238">
        <f t="shared" si="92"/>
        <v>23.933</v>
      </c>
      <c r="AA538" s="238">
        <f t="shared" si="93"/>
        <v>23.933</v>
      </c>
      <c r="AB538" s="238">
        <f t="shared" si="96"/>
        <v>13.052</v>
      </c>
      <c r="AC538" s="238">
        <f t="shared" si="94"/>
        <v>15.262500000000001</v>
      </c>
      <c r="AD538" s="240">
        <f t="shared" si="97"/>
        <v>0</v>
      </c>
      <c r="AE538" s="240">
        <f t="shared" si="98"/>
        <v>79</v>
      </c>
      <c r="AF538" s="240"/>
      <c r="AG538" s="240"/>
    </row>
    <row r="539" spans="1:33" x14ac:dyDescent="0.2">
      <c r="A539" s="197"/>
      <c r="B539" s="9">
        <v>510</v>
      </c>
      <c r="C539" s="204"/>
      <c r="D539" s="204"/>
      <c r="E539" s="201"/>
      <c r="F539" s="202" t="str">
        <f>IF(ISBLANK(E539), "", VLOOKUP(E539, Z!$A$2:$C$4127, 3, FALSE))</f>
        <v/>
      </c>
      <c r="G539" s="227"/>
      <c r="H539" s="227"/>
      <c r="I539" s="203" cm="1">
        <f t="array" ref="I539">IFERROR(W539/100*L539*INDEX(Application,X539,4), 0)</f>
        <v>0</v>
      </c>
      <c r="J539" s="204"/>
      <c r="K539" s="204"/>
      <c r="L539" s="229"/>
      <c r="M539" s="228"/>
      <c r="N539" s="203" cm="1">
        <f t="array" ref="N539">IFERROR(M539/100*L539*INDEX(Application,X539,4), 0)</f>
        <v>0</v>
      </c>
      <c r="O539" s="205"/>
      <c r="P539" s="204"/>
      <c r="Q539" s="201"/>
      <c r="R539" s="202" t="str">
        <f>IF(ISBLANK(Q539), "", VLOOKUP(Q539, Z!$A$2:$C$4127, 3, FALSE))</f>
        <v/>
      </c>
      <c r="S539" s="206"/>
      <c r="T539" s="207">
        <f t="shared" si="88"/>
        <v>0</v>
      </c>
      <c r="U539" s="211"/>
      <c r="V539" s="237">
        <f t="shared" si="89"/>
        <v>1</v>
      </c>
      <c r="W539" s="238">
        <f t="shared" si="95"/>
        <v>36.82</v>
      </c>
      <c r="X539" s="239">
        <f t="shared" si="90"/>
        <v>1</v>
      </c>
      <c r="Y539" s="237">
        <f t="shared" si="91"/>
        <v>1</v>
      </c>
      <c r="Z539" s="238">
        <f t="shared" si="92"/>
        <v>23.933</v>
      </c>
      <c r="AA539" s="238">
        <f t="shared" si="93"/>
        <v>23.933</v>
      </c>
      <c r="AB539" s="238">
        <f t="shared" si="96"/>
        <v>13.052</v>
      </c>
      <c r="AC539" s="238">
        <f t="shared" si="94"/>
        <v>15.262500000000001</v>
      </c>
      <c r="AD539" s="240">
        <f t="shared" si="97"/>
        <v>0</v>
      </c>
      <c r="AE539" s="240">
        <f t="shared" si="98"/>
        <v>79</v>
      </c>
      <c r="AF539" s="240"/>
      <c r="AG539" s="240"/>
    </row>
    <row r="540" spans="1:33" x14ac:dyDescent="0.2">
      <c r="A540" s="197"/>
      <c r="B540" s="9">
        <v>511</v>
      </c>
      <c r="C540" s="204"/>
      <c r="D540" s="204"/>
      <c r="E540" s="201"/>
      <c r="F540" s="202" t="str">
        <f>IF(ISBLANK(E540), "", VLOOKUP(E540, Z!$A$2:$C$4127, 3, FALSE))</f>
        <v/>
      </c>
      <c r="G540" s="227"/>
      <c r="H540" s="227"/>
      <c r="I540" s="203" cm="1">
        <f t="array" ref="I540">IFERROR(W540/100*L540*INDEX(Application,X540,4), 0)</f>
        <v>0</v>
      </c>
      <c r="J540" s="204"/>
      <c r="K540" s="204"/>
      <c r="L540" s="229"/>
      <c r="M540" s="228"/>
      <c r="N540" s="203" cm="1">
        <f t="array" ref="N540">IFERROR(M540/100*L540*INDEX(Application,X540,4), 0)</f>
        <v>0</v>
      </c>
      <c r="O540" s="205"/>
      <c r="P540" s="204"/>
      <c r="Q540" s="201"/>
      <c r="R540" s="202" t="str">
        <f>IF(ISBLANK(Q540), "", VLOOKUP(Q540, Z!$A$2:$C$4127, 3, FALSE))</f>
        <v/>
      </c>
      <c r="S540" s="206"/>
      <c r="T540" s="207">
        <f t="shared" si="88"/>
        <v>0</v>
      </c>
      <c r="U540" s="211"/>
      <c r="V540" s="237">
        <f t="shared" si="89"/>
        <v>1</v>
      </c>
      <c r="W540" s="238">
        <f t="shared" si="95"/>
        <v>36.82</v>
      </c>
      <c r="X540" s="239">
        <f t="shared" si="90"/>
        <v>1</v>
      </c>
      <c r="Y540" s="237">
        <f t="shared" si="91"/>
        <v>1</v>
      </c>
      <c r="Z540" s="238">
        <f t="shared" si="92"/>
        <v>23.933</v>
      </c>
      <c r="AA540" s="238">
        <f t="shared" si="93"/>
        <v>23.933</v>
      </c>
      <c r="AB540" s="238">
        <f t="shared" si="96"/>
        <v>13.052</v>
      </c>
      <c r="AC540" s="238">
        <f t="shared" si="94"/>
        <v>15.262500000000001</v>
      </c>
      <c r="AD540" s="240">
        <f t="shared" si="97"/>
        <v>0</v>
      </c>
      <c r="AE540" s="240">
        <f t="shared" si="98"/>
        <v>79</v>
      </c>
      <c r="AF540" s="240"/>
      <c r="AG540" s="240"/>
    </row>
    <row r="541" spans="1:33" x14ac:dyDescent="0.2">
      <c r="A541" s="197"/>
      <c r="B541" s="9">
        <v>512</v>
      </c>
      <c r="C541" s="204"/>
      <c r="D541" s="204"/>
      <c r="E541" s="201"/>
      <c r="F541" s="202" t="str">
        <f>IF(ISBLANK(E541), "", VLOOKUP(E541, Z!$A$2:$C$4127, 3, FALSE))</f>
        <v/>
      </c>
      <c r="G541" s="227"/>
      <c r="H541" s="227"/>
      <c r="I541" s="203" cm="1">
        <f t="array" ref="I541">IFERROR(W541/100*L541*INDEX(Application,X541,4), 0)</f>
        <v>0</v>
      </c>
      <c r="J541" s="204"/>
      <c r="K541" s="204"/>
      <c r="L541" s="229"/>
      <c r="M541" s="228"/>
      <c r="N541" s="203" cm="1">
        <f t="array" ref="N541">IFERROR(M541/100*L541*INDEX(Application,X541,4), 0)</f>
        <v>0</v>
      </c>
      <c r="O541" s="205"/>
      <c r="P541" s="204"/>
      <c r="Q541" s="201"/>
      <c r="R541" s="202" t="str">
        <f>IF(ISBLANK(Q541), "", VLOOKUP(Q541, Z!$A$2:$C$4127, 3, FALSE))</f>
        <v/>
      </c>
      <c r="S541" s="206"/>
      <c r="T541" s="207">
        <f t="shared" si="88"/>
        <v>0</v>
      </c>
      <c r="U541" s="211"/>
      <c r="V541" s="237">
        <f t="shared" si="89"/>
        <v>1</v>
      </c>
      <c r="W541" s="238">
        <f t="shared" si="95"/>
        <v>36.82</v>
      </c>
      <c r="X541" s="239">
        <f t="shared" si="90"/>
        <v>1</v>
      </c>
      <c r="Y541" s="237">
        <f t="shared" si="91"/>
        <v>1</v>
      </c>
      <c r="Z541" s="238">
        <f t="shared" si="92"/>
        <v>23.933</v>
      </c>
      <c r="AA541" s="238">
        <f t="shared" si="93"/>
        <v>23.933</v>
      </c>
      <c r="AB541" s="238">
        <f t="shared" si="96"/>
        <v>13.052</v>
      </c>
      <c r="AC541" s="238">
        <f t="shared" si="94"/>
        <v>15.262500000000001</v>
      </c>
      <c r="AD541" s="240">
        <f t="shared" si="97"/>
        <v>0</v>
      </c>
      <c r="AE541" s="240">
        <f t="shared" si="98"/>
        <v>79</v>
      </c>
      <c r="AF541" s="240"/>
      <c r="AG541" s="240"/>
    </row>
    <row r="542" spans="1:33" x14ac:dyDescent="0.2">
      <c r="A542" s="197"/>
      <c r="B542" s="226">
        <v>513</v>
      </c>
      <c r="C542" s="204"/>
      <c r="D542" s="204"/>
      <c r="E542" s="201"/>
      <c r="F542" s="202" t="str">
        <f>IF(ISBLANK(E542), "", VLOOKUP(E542, Z!$A$2:$C$4127, 3, FALSE))</f>
        <v/>
      </c>
      <c r="G542" s="227"/>
      <c r="H542" s="227"/>
      <c r="I542" s="203" cm="1">
        <f t="array" ref="I542">IFERROR(W542/100*L542*INDEX(Application,X542,4), 0)</f>
        <v>0</v>
      </c>
      <c r="J542" s="204"/>
      <c r="K542" s="204"/>
      <c r="L542" s="229"/>
      <c r="M542" s="228"/>
      <c r="N542" s="203" cm="1">
        <f t="array" ref="N542">IFERROR(M542/100*L542*INDEX(Application,X542,4), 0)</f>
        <v>0</v>
      </c>
      <c r="O542" s="205"/>
      <c r="P542" s="204"/>
      <c r="Q542" s="201"/>
      <c r="R542" s="202" t="str">
        <f>IF(ISBLANK(Q542), "", VLOOKUP(Q542, Z!$A$2:$C$4127, 3, FALSE))</f>
        <v/>
      </c>
      <c r="S542" s="206"/>
      <c r="T542" s="207">
        <f t="shared" si="88"/>
        <v>0</v>
      </c>
      <c r="U542" s="211"/>
      <c r="V542" s="237">
        <f t="shared" si="89"/>
        <v>1</v>
      </c>
      <c r="W542" s="238">
        <f t="shared" si="95"/>
        <v>36.82</v>
      </c>
      <c r="X542" s="239">
        <f t="shared" si="90"/>
        <v>1</v>
      </c>
      <c r="Y542" s="237">
        <f t="shared" si="91"/>
        <v>1</v>
      </c>
      <c r="Z542" s="238">
        <f t="shared" si="92"/>
        <v>23.933</v>
      </c>
      <c r="AA542" s="238">
        <f t="shared" si="93"/>
        <v>23.933</v>
      </c>
      <c r="AB542" s="238">
        <f t="shared" si="96"/>
        <v>13.052</v>
      </c>
      <c r="AC542" s="238">
        <f t="shared" si="94"/>
        <v>15.262500000000001</v>
      </c>
      <c r="AD542" s="240">
        <f t="shared" si="97"/>
        <v>0</v>
      </c>
      <c r="AE542" s="240">
        <f t="shared" si="98"/>
        <v>79</v>
      </c>
      <c r="AF542" s="240"/>
      <c r="AG542" s="240"/>
    </row>
    <row r="543" spans="1:33" x14ac:dyDescent="0.2">
      <c r="A543" s="197"/>
      <c r="B543" s="9">
        <v>514</v>
      </c>
      <c r="C543" s="204"/>
      <c r="D543" s="204"/>
      <c r="E543" s="201"/>
      <c r="F543" s="202" t="str">
        <f>IF(ISBLANK(E543), "", VLOOKUP(E543, Z!$A$2:$C$4127, 3, FALSE))</f>
        <v/>
      </c>
      <c r="G543" s="227"/>
      <c r="H543" s="227"/>
      <c r="I543" s="203" cm="1">
        <f t="array" ref="I543">IFERROR(W543/100*L543*INDEX(Application,X543,4), 0)</f>
        <v>0</v>
      </c>
      <c r="J543" s="204"/>
      <c r="K543" s="204"/>
      <c r="L543" s="229"/>
      <c r="M543" s="228"/>
      <c r="N543" s="203" cm="1">
        <f t="array" ref="N543">IFERROR(M543/100*L543*INDEX(Application,X543,4), 0)</f>
        <v>0</v>
      </c>
      <c r="O543" s="205"/>
      <c r="P543" s="204"/>
      <c r="Q543" s="201"/>
      <c r="R543" s="202" t="str">
        <f>IF(ISBLANK(Q543), "", VLOOKUP(Q543, Z!$A$2:$C$4127, 3, FALSE))</f>
        <v/>
      </c>
      <c r="S543" s="206"/>
      <c r="T543" s="207">
        <f t="shared" si="88"/>
        <v>0</v>
      </c>
      <c r="U543" s="211"/>
      <c r="V543" s="237">
        <f t="shared" si="89"/>
        <v>1</v>
      </c>
      <c r="W543" s="238">
        <f t="shared" si="95"/>
        <v>36.82</v>
      </c>
      <c r="X543" s="239">
        <f t="shared" si="90"/>
        <v>1</v>
      </c>
      <c r="Y543" s="237">
        <f t="shared" si="91"/>
        <v>1</v>
      </c>
      <c r="Z543" s="238">
        <f t="shared" si="92"/>
        <v>23.933</v>
      </c>
      <c r="AA543" s="238">
        <f t="shared" si="93"/>
        <v>23.933</v>
      </c>
      <c r="AB543" s="238">
        <f t="shared" si="96"/>
        <v>13.052</v>
      </c>
      <c r="AC543" s="238">
        <f t="shared" si="94"/>
        <v>15.262500000000001</v>
      </c>
      <c r="AD543" s="240">
        <f t="shared" si="97"/>
        <v>0</v>
      </c>
      <c r="AE543" s="240">
        <f t="shared" si="98"/>
        <v>79</v>
      </c>
      <c r="AF543" s="240"/>
      <c r="AG543" s="240"/>
    </row>
    <row r="544" spans="1:33" x14ac:dyDescent="0.2">
      <c r="A544" s="197"/>
      <c r="B544" s="9">
        <v>515</v>
      </c>
      <c r="C544" s="204"/>
      <c r="D544" s="204"/>
      <c r="E544" s="201"/>
      <c r="F544" s="202" t="str">
        <f>IF(ISBLANK(E544), "", VLOOKUP(E544, Z!$A$2:$C$4127, 3, FALSE))</f>
        <v/>
      </c>
      <c r="G544" s="227"/>
      <c r="H544" s="227"/>
      <c r="I544" s="203" cm="1">
        <f t="array" ref="I544">IFERROR(W544/100*L544*INDEX(Application,X544,4), 0)</f>
        <v>0</v>
      </c>
      <c r="J544" s="204"/>
      <c r="K544" s="204"/>
      <c r="L544" s="229"/>
      <c r="M544" s="228"/>
      <c r="N544" s="203" cm="1">
        <f t="array" ref="N544">IFERROR(M544/100*L544*INDEX(Application,X544,4), 0)</f>
        <v>0</v>
      </c>
      <c r="O544" s="205"/>
      <c r="P544" s="204"/>
      <c r="Q544" s="201"/>
      <c r="R544" s="202" t="str">
        <f>IF(ISBLANK(Q544), "", VLOOKUP(Q544, Z!$A$2:$C$4127, 3, FALSE))</f>
        <v/>
      </c>
      <c r="S544" s="206"/>
      <c r="T544" s="207">
        <f t="shared" si="88"/>
        <v>0</v>
      </c>
      <c r="U544" s="211"/>
      <c r="V544" s="237">
        <f t="shared" si="89"/>
        <v>1</v>
      </c>
      <c r="W544" s="238">
        <f t="shared" si="95"/>
        <v>36.82</v>
      </c>
      <c r="X544" s="239">
        <f t="shared" si="90"/>
        <v>1</v>
      </c>
      <c r="Y544" s="237">
        <f t="shared" si="91"/>
        <v>1</v>
      </c>
      <c r="Z544" s="238">
        <f t="shared" si="92"/>
        <v>23.933</v>
      </c>
      <c r="AA544" s="238">
        <f t="shared" si="93"/>
        <v>23.933</v>
      </c>
      <c r="AB544" s="238">
        <f t="shared" si="96"/>
        <v>13.052</v>
      </c>
      <c r="AC544" s="238">
        <f t="shared" si="94"/>
        <v>15.262500000000001</v>
      </c>
      <c r="AD544" s="240">
        <f t="shared" si="97"/>
        <v>0</v>
      </c>
      <c r="AE544" s="240">
        <f t="shared" si="98"/>
        <v>79</v>
      </c>
      <c r="AF544" s="240"/>
      <c r="AG544" s="240"/>
    </row>
    <row r="545" spans="1:33" x14ac:dyDescent="0.2">
      <c r="A545" s="197"/>
      <c r="B545" s="9">
        <v>516</v>
      </c>
      <c r="C545" s="204"/>
      <c r="D545" s="204"/>
      <c r="E545" s="201"/>
      <c r="F545" s="202" t="str">
        <f>IF(ISBLANK(E545), "", VLOOKUP(E545, Z!$A$2:$C$4127, 3, FALSE))</f>
        <v/>
      </c>
      <c r="G545" s="227"/>
      <c r="H545" s="227"/>
      <c r="I545" s="203" cm="1">
        <f t="array" ref="I545">IFERROR(W545/100*L545*INDEX(Application,X545,4), 0)</f>
        <v>0</v>
      </c>
      <c r="J545" s="204"/>
      <c r="K545" s="204"/>
      <c r="L545" s="229"/>
      <c r="M545" s="228"/>
      <c r="N545" s="203" cm="1">
        <f t="array" ref="N545">IFERROR(M545/100*L545*INDEX(Application,X545,4), 0)</f>
        <v>0</v>
      </c>
      <c r="O545" s="205"/>
      <c r="P545" s="204"/>
      <c r="Q545" s="201"/>
      <c r="R545" s="202" t="str">
        <f>IF(ISBLANK(Q545), "", VLOOKUP(Q545, Z!$A$2:$C$4127, 3, FALSE))</f>
        <v/>
      </c>
      <c r="S545" s="206"/>
      <c r="T545" s="207">
        <f t="shared" si="88"/>
        <v>0</v>
      </c>
      <c r="U545" s="211"/>
      <c r="V545" s="237">
        <f t="shared" si="89"/>
        <v>1</v>
      </c>
      <c r="W545" s="238">
        <f t="shared" si="95"/>
        <v>36.82</v>
      </c>
      <c r="X545" s="239">
        <f t="shared" si="90"/>
        <v>1</v>
      </c>
      <c r="Y545" s="237">
        <f t="shared" si="91"/>
        <v>1</v>
      </c>
      <c r="Z545" s="238">
        <f t="shared" si="92"/>
        <v>23.933</v>
      </c>
      <c r="AA545" s="238">
        <f t="shared" si="93"/>
        <v>23.933</v>
      </c>
      <c r="AB545" s="238">
        <f t="shared" si="96"/>
        <v>13.052</v>
      </c>
      <c r="AC545" s="238">
        <f t="shared" si="94"/>
        <v>15.262500000000001</v>
      </c>
      <c r="AD545" s="240">
        <f t="shared" si="97"/>
        <v>0</v>
      </c>
      <c r="AE545" s="240">
        <f t="shared" si="98"/>
        <v>79</v>
      </c>
      <c r="AF545" s="240"/>
      <c r="AG545" s="240"/>
    </row>
    <row r="546" spans="1:33" x14ac:dyDescent="0.2">
      <c r="A546" s="197"/>
      <c r="B546" s="226">
        <v>517</v>
      </c>
      <c r="C546" s="204"/>
      <c r="D546" s="204"/>
      <c r="E546" s="201"/>
      <c r="F546" s="202" t="str">
        <f>IF(ISBLANK(E546), "", VLOOKUP(E546, Z!$A$2:$C$4127, 3, FALSE))</f>
        <v/>
      </c>
      <c r="G546" s="227"/>
      <c r="H546" s="227"/>
      <c r="I546" s="203" cm="1">
        <f t="array" ref="I546">IFERROR(W546/100*L546*INDEX(Application,X546,4), 0)</f>
        <v>0</v>
      </c>
      <c r="J546" s="204"/>
      <c r="K546" s="204"/>
      <c r="L546" s="229"/>
      <c r="M546" s="228"/>
      <c r="N546" s="203" cm="1">
        <f t="array" ref="N546">IFERROR(M546/100*L546*INDEX(Application,X546,4), 0)</f>
        <v>0</v>
      </c>
      <c r="O546" s="205"/>
      <c r="P546" s="204"/>
      <c r="Q546" s="201"/>
      <c r="R546" s="202" t="str">
        <f>IF(ISBLANK(Q546), "", VLOOKUP(Q546, Z!$A$2:$C$4127, 3, FALSE))</f>
        <v/>
      </c>
      <c r="S546" s="206"/>
      <c r="T546" s="207">
        <f t="shared" si="88"/>
        <v>0</v>
      </c>
      <c r="U546" s="211"/>
      <c r="V546" s="237">
        <f t="shared" si="89"/>
        <v>1</v>
      </c>
      <c r="W546" s="238">
        <f t="shared" si="95"/>
        <v>36.82</v>
      </c>
      <c r="X546" s="239">
        <f t="shared" si="90"/>
        <v>1</v>
      </c>
      <c r="Y546" s="237">
        <f t="shared" si="91"/>
        <v>1</v>
      </c>
      <c r="Z546" s="238">
        <f t="shared" si="92"/>
        <v>23.933</v>
      </c>
      <c r="AA546" s="238">
        <f t="shared" si="93"/>
        <v>23.933</v>
      </c>
      <c r="AB546" s="238">
        <f t="shared" si="96"/>
        <v>13.052</v>
      </c>
      <c r="AC546" s="238">
        <f t="shared" si="94"/>
        <v>15.262500000000001</v>
      </c>
      <c r="AD546" s="240">
        <f t="shared" si="97"/>
        <v>0</v>
      </c>
      <c r="AE546" s="240">
        <f t="shared" si="98"/>
        <v>79</v>
      </c>
      <c r="AF546" s="240"/>
      <c r="AG546" s="240"/>
    </row>
    <row r="547" spans="1:33" x14ac:dyDescent="0.2">
      <c r="A547" s="197"/>
      <c r="B547" s="9">
        <v>518</v>
      </c>
      <c r="C547" s="204"/>
      <c r="D547" s="204"/>
      <c r="E547" s="201"/>
      <c r="F547" s="202" t="str">
        <f>IF(ISBLANK(E547), "", VLOOKUP(E547, Z!$A$2:$C$4127, 3, FALSE))</f>
        <v/>
      </c>
      <c r="G547" s="227"/>
      <c r="H547" s="227"/>
      <c r="I547" s="203" cm="1">
        <f t="array" ref="I547">IFERROR(W547/100*L547*INDEX(Application,X547,4), 0)</f>
        <v>0</v>
      </c>
      <c r="J547" s="204"/>
      <c r="K547" s="204"/>
      <c r="L547" s="229"/>
      <c r="M547" s="228"/>
      <c r="N547" s="203" cm="1">
        <f t="array" ref="N547">IFERROR(M547/100*L547*INDEX(Application,X547,4), 0)</f>
        <v>0</v>
      </c>
      <c r="O547" s="205"/>
      <c r="P547" s="204"/>
      <c r="Q547" s="201"/>
      <c r="R547" s="202" t="str">
        <f>IF(ISBLANK(Q547), "", VLOOKUP(Q547, Z!$A$2:$C$4127, 3, FALSE))</f>
        <v/>
      </c>
      <c r="S547" s="206"/>
      <c r="T547" s="207">
        <f t="shared" si="88"/>
        <v>0</v>
      </c>
      <c r="U547" s="211"/>
      <c r="V547" s="237">
        <f t="shared" si="89"/>
        <v>1</v>
      </c>
      <c r="W547" s="238">
        <f t="shared" si="95"/>
        <v>36.82</v>
      </c>
      <c r="X547" s="239">
        <f t="shared" si="90"/>
        <v>1</v>
      </c>
      <c r="Y547" s="237">
        <f t="shared" si="91"/>
        <v>1</v>
      </c>
      <c r="Z547" s="238">
        <f t="shared" si="92"/>
        <v>23.933</v>
      </c>
      <c r="AA547" s="238">
        <f t="shared" si="93"/>
        <v>23.933</v>
      </c>
      <c r="AB547" s="238">
        <f t="shared" si="96"/>
        <v>13.052</v>
      </c>
      <c r="AC547" s="238">
        <f t="shared" si="94"/>
        <v>15.262500000000001</v>
      </c>
      <c r="AD547" s="240">
        <f t="shared" si="97"/>
        <v>0</v>
      </c>
      <c r="AE547" s="240">
        <f t="shared" si="98"/>
        <v>79</v>
      </c>
      <c r="AF547" s="240"/>
      <c r="AG547" s="240"/>
    </row>
    <row r="548" spans="1:33" x14ac:dyDescent="0.2">
      <c r="A548" s="197"/>
      <c r="B548" s="9">
        <v>519</v>
      </c>
      <c r="C548" s="204"/>
      <c r="D548" s="204"/>
      <c r="E548" s="201"/>
      <c r="F548" s="202" t="str">
        <f>IF(ISBLANK(E548), "", VLOOKUP(E548, Z!$A$2:$C$4127, 3, FALSE))</f>
        <v/>
      </c>
      <c r="G548" s="227"/>
      <c r="H548" s="227"/>
      <c r="I548" s="203" cm="1">
        <f t="array" ref="I548">IFERROR(W548/100*L548*INDEX(Application,X548,4), 0)</f>
        <v>0</v>
      </c>
      <c r="J548" s="204"/>
      <c r="K548" s="204"/>
      <c r="L548" s="229"/>
      <c r="M548" s="228"/>
      <c r="N548" s="203" cm="1">
        <f t="array" ref="N548">IFERROR(M548/100*L548*INDEX(Application,X548,4), 0)</f>
        <v>0</v>
      </c>
      <c r="O548" s="205"/>
      <c r="P548" s="204"/>
      <c r="Q548" s="201"/>
      <c r="R548" s="202" t="str">
        <f>IF(ISBLANK(Q548), "", VLOOKUP(Q548, Z!$A$2:$C$4127, 3, FALSE))</f>
        <v/>
      </c>
      <c r="S548" s="206"/>
      <c r="T548" s="207">
        <f t="shared" si="88"/>
        <v>0</v>
      </c>
      <c r="U548" s="211"/>
      <c r="V548" s="237">
        <f t="shared" si="89"/>
        <v>1</v>
      </c>
      <c r="W548" s="238">
        <f t="shared" si="95"/>
        <v>36.82</v>
      </c>
      <c r="X548" s="239">
        <f t="shared" si="90"/>
        <v>1</v>
      </c>
      <c r="Y548" s="237">
        <f t="shared" si="91"/>
        <v>1</v>
      </c>
      <c r="Z548" s="238">
        <f t="shared" si="92"/>
        <v>23.933</v>
      </c>
      <c r="AA548" s="238">
        <f t="shared" si="93"/>
        <v>23.933</v>
      </c>
      <c r="AB548" s="238">
        <f t="shared" si="96"/>
        <v>13.052</v>
      </c>
      <c r="AC548" s="238">
        <f t="shared" si="94"/>
        <v>15.262500000000001</v>
      </c>
      <c r="AD548" s="240">
        <f t="shared" si="97"/>
        <v>0</v>
      </c>
      <c r="AE548" s="240">
        <f t="shared" si="98"/>
        <v>79</v>
      </c>
      <c r="AF548" s="240"/>
      <c r="AG548" s="240"/>
    </row>
    <row r="549" spans="1:33" x14ac:dyDescent="0.2">
      <c r="A549" s="197"/>
      <c r="B549" s="9">
        <v>520</v>
      </c>
      <c r="C549" s="204"/>
      <c r="D549" s="204"/>
      <c r="E549" s="201"/>
      <c r="F549" s="202" t="str">
        <f>IF(ISBLANK(E549), "", VLOOKUP(E549, Z!$A$2:$C$4127, 3, FALSE))</f>
        <v/>
      </c>
      <c r="G549" s="227"/>
      <c r="H549" s="227"/>
      <c r="I549" s="203" cm="1">
        <f t="array" ref="I549">IFERROR(W549/100*L549*INDEX(Application,X549,4), 0)</f>
        <v>0</v>
      </c>
      <c r="J549" s="204"/>
      <c r="K549" s="204"/>
      <c r="L549" s="229"/>
      <c r="M549" s="228"/>
      <c r="N549" s="203" cm="1">
        <f t="array" ref="N549">IFERROR(M549/100*L549*INDEX(Application,X549,4), 0)</f>
        <v>0</v>
      </c>
      <c r="O549" s="205"/>
      <c r="P549" s="204"/>
      <c r="Q549" s="201"/>
      <c r="R549" s="202" t="str">
        <f>IF(ISBLANK(Q549), "", VLOOKUP(Q549, Z!$A$2:$C$4127, 3, FALSE))</f>
        <v/>
      </c>
      <c r="S549" s="206"/>
      <c r="T549" s="207">
        <f t="shared" si="88"/>
        <v>0</v>
      </c>
      <c r="U549" s="211"/>
      <c r="V549" s="237">
        <f t="shared" si="89"/>
        <v>1</v>
      </c>
      <c r="W549" s="238">
        <f t="shared" si="95"/>
        <v>36.82</v>
      </c>
      <c r="X549" s="239">
        <f t="shared" si="90"/>
        <v>1</v>
      </c>
      <c r="Y549" s="237">
        <f t="shared" si="91"/>
        <v>1</v>
      </c>
      <c r="Z549" s="238">
        <f t="shared" si="92"/>
        <v>23.933</v>
      </c>
      <c r="AA549" s="238">
        <f t="shared" si="93"/>
        <v>23.933</v>
      </c>
      <c r="AB549" s="238">
        <f t="shared" si="96"/>
        <v>13.052</v>
      </c>
      <c r="AC549" s="238">
        <f t="shared" si="94"/>
        <v>15.262500000000001</v>
      </c>
      <c r="AD549" s="240">
        <f t="shared" si="97"/>
        <v>0</v>
      </c>
      <c r="AE549" s="240">
        <f t="shared" si="98"/>
        <v>79</v>
      </c>
      <c r="AF549" s="240"/>
      <c r="AG549" s="240"/>
    </row>
    <row r="550" spans="1:33" x14ac:dyDescent="0.2">
      <c r="A550" s="197"/>
      <c r="B550" s="226">
        <v>521</v>
      </c>
      <c r="C550" s="204"/>
      <c r="D550" s="204"/>
      <c r="E550" s="201"/>
      <c r="F550" s="202" t="str">
        <f>IF(ISBLANK(E550), "", VLOOKUP(E550, Z!$A$2:$C$4127, 3, FALSE))</f>
        <v/>
      </c>
      <c r="G550" s="227"/>
      <c r="H550" s="227"/>
      <c r="I550" s="203" cm="1">
        <f t="array" ref="I550">IFERROR(W550/100*L550*INDEX(Application,X550,4), 0)</f>
        <v>0</v>
      </c>
      <c r="J550" s="204"/>
      <c r="K550" s="204"/>
      <c r="L550" s="229"/>
      <c r="M550" s="228"/>
      <c r="N550" s="203" cm="1">
        <f t="array" ref="N550">IFERROR(M550/100*L550*INDEX(Application,X550,4), 0)</f>
        <v>0</v>
      </c>
      <c r="O550" s="205"/>
      <c r="P550" s="204"/>
      <c r="Q550" s="201"/>
      <c r="R550" s="202" t="str">
        <f>IF(ISBLANK(Q550), "", VLOOKUP(Q550, Z!$A$2:$C$4127, 3, FALSE))</f>
        <v/>
      </c>
      <c r="S550" s="206"/>
      <c r="T550" s="207">
        <f t="shared" si="88"/>
        <v>0</v>
      </c>
      <c r="U550" s="211"/>
      <c r="V550" s="237">
        <f t="shared" si="89"/>
        <v>1</v>
      </c>
      <c r="W550" s="238">
        <f t="shared" si="95"/>
        <v>36.82</v>
      </c>
      <c r="X550" s="239">
        <f t="shared" si="90"/>
        <v>1</v>
      </c>
      <c r="Y550" s="237">
        <f t="shared" si="91"/>
        <v>1</v>
      </c>
      <c r="Z550" s="238">
        <f t="shared" si="92"/>
        <v>23.933</v>
      </c>
      <c r="AA550" s="238">
        <f t="shared" si="93"/>
        <v>23.933</v>
      </c>
      <c r="AB550" s="238">
        <f t="shared" si="96"/>
        <v>13.052</v>
      </c>
      <c r="AC550" s="238">
        <f t="shared" si="94"/>
        <v>15.262500000000001</v>
      </c>
      <c r="AD550" s="240">
        <f t="shared" si="97"/>
        <v>0</v>
      </c>
      <c r="AE550" s="240">
        <f t="shared" si="98"/>
        <v>79</v>
      </c>
      <c r="AF550" s="240"/>
      <c r="AG550" s="240"/>
    </row>
    <row r="551" spans="1:33" x14ac:dyDescent="0.2">
      <c r="A551" s="197"/>
      <c r="B551" s="9">
        <v>522</v>
      </c>
      <c r="C551" s="204"/>
      <c r="D551" s="204"/>
      <c r="E551" s="201"/>
      <c r="F551" s="202" t="str">
        <f>IF(ISBLANK(E551), "", VLOOKUP(E551, Z!$A$2:$C$4127, 3, FALSE))</f>
        <v/>
      </c>
      <c r="G551" s="227"/>
      <c r="H551" s="227"/>
      <c r="I551" s="203" cm="1">
        <f t="array" ref="I551">IFERROR(W551/100*L551*INDEX(Application,X551,4), 0)</f>
        <v>0</v>
      </c>
      <c r="J551" s="204"/>
      <c r="K551" s="204"/>
      <c r="L551" s="229"/>
      <c r="M551" s="228"/>
      <c r="N551" s="203" cm="1">
        <f t="array" ref="N551">IFERROR(M551/100*L551*INDEX(Application,X551,4), 0)</f>
        <v>0</v>
      </c>
      <c r="O551" s="205"/>
      <c r="P551" s="204"/>
      <c r="Q551" s="201"/>
      <c r="R551" s="202" t="str">
        <f>IF(ISBLANK(Q551), "", VLOOKUP(Q551, Z!$A$2:$C$4127, 3, FALSE))</f>
        <v/>
      </c>
      <c r="S551" s="206"/>
      <c r="T551" s="207">
        <f t="shared" si="88"/>
        <v>0</v>
      </c>
      <c r="U551" s="211"/>
      <c r="V551" s="237">
        <f t="shared" si="89"/>
        <v>1</v>
      </c>
      <c r="W551" s="238">
        <f t="shared" si="95"/>
        <v>36.82</v>
      </c>
      <c r="X551" s="239">
        <f t="shared" si="90"/>
        <v>1</v>
      </c>
      <c r="Y551" s="237">
        <f t="shared" si="91"/>
        <v>1</v>
      </c>
      <c r="Z551" s="238">
        <f t="shared" si="92"/>
        <v>23.933</v>
      </c>
      <c r="AA551" s="238">
        <f t="shared" si="93"/>
        <v>23.933</v>
      </c>
      <c r="AB551" s="238">
        <f t="shared" si="96"/>
        <v>13.052</v>
      </c>
      <c r="AC551" s="238">
        <f t="shared" si="94"/>
        <v>15.262500000000001</v>
      </c>
      <c r="AD551" s="240">
        <f t="shared" si="97"/>
        <v>0</v>
      </c>
      <c r="AE551" s="240">
        <f t="shared" si="98"/>
        <v>79</v>
      </c>
      <c r="AF551" s="240"/>
      <c r="AG551" s="240"/>
    </row>
    <row r="552" spans="1:33" x14ac:dyDescent="0.2">
      <c r="A552" s="197"/>
      <c r="B552" s="9">
        <v>523</v>
      </c>
      <c r="C552" s="204"/>
      <c r="D552" s="204"/>
      <c r="E552" s="201"/>
      <c r="F552" s="202" t="str">
        <f>IF(ISBLANK(E552), "", VLOOKUP(E552, Z!$A$2:$C$4127, 3, FALSE))</f>
        <v/>
      </c>
      <c r="G552" s="227"/>
      <c r="H552" s="227"/>
      <c r="I552" s="203" cm="1">
        <f t="array" ref="I552">IFERROR(W552/100*L552*INDEX(Application,X552,4), 0)</f>
        <v>0</v>
      </c>
      <c r="J552" s="204"/>
      <c r="K552" s="204"/>
      <c r="L552" s="229"/>
      <c r="M552" s="228"/>
      <c r="N552" s="203" cm="1">
        <f t="array" ref="N552">IFERROR(M552/100*L552*INDEX(Application,X552,4), 0)</f>
        <v>0</v>
      </c>
      <c r="O552" s="205"/>
      <c r="P552" s="204"/>
      <c r="Q552" s="201"/>
      <c r="R552" s="202" t="str">
        <f>IF(ISBLANK(Q552), "", VLOOKUP(Q552, Z!$A$2:$C$4127, 3, FALSE))</f>
        <v/>
      </c>
      <c r="S552" s="206"/>
      <c r="T552" s="207">
        <f t="shared" si="88"/>
        <v>0</v>
      </c>
      <c r="U552" s="211"/>
      <c r="V552" s="237">
        <f t="shared" si="89"/>
        <v>1</v>
      </c>
      <c r="W552" s="238">
        <f t="shared" si="95"/>
        <v>36.82</v>
      </c>
      <c r="X552" s="239">
        <f t="shared" si="90"/>
        <v>1</v>
      </c>
      <c r="Y552" s="237">
        <f t="shared" si="91"/>
        <v>1</v>
      </c>
      <c r="Z552" s="238">
        <f t="shared" si="92"/>
        <v>23.933</v>
      </c>
      <c r="AA552" s="238">
        <f t="shared" si="93"/>
        <v>23.933</v>
      </c>
      <c r="AB552" s="238">
        <f t="shared" si="96"/>
        <v>13.052</v>
      </c>
      <c r="AC552" s="238">
        <f t="shared" si="94"/>
        <v>15.262500000000001</v>
      </c>
      <c r="AD552" s="240">
        <f t="shared" si="97"/>
        <v>0</v>
      </c>
      <c r="AE552" s="240">
        <f t="shared" si="98"/>
        <v>79</v>
      </c>
      <c r="AF552" s="240"/>
      <c r="AG552" s="240"/>
    </row>
    <row r="553" spans="1:33" x14ac:dyDescent="0.2">
      <c r="A553" s="197"/>
      <c r="B553" s="9">
        <v>524</v>
      </c>
      <c r="C553" s="204"/>
      <c r="D553" s="204"/>
      <c r="E553" s="201"/>
      <c r="F553" s="202" t="str">
        <f>IF(ISBLANK(E553), "", VLOOKUP(E553, Z!$A$2:$C$4127, 3, FALSE))</f>
        <v/>
      </c>
      <c r="G553" s="227"/>
      <c r="H553" s="227"/>
      <c r="I553" s="203" cm="1">
        <f t="array" ref="I553">IFERROR(W553/100*L553*INDEX(Application,X553,4), 0)</f>
        <v>0</v>
      </c>
      <c r="J553" s="204"/>
      <c r="K553" s="204"/>
      <c r="L553" s="229"/>
      <c r="M553" s="228"/>
      <c r="N553" s="203" cm="1">
        <f t="array" ref="N553">IFERROR(M553/100*L553*INDEX(Application,X553,4), 0)</f>
        <v>0</v>
      </c>
      <c r="O553" s="205"/>
      <c r="P553" s="204"/>
      <c r="Q553" s="201"/>
      <c r="R553" s="202" t="str">
        <f>IF(ISBLANK(Q553), "", VLOOKUP(Q553, Z!$A$2:$C$4127, 3, FALSE))</f>
        <v/>
      </c>
      <c r="S553" s="206"/>
      <c r="T553" s="207">
        <f t="shared" si="88"/>
        <v>0</v>
      </c>
      <c r="U553" s="211"/>
      <c r="V553" s="237">
        <f t="shared" si="89"/>
        <v>1</v>
      </c>
      <c r="W553" s="238">
        <f t="shared" si="95"/>
        <v>36.82</v>
      </c>
      <c r="X553" s="239">
        <f t="shared" si="90"/>
        <v>1</v>
      </c>
      <c r="Y553" s="237">
        <f t="shared" si="91"/>
        <v>1</v>
      </c>
      <c r="Z553" s="238">
        <f t="shared" si="92"/>
        <v>23.933</v>
      </c>
      <c r="AA553" s="238">
        <f t="shared" si="93"/>
        <v>23.933</v>
      </c>
      <c r="AB553" s="238">
        <f t="shared" si="96"/>
        <v>13.052</v>
      </c>
      <c r="AC553" s="238">
        <f t="shared" si="94"/>
        <v>15.262500000000001</v>
      </c>
      <c r="AD553" s="240">
        <f t="shared" si="97"/>
        <v>0</v>
      </c>
      <c r="AE553" s="240">
        <f t="shared" si="98"/>
        <v>79</v>
      </c>
      <c r="AF553" s="240"/>
      <c r="AG553" s="240"/>
    </row>
    <row r="554" spans="1:33" x14ac:dyDescent="0.2">
      <c r="A554" s="197"/>
      <c r="B554" s="226">
        <v>525</v>
      </c>
      <c r="C554" s="204"/>
      <c r="D554" s="204"/>
      <c r="E554" s="201"/>
      <c r="F554" s="202" t="str">
        <f>IF(ISBLANK(E554), "", VLOOKUP(E554, Z!$A$2:$C$4127, 3, FALSE))</f>
        <v/>
      </c>
      <c r="G554" s="227"/>
      <c r="H554" s="227"/>
      <c r="I554" s="203" cm="1">
        <f t="array" ref="I554">IFERROR(W554/100*L554*INDEX(Application,X554,4), 0)</f>
        <v>0</v>
      </c>
      <c r="J554" s="204"/>
      <c r="K554" s="204"/>
      <c r="L554" s="229"/>
      <c r="M554" s="228"/>
      <c r="N554" s="203" cm="1">
        <f t="array" ref="N554">IFERROR(M554/100*L554*INDEX(Application,X554,4), 0)</f>
        <v>0</v>
      </c>
      <c r="O554" s="205"/>
      <c r="P554" s="204"/>
      <c r="Q554" s="201"/>
      <c r="R554" s="202" t="str">
        <f>IF(ISBLANK(Q554), "", VLOOKUP(Q554, Z!$A$2:$C$4127, 3, FALSE))</f>
        <v/>
      </c>
      <c r="S554" s="206"/>
      <c r="T554" s="207">
        <f t="shared" si="88"/>
        <v>0</v>
      </c>
      <c r="U554" s="211"/>
      <c r="V554" s="237">
        <f t="shared" si="89"/>
        <v>1</v>
      </c>
      <c r="W554" s="238">
        <f t="shared" si="95"/>
        <v>36.82</v>
      </c>
      <c r="X554" s="239">
        <f t="shared" si="90"/>
        <v>1</v>
      </c>
      <c r="Y554" s="237">
        <f t="shared" si="91"/>
        <v>1</v>
      </c>
      <c r="Z554" s="238">
        <f t="shared" si="92"/>
        <v>23.933</v>
      </c>
      <c r="AA554" s="238">
        <f t="shared" si="93"/>
        <v>23.933</v>
      </c>
      <c r="AB554" s="238">
        <f t="shared" si="96"/>
        <v>13.052</v>
      </c>
      <c r="AC554" s="238">
        <f t="shared" si="94"/>
        <v>15.262500000000001</v>
      </c>
      <c r="AD554" s="240">
        <f t="shared" si="97"/>
        <v>0</v>
      </c>
      <c r="AE554" s="240">
        <f t="shared" si="98"/>
        <v>79</v>
      </c>
      <c r="AF554" s="240"/>
      <c r="AG554" s="240"/>
    </row>
    <row r="555" spans="1:33" x14ac:dyDescent="0.2">
      <c r="A555" s="197"/>
      <c r="B555" s="9">
        <v>526</v>
      </c>
      <c r="C555" s="204"/>
      <c r="D555" s="204"/>
      <c r="E555" s="201"/>
      <c r="F555" s="202" t="str">
        <f>IF(ISBLANK(E555), "", VLOOKUP(E555, Z!$A$2:$C$4127, 3, FALSE))</f>
        <v/>
      </c>
      <c r="G555" s="227"/>
      <c r="H555" s="227"/>
      <c r="I555" s="203" cm="1">
        <f t="array" ref="I555">IFERROR(W555/100*L555*INDEX(Application,X555,4), 0)</f>
        <v>0</v>
      </c>
      <c r="J555" s="204"/>
      <c r="K555" s="204"/>
      <c r="L555" s="229"/>
      <c r="M555" s="228"/>
      <c r="N555" s="203" cm="1">
        <f t="array" ref="N555">IFERROR(M555/100*L555*INDEX(Application,X555,4), 0)</f>
        <v>0</v>
      </c>
      <c r="O555" s="205"/>
      <c r="P555" s="204"/>
      <c r="Q555" s="201"/>
      <c r="R555" s="202" t="str">
        <f>IF(ISBLANK(Q555), "", VLOOKUP(Q555, Z!$A$2:$C$4127, 3, FALSE))</f>
        <v/>
      </c>
      <c r="S555" s="206"/>
      <c r="T555" s="207">
        <f t="shared" si="88"/>
        <v>0</v>
      </c>
      <c r="U555" s="211"/>
      <c r="V555" s="237">
        <f t="shared" si="89"/>
        <v>1</v>
      </c>
      <c r="W555" s="238">
        <f t="shared" si="95"/>
        <v>36.82</v>
      </c>
      <c r="X555" s="239">
        <f t="shared" si="90"/>
        <v>1</v>
      </c>
      <c r="Y555" s="237">
        <f t="shared" si="91"/>
        <v>1</v>
      </c>
      <c r="Z555" s="238">
        <f t="shared" si="92"/>
        <v>23.933</v>
      </c>
      <c r="AA555" s="238">
        <f t="shared" si="93"/>
        <v>23.933</v>
      </c>
      <c r="AB555" s="238">
        <f t="shared" si="96"/>
        <v>13.052</v>
      </c>
      <c r="AC555" s="238">
        <f t="shared" si="94"/>
        <v>15.262500000000001</v>
      </c>
      <c r="AD555" s="240">
        <f t="shared" si="97"/>
        <v>0</v>
      </c>
      <c r="AE555" s="240">
        <f t="shared" si="98"/>
        <v>79</v>
      </c>
      <c r="AF555" s="240"/>
      <c r="AG555" s="240"/>
    </row>
    <row r="556" spans="1:33" x14ac:dyDescent="0.2">
      <c r="A556" s="197"/>
      <c r="B556" s="9">
        <v>527</v>
      </c>
      <c r="C556" s="204"/>
      <c r="D556" s="204"/>
      <c r="E556" s="201"/>
      <c r="F556" s="202" t="str">
        <f>IF(ISBLANK(E556), "", VLOOKUP(E556, Z!$A$2:$C$4127, 3, FALSE))</f>
        <v/>
      </c>
      <c r="G556" s="227"/>
      <c r="H556" s="227"/>
      <c r="I556" s="203" cm="1">
        <f t="array" ref="I556">IFERROR(W556/100*L556*INDEX(Application,X556,4), 0)</f>
        <v>0</v>
      </c>
      <c r="J556" s="204"/>
      <c r="K556" s="204"/>
      <c r="L556" s="229"/>
      <c r="M556" s="228"/>
      <c r="N556" s="203" cm="1">
        <f t="array" ref="N556">IFERROR(M556/100*L556*INDEX(Application,X556,4), 0)</f>
        <v>0</v>
      </c>
      <c r="O556" s="205"/>
      <c r="P556" s="204"/>
      <c r="Q556" s="201"/>
      <c r="R556" s="202" t="str">
        <f>IF(ISBLANK(Q556), "", VLOOKUP(Q556, Z!$A$2:$C$4127, 3, FALSE))</f>
        <v/>
      </c>
      <c r="S556" s="206"/>
      <c r="T556" s="207">
        <f t="shared" si="88"/>
        <v>0</v>
      </c>
      <c r="U556" s="211"/>
      <c r="V556" s="237">
        <f t="shared" si="89"/>
        <v>1</v>
      </c>
      <c r="W556" s="238">
        <f t="shared" si="95"/>
        <v>36.82</v>
      </c>
      <c r="X556" s="239">
        <f t="shared" si="90"/>
        <v>1</v>
      </c>
      <c r="Y556" s="237">
        <f t="shared" si="91"/>
        <v>1</v>
      </c>
      <c r="Z556" s="238">
        <f t="shared" si="92"/>
        <v>23.933</v>
      </c>
      <c r="AA556" s="238">
        <f t="shared" si="93"/>
        <v>23.933</v>
      </c>
      <c r="AB556" s="238">
        <f t="shared" si="96"/>
        <v>13.052</v>
      </c>
      <c r="AC556" s="238">
        <f t="shared" si="94"/>
        <v>15.262500000000001</v>
      </c>
      <c r="AD556" s="240">
        <f t="shared" si="97"/>
        <v>0</v>
      </c>
      <c r="AE556" s="240">
        <f t="shared" si="98"/>
        <v>79</v>
      </c>
      <c r="AF556" s="240"/>
      <c r="AG556" s="240"/>
    </row>
    <row r="557" spans="1:33" x14ac:dyDescent="0.2">
      <c r="A557" s="197"/>
      <c r="B557" s="9">
        <v>528</v>
      </c>
      <c r="C557" s="204"/>
      <c r="D557" s="204"/>
      <c r="E557" s="201"/>
      <c r="F557" s="202" t="str">
        <f>IF(ISBLANK(E557), "", VLOOKUP(E557, Z!$A$2:$C$4127, 3, FALSE))</f>
        <v/>
      </c>
      <c r="G557" s="227"/>
      <c r="H557" s="227"/>
      <c r="I557" s="203" cm="1">
        <f t="array" ref="I557">IFERROR(W557/100*L557*INDEX(Application,X557,4), 0)</f>
        <v>0</v>
      </c>
      <c r="J557" s="204"/>
      <c r="K557" s="204"/>
      <c r="L557" s="229"/>
      <c r="M557" s="228"/>
      <c r="N557" s="203" cm="1">
        <f t="array" ref="N557">IFERROR(M557/100*L557*INDEX(Application,X557,4), 0)</f>
        <v>0</v>
      </c>
      <c r="O557" s="205"/>
      <c r="P557" s="204"/>
      <c r="Q557" s="201"/>
      <c r="R557" s="202" t="str">
        <f>IF(ISBLANK(Q557), "", VLOOKUP(Q557, Z!$A$2:$C$4127, 3, FALSE))</f>
        <v/>
      </c>
      <c r="S557" s="206"/>
      <c r="T557" s="207">
        <f t="shared" si="88"/>
        <v>0</v>
      </c>
      <c r="U557" s="211"/>
      <c r="V557" s="237">
        <f t="shared" si="89"/>
        <v>1</v>
      </c>
      <c r="W557" s="238">
        <f t="shared" si="95"/>
        <v>36.82</v>
      </c>
      <c r="X557" s="239">
        <f t="shared" si="90"/>
        <v>1</v>
      </c>
      <c r="Y557" s="237">
        <f t="shared" si="91"/>
        <v>1</v>
      </c>
      <c r="Z557" s="238">
        <f t="shared" si="92"/>
        <v>23.933</v>
      </c>
      <c r="AA557" s="238">
        <f t="shared" si="93"/>
        <v>23.933</v>
      </c>
      <c r="AB557" s="238">
        <f t="shared" si="96"/>
        <v>13.052</v>
      </c>
      <c r="AC557" s="238">
        <f t="shared" si="94"/>
        <v>15.262500000000001</v>
      </c>
      <c r="AD557" s="240">
        <f t="shared" si="97"/>
        <v>0</v>
      </c>
      <c r="AE557" s="240">
        <f t="shared" si="98"/>
        <v>79</v>
      </c>
      <c r="AF557" s="240"/>
      <c r="AG557" s="240"/>
    </row>
    <row r="558" spans="1:33" x14ac:dyDescent="0.2">
      <c r="A558" s="197"/>
      <c r="B558" s="226">
        <v>529</v>
      </c>
      <c r="C558" s="204"/>
      <c r="D558" s="204"/>
      <c r="E558" s="201"/>
      <c r="F558" s="202" t="str">
        <f>IF(ISBLANK(E558), "", VLOOKUP(E558, Z!$A$2:$C$4127, 3, FALSE))</f>
        <v/>
      </c>
      <c r="G558" s="227"/>
      <c r="H558" s="227"/>
      <c r="I558" s="203" cm="1">
        <f t="array" ref="I558">IFERROR(W558/100*L558*INDEX(Application,X558,4), 0)</f>
        <v>0</v>
      </c>
      <c r="J558" s="204"/>
      <c r="K558" s="204"/>
      <c r="L558" s="229"/>
      <c r="M558" s="228"/>
      <c r="N558" s="203" cm="1">
        <f t="array" ref="N558">IFERROR(M558/100*L558*INDEX(Application,X558,4), 0)</f>
        <v>0</v>
      </c>
      <c r="O558" s="205"/>
      <c r="P558" s="204"/>
      <c r="Q558" s="201"/>
      <c r="R558" s="202" t="str">
        <f>IF(ISBLANK(Q558), "", VLOOKUP(Q558, Z!$A$2:$C$4127, 3, FALSE))</f>
        <v/>
      </c>
      <c r="S558" s="206"/>
      <c r="T558" s="207">
        <f t="shared" si="88"/>
        <v>0</v>
      </c>
      <c r="U558" s="211"/>
      <c r="V558" s="237">
        <f t="shared" si="89"/>
        <v>1</v>
      </c>
      <c r="W558" s="238">
        <f t="shared" si="95"/>
        <v>36.82</v>
      </c>
      <c r="X558" s="239">
        <f t="shared" si="90"/>
        <v>1</v>
      </c>
      <c r="Y558" s="237">
        <f t="shared" si="91"/>
        <v>1</v>
      </c>
      <c r="Z558" s="238">
        <f t="shared" si="92"/>
        <v>23.933</v>
      </c>
      <c r="AA558" s="238">
        <f t="shared" si="93"/>
        <v>23.933</v>
      </c>
      <c r="AB558" s="238">
        <f t="shared" si="96"/>
        <v>13.052</v>
      </c>
      <c r="AC558" s="238">
        <f t="shared" si="94"/>
        <v>15.262500000000001</v>
      </c>
      <c r="AD558" s="240">
        <f t="shared" si="97"/>
        <v>0</v>
      </c>
      <c r="AE558" s="240">
        <f t="shared" si="98"/>
        <v>79</v>
      </c>
      <c r="AF558" s="240"/>
      <c r="AG558" s="240"/>
    </row>
    <row r="559" spans="1:33" x14ac:dyDescent="0.2">
      <c r="A559" s="197"/>
      <c r="B559" s="9">
        <v>530</v>
      </c>
      <c r="C559" s="204"/>
      <c r="D559" s="204"/>
      <c r="E559" s="201"/>
      <c r="F559" s="202" t="str">
        <f>IF(ISBLANK(E559), "", VLOOKUP(E559, Z!$A$2:$C$4127, 3, FALSE))</f>
        <v/>
      </c>
      <c r="G559" s="227"/>
      <c r="H559" s="227"/>
      <c r="I559" s="203" cm="1">
        <f t="array" ref="I559">IFERROR(W559/100*L559*INDEX(Application,X559,4), 0)</f>
        <v>0</v>
      </c>
      <c r="J559" s="204"/>
      <c r="K559" s="204"/>
      <c r="L559" s="229"/>
      <c r="M559" s="228"/>
      <c r="N559" s="203" cm="1">
        <f t="array" ref="N559">IFERROR(M559/100*L559*INDEX(Application,X559,4), 0)</f>
        <v>0</v>
      </c>
      <c r="O559" s="205"/>
      <c r="P559" s="204"/>
      <c r="Q559" s="201"/>
      <c r="R559" s="202" t="str">
        <f>IF(ISBLANK(Q559), "", VLOOKUP(Q559, Z!$A$2:$C$4127, 3, FALSE))</f>
        <v/>
      </c>
      <c r="S559" s="206"/>
      <c r="T559" s="207">
        <f t="shared" si="88"/>
        <v>0</v>
      </c>
      <c r="U559" s="211"/>
      <c r="V559" s="237">
        <f t="shared" si="89"/>
        <v>1</v>
      </c>
      <c r="W559" s="238">
        <f t="shared" si="95"/>
        <v>36.82</v>
      </c>
      <c r="X559" s="239">
        <f t="shared" si="90"/>
        <v>1</v>
      </c>
      <c r="Y559" s="237">
        <f t="shared" si="91"/>
        <v>1</v>
      </c>
      <c r="Z559" s="238">
        <f t="shared" si="92"/>
        <v>23.933</v>
      </c>
      <c r="AA559" s="238">
        <f t="shared" si="93"/>
        <v>23.933</v>
      </c>
      <c r="AB559" s="238">
        <f t="shared" si="96"/>
        <v>13.052</v>
      </c>
      <c r="AC559" s="238">
        <f t="shared" si="94"/>
        <v>15.262500000000001</v>
      </c>
      <c r="AD559" s="240">
        <f t="shared" si="97"/>
        <v>0</v>
      </c>
      <c r="AE559" s="240">
        <f t="shared" si="98"/>
        <v>79</v>
      </c>
      <c r="AF559" s="240"/>
      <c r="AG559" s="240"/>
    </row>
    <row r="560" spans="1:33" x14ac:dyDescent="0.2">
      <c r="A560" s="197"/>
      <c r="B560" s="9">
        <v>531</v>
      </c>
      <c r="C560" s="204"/>
      <c r="D560" s="204"/>
      <c r="E560" s="201"/>
      <c r="F560" s="202" t="str">
        <f>IF(ISBLANK(E560), "", VLOOKUP(E560, Z!$A$2:$C$4127, 3, FALSE))</f>
        <v/>
      </c>
      <c r="G560" s="227"/>
      <c r="H560" s="227"/>
      <c r="I560" s="203" cm="1">
        <f t="array" ref="I560">IFERROR(W560/100*L560*INDEX(Application,X560,4), 0)</f>
        <v>0</v>
      </c>
      <c r="J560" s="204"/>
      <c r="K560" s="204"/>
      <c r="L560" s="229"/>
      <c r="M560" s="228"/>
      <c r="N560" s="203" cm="1">
        <f t="array" ref="N560">IFERROR(M560/100*L560*INDEX(Application,X560,4), 0)</f>
        <v>0</v>
      </c>
      <c r="O560" s="205"/>
      <c r="P560" s="204"/>
      <c r="Q560" s="201"/>
      <c r="R560" s="202" t="str">
        <f>IF(ISBLANK(Q560), "", VLOOKUP(Q560, Z!$A$2:$C$4127, 3, FALSE))</f>
        <v/>
      </c>
      <c r="S560" s="206"/>
      <c r="T560" s="207">
        <f t="shared" si="88"/>
        <v>0</v>
      </c>
      <c r="U560" s="211"/>
      <c r="V560" s="237">
        <f t="shared" si="89"/>
        <v>1</v>
      </c>
      <c r="W560" s="238">
        <f t="shared" si="95"/>
        <v>36.82</v>
      </c>
      <c r="X560" s="239">
        <f t="shared" si="90"/>
        <v>1</v>
      </c>
      <c r="Y560" s="237">
        <f t="shared" si="91"/>
        <v>1</v>
      </c>
      <c r="Z560" s="238">
        <f t="shared" si="92"/>
        <v>23.933</v>
      </c>
      <c r="AA560" s="238">
        <f t="shared" si="93"/>
        <v>23.933</v>
      </c>
      <c r="AB560" s="238">
        <f t="shared" si="96"/>
        <v>13.052</v>
      </c>
      <c r="AC560" s="238">
        <f t="shared" si="94"/>
        <v>15.262500000000001</v>
      </c>
      <c r="AD560" s="240">
        <f t="shared" si="97"/>
        <v>0</v>
      </c>
      <c r="AE560" s="240">
        <f t="shared" si="98"/>
        <v>79</v>
      </c>
      <c r="AF560" s="240"/>
      <c r="AG560" s="240"/>
    </row>
    <row r="561" spans="1:33" x14ac:dyDescent="0.2">
      <c r="A561" s="197"/>
      <c r="B561" s="9">
        <v>532</v>
      </c>
      <c r="C561" s="204"/>
      <c r="D561" s="204"/>
      <c r="E561" s="201"/>
      <c r="F561" s="202" t="str">
        <f>IF(ISBLANK(E561), "", VLOOKUP(E561, Z!$A$2:$C$4127, 3, FALSE))</f>
        <v/>
      </c>
      <c r="G561" s="227"/>
      <c r="H561" s="227"/>
      <c r="I561" s="203" cm="1">
        <f t="array" ref="I561">IFERROR(W561/100*L561*INDEX(Application,X561,4), 0)</f>
        <v>0</v>
      </c>
      <c r="J561" s="204"/>
      <c r="K561" s="204"/>
      <c r="L561" s="229"/>
      <c r="M561" s="228"/>
      <c r="N561" s="203" cm="1">
        <f t="array" ref="N561">IFERROR(M561/100*L561*INDEX(Application,X561,4), 0)</f>
        <v>0</v>
      </c>
      <c r="O561" s="205"/>
      <c r="P561" s="204"/>
      <c r="Q561" s="201"/>
      <c r="R561" s="202" t="str">
        <f>IF(ISBLANK(Q561), "", VLOOKUP(Q561, Z!$A$2:$C$4127, 3, FALSE))</f>
        <v/>
      </c>
      <c r="S561" s="206"/>
      <c r="T561" s="207">
        <f t="shared" si="88"/>
        <v>0</v>
      </c>
      <c r="U561" s="211"/>
      <c r="V561" s="237">
        <f t="shared" si="89"/>
        <v>1</v>
      </c>
      <c r="W561" s="238">
        <f t="shared" si="95"/>
        <v>36.82</v>
      </c>
      <c r="X561" s="239">
        <f t="shared" si="90"/>
        <v>1</v>
      </c>
      <c r="Y561" s="237">
        <f t="shared" si="91"/>
        <v>1</v>
      </c>
      <c r="Z561" s="238">
        <f t="shared" si="92"/>
        <v>23.933</v>
      </c>
      <c r="AA561" s="238">
        <f t="shared" si="93"/>
        <v>23.933</v>
      </c>
      <c r="AB561" s="238">
        <f t="shared" si="96"/>
        <v>13.052</v>
      </c>
      <c r="AC561" s="238">
        <f t="shared" si="94"/>
        <v>15.262500000000001</v>
      </c>
      <c r="AD561" s="240">
        <f t="shared" si="97"/>
        <v>0</v>
      </c>
      <c r="AE561" s="240">
        <f t="shared" si="98"/>
        <v>79</v>
      </c>
      <c r="AF561" s="240"/>
      <c r="AG561" s="240"/>
    </row>
    <row r="562" spans="1:33" x14ac:dyDescent="0.2">
      <c r="A562" s="197"/>
      <c r="B562" s="226">
        <v>533</v>
      </c>
      <c r="C562" s="204"/>
      <c r="D562" s="204"/>
      <c r="E562" s="201"/>
      <c r="F562" s="202" t="str">
        <f>IF(ISBLANK(E562), "", VLOOKUP(E562, Z!$A$2:$C$4127, 3, FALSE))</f>
        <v/>
      </c>
      <c r="G562" s="227"/>
      <c r="H562" s="227"/>
      <c r="I562" s="203" cm="1">
        <f t="array" ref="I562">IFERROR(W562/100*L562*INDEX(Application,X562,4), 0)</f>
        <v>0</v>
      </c>
      <c r="J562" s="204"/>
      <c r="K562" s="204"/>
      <c r="L562" s="229"/>
      <c r="M562" s="228"/>
      <c r="N562" s="203" cm="1">
        <f t="array" ref="N562">IFERROR(M562/100*L562*INDEX(Application,X562,4), 0)</f>
        <v>0</v>
      </c>
      <c r="O562" s="205"/>
      <c r="P562" s="204"/>
      <c r="Q562" s="201"/>
      <c r="R562" s="202" t="str">
        <f>IF(ISBLANK(Q562), "", VLOOKUP(Q562, Z!$A$2:$C$4127, 3, FALSE))</f>
        <v/>
      </c>
      <c r="S562" s="206"/>
      <c r="T562" s="207">
        <f t="shared" si="88"/>
        <v>0</v>
      </c>
      <c r="U562" s="211"/>
      <c r="V562" s="237">
        <f t="shared" si="89"/>
        <v>1</v>
      </c>
      <c r="W562" s="238">
        <f t="shared" si="95"/>
        <v>36.82</v>
      </c>
      <c r="X562" s="239">
        <f t="shared" si="90"/>
        <v>1</v>
      </c>
      <c r="Y562" s="237">
        <f t="shared" si="91"/>
        <v>1</v>
      </c>
      <c r="Z562" s="238">
        <f t="shared" si="92"/>
        <v>23.933</v>
      </c>
      <c r="AA562" s="238">
        <f t="shared" si="93"/>
        <v>23.933</v>
      </c>
      <c r="AB562" s="238">
        <f t="shared" si="96"/>
        <v>13.052</v>
      </c>
      <c r="AC562" s="238">
        <f t="shared" si="94"/>
        <v>15.262500000000001</v>
      </c>
      <c r="AD562" s="240">
        <f t="shared" si="97"/>
        <v>0</v>
      </c>
      <c r="AE562" s="240">
        <f t="shared" si="98"/>
        <v>79</v>
      </c>
      <c r="AF562" s="240"/>
      <c r="AG562" s="240"/>
    </row>
    <row r="563" spans="1:33" x14ac:dyDescent="0.2">
      <c r="A563" s="197"/>
      <c r="B563" s="9">
        <v>534</v>
      </c>
      <c r="C563" s="204"/>
      <c r="D563" s="204"/>
      <c r="E563" s="201"/>
      <c r="F563" s="202" t="str">
        <f>IF(ISBLANK(E563), "", VLOOKUP(E563, Z!$A$2:$C$4127, 3, FALSE))</f>
        <v/>
      </c>
      <c r="G563" s="227"/>
      <c r="H563" s="227"/>
      <c r="I563" s="203" cm="1">
        <f t="array" ref="I563">IFERROR(W563/100*L563*INDEX(Application,X563,4), 0)</f>
        <v>0</v>
      </c>
      <c r="J563" s="204"/>
      <c r="K563" s="204"/>
      <c r="L563" s="229"/>
      <c r="M563" s="228"/>
      <c r="N563" s="203" cm="1">
        <f t="array" ref="N563">IFERROR(M563/100*L563*INDEX(Application,X563,4), 0)</f>
        <v>0</v>
      </c>
      <c r="O563" s="205"/>
      <c r="P563" s="204"/>
      <c r="Q563" s="201"/>
      <c r="R563" s="202" t="str">
        <f>IF(ISBLANK(Q563), "", VLOOKUP(Q563, Z!$A$2:$C$4127, 3, FALSE))</f>
        <v/>
      </c>
      <c r="S563" s="206"/>
      <c r="T563" s="207">
        <f t="shared" si="88"/>
        <v>0</v>
      </c>
      <c r="U563" s="211"/>
      <c r="V563" s="237">
        <f t="shared" si="89"/>
        <v>1</v>
      </c>
      <c r="W563" s="238">
        <f t="shared" si="95"/>
        <v>36.82</v>
      </c>
      <c r="X563" s="239">
        <f t="shared" si="90"/>
        <v>1</v>
      </c>
      <c r="Y563" s="237">
        <f t="shared" si="91"/>
        <v>1</v>
      </c>
      <c r="Z563" s="238">
        <f t="shared" si="92"/>
        <v>23.933</v>
      </c>
      <c r="AA563" s="238">
        <f t="shared" si="93"/>
        <v>23.933</v>
      </c>
      <c r="AB563" s="238">
        <f t="shared" si="96"/>
        <v>13.052</v>
      </c>
      <c r="AC563" s="238">
        <f t="shared" si="94"/>
        <v>15.262500000000001</v>
      </c>
      <c r="AD563" s="240">
        <f t="shared" si="97"/>
        <v>0</v>
      </c>
      <c r="AE563" s="240">
        <f t="shared" si="98"/>
        <v>79</v>
      </c>
      <c r="AF563" s="240"/>
      <c r="AG563" s="240"/>
    </row>
    <row r="564" spans="1:33" x14ac:dyDescent="0.2">
      <c r="A564" s="197"/>
      <c r="B564" s="9">
        <v>535</v>
      </c>
      <c r="C564" s="204"/>
      <c r="D564" s="204"/>
      <c r="E564" s="201"/>
      <c r="F564" s="202" t="str">
        <f>IF(ISBLANK(E564), "", VLOOKUP(E564, Z!$A$2:$C$4127, 3, FALSE))</f>
        <v/>
      </c>
      <c r="G564" s="227"/>
      <c r="H564" s="227"/>
      <c r="I564" s="203" cm="1">
        <f t="array" ref="I564">IFERROR(W564/100*L564*INDEX(Application,X564,4), 0)</f>
        <v>0</v>
      </c>
      <c r="J564" s="204"/>
      <c r="K564" s="204"/>
      <c r="L564" s="229"/>
      <c r="M564" s="228"/>
      <c r="N564" s="203" cm="1">
        <f t="array" ref="N564">IFERROR(M564/100*L564*INDEX(Application,X564,4), 0)</f>
        <v>0</v>
      </c>
      <c r="O564" s="205"/>
      <c r="P564" s="204"/>
      <c r="Q564" s="201"/>
      <c r="R564" s="202" t="str">
        <f>IF(ISBLANK(Q564), "", VLOOKUP(Q564, Z!$A$2:$C$4127, 3, FALSE))</f>
        <v/>
      </c>
      <c r="S564" s="206"/>
      <c r="T564" s="207">
        <f t="shared" si="88"/>
        <v>0</v>
      </c>
      <c r="U564" s="211"/>
      <c r="V564" s="237">
        <f t="shared" si="89"/>
        <v>1</v>
      </c>
      <c r="W564" s="238">
        <f t="shared" si="95"/>
        <v>36.82</v>
      </c>
      <c r="X564" s="239">
        <f t="shared" si="90"/>
        <v>1</v>
      </c>
      <c r="Y564" s="237">
        <f t="shared" si="91"/>
        <v>1</v>
      </c>
      <c r="Z564" s="238">
        <f t="shared" si="92"/>
        <v>23.933</v>
      </c>
      <c r="AA564" s="238">
        <f t="shared" si="93"/>
        <v>23.933</v>
      </c>
      <c r="AB564" s="238">
        <f t="shared" si="96"/>
        <v>13.052</v>
      </c>
      <c r="AC564" s="238">
        <f t="shared" si="94"/>
        <v>15.262500000000001</v>
      </c>
      <c r="AD564" s="240">
        <f t="shared" si="97"/>
        <v>0</v>
      </c>
      <c r="AE564" s="240">
        <f t="shared" si="98"/>
        <v>79</v>
      </c>
      <c r="AF564" s="240"/>
      <c r="AG564" s="240"/>
    </row>
    <row r="565" spans="1:33" x14ac:dyDescent="0.2">
      <c r="A565" s="197"/>
      <c r="B565" s="9">
        <v>536</v>
      </c>
      <c r="C565" s="204"/>
      <c r="D565" s="204"/>
      <c r="E565" s="201"/>
      <c r="F565" s="202" t="str">
        <f>IF(ISBLANK(E565), "", VLOOKUP(E565, Z!$A$2:$C$4127, 3, FALSE))</f>
        <v/>
      </c>
      <c r="G565" s="227"/>
      <c r="H565" s="227"/>
      <c r="I565" s="203" cm="1">
        <f t="array" ref="I565">IFERROR(W565/100*L565*INDEX(Application,X565,4), 0)</f>
        <v>0</v>
      </c>
      <c r="J565" s="204"/>
      <c r="K565" s="204"/>
      <c r="L565" s="229"/>
      <c r="M565" s="228"/>
      <c r="N565" s="203" cm="1">
        <f t="array" ref="N565">IFERROR(M565/100*L565*INDEX(Application,X565,4), 0)</f>
        <v>0</v>
      </c>
      <c r="O565" s="205"/>
      <c r="P565" s="204"/>
      <c r="Q565" s="201"/>
      <c r="R565" s="202" t="str">
        <f>IF(ISBLANK(Q565), "", VLOOKUP(Q565, Z!$A$2:$C$4127, 3, FALSE))</f>
        <v/>
      </c>
      <c r="S565" s="206"/>
      <c r="T565" s="207">
        <f t="shared" si="88"/>
        <v>0</v>
      </c>
      <c r="U565" s="211"/>
      <c r="V565" s="237">
        <f t="shared" si="89"/>
        <v>1</v>
      </c>
      <c r="W565" s="238">
        <f t="shared" si="95"/>
        <v>36.82</v>
      </c>
      <c r="X565" s="239">
        <f t="shared" si="90"/>
        <v>1</v>
      </c>
      <c r="Y565" s="237">
        <f t="shared" si="91"/>
        <v>1</v>
      </c>
      <c r="Z565" s="238">
        <f t="shared" si="92"/>
        <v>23.933</v>
      </c>
      <c r="AA565" s="238">
        <f t="shared" si="93"/>
        <v>23.933</v>
      </c>
      <c r="AB565" s="238">
        <f t="shared" si="96"/>
        <v>13.052</v>
      </c>
      <c r="AC565" s="238">
        <f t="shared" si="94"/>
        <v>15.262500000000001</v>
      </c>
      <c r="AD565" s="240">
        <f t="shared" si="97"/>
        <v>0</v>
      </c>
      <c r="AE565" s="240">
        <f t="shared" si="98"/>
        <v>79</v>
      </c>
      <c r="AF565" s="240"/>
      <c r="AG565" s="240"/>
    </row>
    <row r="566" spans="1:33" x14ac:dyDescent="0.2">
      <c r="A566" s="197"/>
      <c r="B566" s="226">
        <v>537</v>
      </c>
      <c r="C566" s="204"/>
      <c r="D566" s="204"/>
      <c r="E566" s="201"/>
      <c r="F566" s="202" t="str">
        <f>IF(ISBLANK(E566), "", VLOOKUP(E566, Z!$A$2:$C$4127, 3, FALSE))</f>
        <v/>
      </c>
      <c r="G566" s="227"/>
      <c r="H566" s="227"/>
      <c r="I566" s="203" cm="1">
        <f t="array" ref="I566">IFERROR(W566/100*L566*INDEX(Application,X566,4), 0)</f>
        <v>0</v>
      </c>
      <c r="J566" s="204"/>
      <c r="K566" s="204"/>
      <c r="L566" s="229"/>
      <c r="M566" s="228"/>
      <c r="N566" s="203" cm="1">
        <f t="array" ref="N566">IFERROR(M566/100*L566*INDEX(Application,X566,4), 0)</f>
        <v>0</v>
      </c>
      <c r="O566" s="205"/>
      <c r="P566" s="204"/>
      <c r="Q566" s="201"/>
      <c r="R566" s="202" t="str">
        <f>IF(ISBLANK(Q566), "", VLOOKUP(Q566, Z!$A$2:$C$4127, 3, FALSE))</f>
        <v/>
      </c>
      <c r="S566" s="206"/>
      <c r="T566" s="207">
        <f t="shared" si="88"/>
        <v>0</v>
      </c>
      <c r="U566" s="211"/>
      <c r="V566" s="237">
        <f t="shared" si="89"/>
        <v>1</v>
      </c>
      <c r="W566" s="238">
        <f t="shared" si="95"/>
        <v>36.82</v>
      </c>
      <c r="X566" s="239">
        <f t="shared" si="90"/>
        <v>1</v>
      </c>
      <c r="Y566" s="237">
        <f t="shared" si="91"/>
        <v>1</v>
      </c>
      <c r="Z566" s="238">
        <f t="shared" si="92"/>
        <v>23.933</v>
      </c>
      <c r="AA566" s="238">
        <f t="shared" si="93"/>
        <v>23.933</v>
      </c>
      <c r="AB566" s="238">
        <f t="shared" si="96"/>
        <v>13.052</v>
      </c>
      <c r="AC566" s="238">
        <f t="shared" si="94"/>
        <v>15.262500000000001</v>
      </c>
      <c r="AD566" s="240">
        <f t="shared" si="97"/>
        <v>0</v>
      </c>
      <c r="AE566" s="240">
        <f t="shared" si="98"/>
        <v>79</v>
      </c>
      <c r="AF566" s="240"/>
      <c r="AG566" s="240"/>
    </row>
    <row r="567" spans="1:33" x14ac:dyDescent="0.2">
      <c r="A567" s="197"/>
      <c r="B567" s="9">
        <v>538</v>
      </c>
      <c r="C567" s="204"/>
      <c r="D567" s="204"/>
      <c r="E567" s="201"/>
      <c r="F567" s="202" t="str">
        <f>IF(ISBLANK(E567), "", VLOOKUP(E567, Z!$A$2:$C$4127, 3, FALSE))</f>
        <v/>
      </c>
      <c r="G567" s="227"/>
      <c r="H567" s="227"/>
      <c r="I567" s="203" cm="1">
        <f t="array" ref="I567">IFERROR(W567/100*L567*INDEX(Application,X567,4), 0)</f>
        <v>0</v>
      </c>
      <c r="J567" s="204"/>
      <c r="K567" s="204"/>
      <c r="L567" s="229"/>
      <c r="M567" s="228"/>
      <c r="N567" s="203" cm="1">
        <f t="array" ref="N567">IFERROR(M567/100*L567*INDEX(Application,X567,4), 0)</f>
        <v>0</v>
      </c>
      <c r="O567" s="205"/>
      <c r="P567" s="204"/>
      <c r="Q567" s="201"/>
      <c r="R567" s="202" t="str">
        <f>IF(ISBLANK(Q567), "", VLOOKUP(Q567, Z!$A$2:$C$4127, 3, FALSE))</f>
        <v/>
      </c>
      <c r="S567" s="206"/>
      <c r="T567" s="207">
        <f t="shared" si="88"/>
        <v>0</v>
      </c>
      <c r="U567" s="211"/>
      <c r="V567" s="237">
        <f t="shared" si="89"/>
        <v>1</v>
      </c>
      <c r="W567" s="238">
        <f t="shared" si="95"/>
        <v>36.82</v>
      </c>
      <c r="X567" s="239">
        <f t="shared" si="90"/>
        <v>1</v>
      </c>
      <c r="Y567" s="237">
        <f t="shared" si="91"/>
        <v>1</v>
      </c>
      <c r="Z567" s="238">
        <f t="shared" si="92"/>
        <v>23.933</v>
      </c>
      <c r="AA567" s="238">
        <f t="shared" si="93"/>
        <v>23.933</v>
      </c>
      <c r="AB567" s="238">
        <f t="shared" si="96"/>
        <v>13.052</v>
      </c>
      <c r="AC567" s="238">
        <f t="shared" si="94"/>
        <v>15.262500000000001</v>
      </c>
      <c r="AD567" s="240">
        <f t="shared" si="97"/>
        <v>0</v>
      </c>
      <c r="AE567" s="240">
        <f t="shared" si="98"/>
        <v>79</v>
      </c>
      <c r="AF567" s="240"/>
      <c r="AG567" s="240"/>
    </row>
    <row r="568" spans="1:33" x14ac:dyDescent="0.2">
      <c r="A568" s="197"/>
      <c r="B568" s="9">
        <v>539</v>
      </c>
      <c r="C568" s="204"/>
      <c r="D568" s="204"/>
      <c r="E568" s="201"/>
      <c r="F568" s="202" t="str">
        <f>IF(ISBLANK(E568), "", VLOOKUP(E568, Z!$A$2:$C$4127, 3, FALSE))</f>
        <v/>
      </c>
      <c r="G568" s="227"/>
      <c r="H568" s="227"/>
      <c r="I568" s="203" cm="1">
        <f t="array" ref="I568">IFERROR(W568/100*L568*INDEX(Application,X568,4), 0)</f>
        <v>0</v>
      </c>
      <c r="J568" s="204"/>
      <c r="K568" s="204"/>
      <c r="L568" s="229"/>
      <c r="M568" s="228"/>
      <c r="N568" s="203" cm="1">
        <f t="array" ref="N568">IFERROR(M568/100*L568*INDEX(Application,X568,4), 0)</f>
        <v>0</v>
      </c>
      <c r="O568" s="205"/>
      <c r="P568" s="204"/>
      <c r="Q568" s="201"/>
      <c r="R568" s="202" t="str">
        <f>IF(ISBLANK(Q568), "", VLOOKUP(Q568, Z!$A$2:$C$4127, 3, FALSE))</f>
        <v/>
      </c>
      <c r="S568" s="206"/>
      <c r="T568" s="207">
        <f t="shared" si="88"/>
        <v>0</v>
      </c>
      <c r="U568" s="211"/>
      <c r="V568" s="237">
        <f t="shared" si="89"/>
        <v>1</v>
      </c>
      <c r="W568" s="238">
        <f t="shared" si="95"/>
        <v>36.82</v>
      </c>
      <c r="X568" s="239">
        <f t="shared" si="90"/>
        <v>1</v>
      </c>
      <c r="Y568" s="237">
        <f t="shared" si="91"/>
        <v>1</v>
      </c>
      <c r="Z568" s="238">
        <f t="shared" si="92"/>
        <v>23.933</v>
      </c>
      <c r="AA568" s="238">
        <f t="shared" si="93"/>
        <v>23.933</v>
      </c>
      <c r="AB568" s="238">
        <f t="shared" si="96"/>
        <v>13.052</v>
      </c>
      <c r="AC568" s="238">
        <f t="shared" si="94"/>
        <v>15.262500000000001</v>
      </c>
      <c r="AD568" s="240">
        <f t="shared" si="97"/>
        <v>0</v>
      </c>
      <c r="AE568" s="240">
        <f t="shared" si="98"/>
        <v>79</v>
      </c>
      <c r="AF568" s="240"/>
      <c r="AG568" s="240"/>
    </row>
    <row r="569" spans="1:33" x14ac:dyDescent="0.2">
      <c r="A569" s="197"/>
      <c r="B569" s="9">
        <v>540</v>
      </c>
      <c r="C569" s="204"/>
      <c r="D569" s="204"/>
      <c r="E569" s="201"/>
      <c r="F569" s="202" t="str">
        <f>IF(ISBLANK(E569), "", VLOOKUP(E569, Z!$A$2:$C$4127, 3, FALSE))</f>
        <v/>
      </c>
      <c r="G569" s="227"/>
      <c r="H569" s="227"/>
      <c r="I569" s="203" cm="1">
        <f t="array" ref="I569">IFERROR(W569/100*L569*INDEX(Application,X569,4), 0)</f>
        <v>0</v>
      </c>
      <c r="J569" s="204"/>
      <c r="K569" s="204"/>
      <c r="L569" s="229"/>
      <c r="M569" s="228"/>
      <c r="N569" s="203" cm="1">
        <f t="array" ref="N569">IFERROR(M569/100*L569*INDEX(Application,X569,4), 0)</f>
        <v>0</v>
      </c>
      <c r="O569" s="205"/>
      <c r="P569" s="204"/>
      <c r="Q569" s="201"/>
      <c r="R569" s="202" t="str">
        <f>IF(ISBLANK(Q569), "", VLOOKUP(Q569, Z!$A$2:$C$4127, 3, FALSE))</f>
        <v/>
      </c>
      <c r="S569" s="206"/>
      <c r="T569" s="207">
        <f t="shared" si="88"/>
        <v>0</v>
      </c>
      <c r="U569" s="211"/>
      <c r="V569" s="237">
        <f t="shared" si="89"/>
        <v>1</v>
      </c>
      <c r="W569" s="238">
        <f t="shared" si="95"/>
        <v>36.82</v>
      </c>
      <c r="X569" s="239">
        <f t="shared" si="90"/>
        <v>1</v>
      </c>
      <c r="Y569" s="237">
        <f t="shared" si="91"/>
        <v>1</v>
      </c>
      <c r="Z569" s="238">
        <f t="shared" si="92"/>
        <v>23.933</v>
      </c>
      <c r="AA569" s="238">
        <f t="shared" si="93"/>
        <v>23.933</v>
      </c>
      <c r="AB569" s="238">
        <f t="shared" si="96"/>
        <v>13.052</v>
      </c>
      <c r="AC569" s="238">
        <f t="shared" si="94"/>
        <v>15.262500000000001</v>
      </c>
      <c r="AD569" s="240">
        <f t="shared" si="97"/>
        <v>0</v>
      </c>
      <c r="AE569" s="240">
        <f t="shared" si="98"/>
        <v>79</v>
      </c>
      <c r="AF569" s="240"/>
      <c r="AG569" s="240"/>
    </row>
    <row r="570" spans="1:33" x14ac:dyDescent="0.2">
      <c r="A570" s="197"/>
      <c r="B570" s="226">
        <v>541</v>
      </c>
      <c r="C570" s="204"/>
      <c r="D570" s="204"/>
      <c r="E570" s="201"/>
      <c r="F570" s="202" t="str">
        <f>IF(ISBLANK(E570), "", VLOOKUP(E570, Z!$A$2:$C$4127, 3, FALSE))</f>
        <v/>
      </c>
      <c r="G570" s="227"/>
      <c r="H570" s="227"/>
      <c r="I570" s="203" cm="1">
        <f t="array" ref="I570">IFERROR(W570/100*L570*INDEX(Application,X570,4), 0)</f>
        <v>0</v>
      </c>
      <c r="J570" s="204"/>
      <c r="K570" s="204"/>
      <c r="L570" s="229"/>
      <c r="M570" s="228"/>
      <c r="N570" s="203" cm="1">
        <f t="array" ref="N570">IFERROR(M570/100*L570*INDEX(Application,X570,4), 0)</f>
        <v>0</v>
      </c>
      <c r="O570" s="205"/>
      <c r="P570" s="204"/>
      <c r="Q570" s="201"/>
      <c r="R570" s="202" t="str">
        <f>IF(ISBLANK(Q570), "", VLOOKUP(Q570, Z!$A$2:$C$4127, 3, FALSE))</f>
        <v/>
      </c>
      <c r="S570" s="206"/>
      <c r="T570" s="207">
        <f t="shared" si="88"/>
        <v>0</v>
      </c>
      <c r="U570" s="211"/>
      <c r="V570" s="237">
        <f t="shared" si="89"/>
        <v>1</v>
      </c>
      <c r="W570" s="238">
        <f t="shared" si="95"/>
        <v>36.82</v>
      </c>
      <c r="X570" s="239">
        <f t="shared" si="90"/>
        <v>1</v>
      </c>
      <c r="Y570" s="237">
        <f t="shared" si="91"/>
        <v>1</v>
      </c>
      <c r="Z570" s="238">
        <f t="shared" si="92"/>
        <v>23.933</v>
      </c>
      <c r="AA570" s="238">
        <f t="shared" si="93"/>
        <v>23.933</v>
      </c>
      <c r="AB570" s="238">
        <f t="shared" si="96"/>
        <v>13.052</v>
      </c>
      <c r="AC570" s="238">
        <f t="shared" si="94"/>
        <v>15.262500000000001</v>
      </c>
      <c r="AD570" s="240">
        <f t="shared" si="97"/>
        <v>0</v>
      </c>
      <c r="AE570" s="240">
        <f t="shared" si="98"/>
        <v>79</v>
      </c>
      <c r="AF570" s="240"/>
      <c r="AG570" s="240"/>
    </row>
    <row r="571" spans="1:33" x14ac:dyDescent="0.2">
      <c r="A571" s="197"/>
      <c r="B571" s="9">
        <v>542</v>
      </c>
      <c r="C571" s="204"/>
      <c r="D571" s="204"/>
      <c r="E571" s="201"/>
      <c r="F571" s="202" t="str">
        <f>IF(ISBLANK(E571), "", VLOOKUP(E571, Z!$A$2:$C$4127, 3, FALSE))</f>
        <v/>
      </c>
      <c r="G571" s="227"/>
      <c r="H571" s="227"/>
      <c r="I571" s="203" cm="1">
        <f t="array" ref="I571">IFERROR(W571/100*L571*INDEX(Application,X571,4), 0)</f>
        <v>0</v>
      </c>
      <c r="J571" s="204"/>
      <c r="K571" s="204"/>
      <c r="L571" s="229"/>
      <c r="M571" s="228"/>
      <c r="N571" s="203" cm="1">
        <f t="array" ref="N571">IFERROR(M571/100*L571*INDEX(Application,X571,4), 0)</f>
        <v>0</v>
      </c>
      <c r="O571" s="205"/>
      <c r="P571" s="204"/>
      <c r="Q571" s="201"/>
      <c r="R571" s="202" t="str">
        <f>IF(ISBLANK(Q571), "", VLOOKUP(Q571, Z!$A$2:$C$4127, 3, FALSE))</f>
        <v/>
      </c>
      <c r="S571" s="206"/>
      <c r="T571" s="207">
        <f t="shared" si="88"/>
        <v>0</v>
      </c>
      <c r="U571" s="211"/>
      <c r="V571" s="237">
        <f t="shared" si="89"/>
        <v>1</v>
      </c>
      <c r="W571" s="238">
        <f t="shared" si="95"/>
        <v>36.82</v>
      </c>
      <c r="X571" s="239">
        <f t="shared" si="90"/>
        <v>1</v>
      </c>
      <c r="Y571" s="237">
        <f t="shared" si="91"/>
        <v>1</v>
      </c>
      <c r="Z571" s="238">
        <f t="shared" si="92"/>
        <v>23.933</v>
      </c>
      <c r="AA571" s="238">
        <f t="shared" si="93"/>
        <v>23.933</v>
      </c>
      <c r="AB571" s="238">
        <f t="shared" si="96"/>
        <v>13.052</v>
      </c>
      <c r="AC571" s="238">
        <f t="shared" si="94"/>
        <v>15.262500000000001</v>
      </c>
      <c r="AD571" s="240">
        <f t="shared" si="97"/>
        <v>0</v>
      </c>
      <c r="AE571" s="240">
        <f t="shared" si="98"/>
        <v>79</v>
      </c>
      <c r="AF571" s="240"/>
      <c r="AG571" s="240"/>
    </row>
    <row r="572" spans="1:33" x14ac:dyDescent="0.2">
      <c r="A572" s="197"/>
      <c r="B572" s="9">
        <v>543</v>
      </c>
      <c r="C572" s="204"/>
      <c r="D572" s="204"/>
      <c r="E572" s="201"/>
      <c r="F572" s="202" t="str">
        <f>IF(ISBLANK(E572), "", VLOOKUP(E572, Z!$A$2:$C$4127, 3, FALSE))</f>
        <v/>
      </c>
      <c r="G572" s="227"/>
      <c r="H572" s="227"/>
      <c r="I572" s="203" cm="1">
        <f t="array" ref="I572">IFERROR(W572/100*L572*INDEX(Application,X572,4), 0)</f>
        <v>0</v>
      </c>
      <c r="J572" s="204"/>
      <c r="K572" s="204"/>
      <c r="L572" s="229"/>
      <c r="M572" s="228"/>
      <c r="N572" s="203" cm="1">
        <f t="array" ref="N572">IFERROR(M572/100*L572*INDEX(Application,X572,4), 0)</f>
        <v>0</v>
      </c>
      <c r="O572" s="205"/>
      <c r="P572" s="204"/>
      <c r="Q572" s="201"/>
      <c r="R572" s="202" t="str">
        <f>IF(ISBLANK(Q572), "", VLOOKUP(Q572, Z!$A$2:$C$4127, 3, FALSE))</f>
        <v/>
      </c>
      <c r="S572" s="206"/>
      <c r="T572" s="207">
        <f t="shared" si="88"/>
        <v>0</v>
      </c>
      <c r="U572" s="211"/>
      <c r="V572" s="237">
        <f t="shared" si="89"/>
        <v>1</v>
      </c>
      <c r="W572" s="238">
        <f t="shared" si="95"/>
        <v>36.82</v>
      </c>
      <c r="X572" s="239">
        <f t="shared" si="90"/>
        <v>1</v>
      </c>
      <c r="Y572" s="237">
        <f t="shared" si="91"/>
        <v>1</v>
      </c>
      <c r="Z572" s="238">
        <f t="shared" si="92"/>
        <v>23.933</v>
      </c>
      <c r="AA572" s="238">
        <f t="shared" si="93"/>
        <v>23.933</v>
      </c>
      <c r="AB572" s="238">
        <f t="shared" si="96"/>
        <v>13.052</v>
      </c>
      <c r="AC572" s="238">
        <f t="shared" si="94"/>
        <v>15.262500000000001</v>
      </c>
      <c r="AD572" s="240">
        <f t="shared" si="97"/>
        <v>0</v>
      </c>
      <c r="AE572" s="240">
        <f t="shared" si="98"/>
        <v>79</v>
      </c>
      <c r="AF572" s="240"/>
      <c r="AG572" s="240"/>
    </row>
    <row r="573" spans="1:33" x14ac:dyDescent="0.2">
      <c r="A573" s="197"/>
      <c r="B573" s="9">
        <v>544</v>
      </c>
      <c r="C573" s="204"/>
      <c r="D573" s="204"/>
      <c r="E573" s="201"/>
      <c r="F573" s="202" t="str">
        <f>IF(ISBLANK(E573), "", VLOOKUP(E573, Z!$A$2:$C$4127, 3, FALSE))</f>
        <v/>
      </c>
      <c r="G573" s="227"/>
      <c r="H573" s="227"/>
      <c r="I573" s="203" cm="1">
        <f t="array" ref="I573">IFERROR(W573/100*L573*INDEX(Application,X573,4), 0)</f>
        <v>0</v>
      </c>
      <c r="J573" s="204"/>
      <c r="K573" s="204"/>
      <c r="L573" s="229"/>
      <c r="M573" s="228"/>
      <c r="N573" s="203" cm="1">
        <f t="array" ref="N573">IFERROR(M573/100*L573*INDEX(Application,X573,4), 0)</f>
        <v>0</v>
      </c>
      <c r="O573" s="205"/>
      <c r="P573" s="204"/>
      <c r="Q573" s="201"/>
      <c r="R573" s="202" t="str">
        <f>IF(ISBLANK(Q573), "", VLOOKUP(Q573, Z!$A$2:$C$4127, 3, FALSE))</f>
        <v/>
      </c>
      <c r="S573" s="206"/>
      <c r="T573" s="207">
        <f t="shared" si="88"/>
        <v>0</v>
      </c>
      <c r="U573" s="211"/>
      <c r="V573" s="237">
        <f t="shared" si="89"/>
        <v>1</v>
      </c>
      <c r="W573" s="238">
        <f t="shared" si="95"/>
        <v>36.82</v>
      </c>
      <c r="X573" s="239">
        <f t="shared" si="90"/>
        <v>1</v>
      </c>
      <c r="Y573" s="237">
        <f t="shared" si="91"/>
        <v>1</v>
      </c>
      <c r="Z573" s="238">
        <f t="shared" si="92"/>
        <v>23.933</v>
      </c>
      <c r="AA573" s="238">
        <f t="shared" si="93"/>
        <v>23.933</v>
      </c>
      <c r="AB573" s="238">
        <f t="shared" si="96"/>
        <v>13.052</v>
      </c>
      <c r="AC573" s="238">
        <f t="shared" si="94"/>
        <v>15.262500000000001</v>
      </c>
      <c r="AD573" s="240">
        <f t="shared" si="97"/>
        <v>0</v>
      </c>
      <c r="AE573" s="240">
        <f t="shared" si="98"/>
        <v>79</v>
      </c>
      <c r="AF573" s="240"/>
      <c r="AG573" s="240"/>
    </row>
    <row r="574" spans="1:33" x14ac:dyDescent="0.2">
      <c r="A574" s="197"/>
      <c r="B574" s="226">
        <v>545</v>
      </c>
      <c r="C574" s="204"/>
      <c r="D574" s="204"/>
      <c r="E574" s="201"/>
      <c r="F574" s="202" t="str">
        <f>IF(ISBLANK(E574), "", VLOOKUP(E574, Z!$A$2:$C$4127, 3, FALSE))</f>
        <v/>
      </c>
      <c r="G574" s="227"/>
      <c r="H574" s="227"/>
      <c r="I574" s="203" cm="1">
        <f t="array" ref="I574">IFERROR(W574/100*L574*INDEX(Application,X574,4), 0)</f>
        <v>0</v>
      </c>
      <c r="J574" s="204"/>
      <c r="K574" s="204"/>
      <c r="L574" s="229"/>
      <c r="M574" s="228"/>
      <c r="N574" s="203" cm="1">
        <f t="array" ref="N574">IFERROR(M574/100*L574*INDEX(Application,X574,4), 0)</f>
        <v>0</v>
      </c>
      <c r="O574" s="205"/>
      <c r="P574" s="204"/>
      <c r="Q574" s="201"/>
      <c r="R574" s="202" t="str">
        <f>IF(ISBLANK(Q574), "", VLOOKUP(Q574, Z!$A$2:$C$4127, 3, FALSE))</f>
        <v/>
      </c>
      <c r="S574" s="206"/>
      <c r="T574" s="207">
        <f t="shared" si="88"/>
        <v>0</v>
      </c>
      <c r="U574" s="211"/>
      <c r="V574" s="237">
        <f t="shared" si="89"/>
        <v>1</v>
      </c>
      <c r="W574" s="238">
        <f t="shared" si="95"/>
        <v>36.82</v>
      </c>
      <c r="X574" s="239">
        <f t="shared" si="90"/>
        <v>1</v>
      </c>
      <c r="Y574" s="237">
        <f t="shared" si="91"/>
        <v>1</v>
      </c>
      <c r="Z574" s="238">
        <f t="shared" si="92"/>
        <v>23.933</v>
      </c>
      <c r="AA574" s="238">
        <f t="shared" si="93"/>
        <v>23.933</v>
      </c>
      <c r="AB574" s="238">
        <f t="shared" si="96"/>
        <v>13.052</v>
      </c>
      <c r="AC574" s="238">
        <f t="shared" si="94"/>
        <v>15.262500000000001</v>
      </c>
      <c r="AD574" s="240">
        <f t="shared" si="97"/>
        <v>0</v>
      </c>
      <c r="AE574" s="240">
        <f t="shared" si="98"/>
        <v>79</v>
      </c>
      <c r="AF574" s="240"/>
      <c r="AG574" s="240"/>
    </row>
    <row r="575" spans="1:33" x14ac:dyDescent="0.2">
      <c r="A575" s="197"/>
      <c r="B575" s="9">
        <v>546</v>
      </c>
      <c r="C575" s="204"/>
      <c r="D575" s="204"/>
      <c r="E575" s="201"/>
      <c r="F575" s="202" t="str">
        <f>IF(ISBLANK(E575), "", VLOOKUP(E575, Z!$A$2:$C$4127, 3, FALSE))</f>
        <v/>
      </c>
      <c r="G575" s="227"/>
      <c r="H575" s="227"/>
      <c r="I575" s="203" cm="1">
        <f t="array" ref="I575">IFERROR(W575/100*L575*INDEX(Application,X575,4), 0)</f>
        <v>0</v>
      </c>
      <c r="J575" s="204"/>
      <c r="K575" s="204"/>
      <c r="L575" s="229"/>
      <c r="M575" s="228"/>
      <c r="N575" s="203" cm="1">
        <f t="array" ref="N575">IFERROR(M575/100*L575*INDEX(Application,X575,4), 0)</f>
        <v>0</v>
      </c>
      <c r="O575" s="205"/>
      <c r="P575" s="204"/>
      <c r="Q575" s="201"/>
      <c r="R575" s="202" t="str">
        <f>IF(ISBLANK(Q575), "", VLOOKUP(Q575, Z!$A$2:$C$4127, 3, FALSE))</f>
        <v/>
      </c>
      <c r="S575" s="206"/>
      <c r="T575" s="207">
        <f t="shared" si="88"/>
        <v>0</v>
      </c>
      <c r="U575" s="211"/>
      <c r="V575" s="237">
        <f t="shared" si="89"/>
        <v>1</v>
      </c>
      <c r="W575" s="238">
        <f t="shared" si="95"/>
        <v>36.82</v>
      </c>
      <c r="X575" s="239">
        <f t="shared" si="90"/>
        <v>1</v>
      </c>
      <c r="Y575" s="237">
        <f t="shared" si="91"/>
        <v>1</v>
      </c>
      <c r="Z575" s="238">
        <f t="shared" si="92"/>
        <v>23.933</v>
      </c>
      <c r="AA575" s="238">
        <f t="shared" si="93"/>
        <v>23.933</v>
      </c>
      <c r="AB575" s="238">
        <f t="shared" si="96"/>
        <v>13.052</v>
      </c>
      <c r="AC575" s="238">
        <f t="shared" si="94"/>
        <v>15.262500000000001</v>
      </c>
      <c r="AD575" s="240">
        <f t="shared" si="97"/>
        <v>0</v>
      </c>
      <c r="AE575" s="240">
        <f t="shared" si="98"/>
        <v>79</v>
      </c>
      <c r="AF575" s="240"/>
      <c r="AG575" s="240"/>
    </row>
    <row r="576" spans="1:33" x14ac:dyDescent="0.2">
      <c r="A576" s="197"/>
      <c r="B576" s="9">
        <v>547</v>
      </c>
      <c r="C576" s="204"/>
      <c r="D576" s="204"/>
      <c r="E576" s="201"/>
      <c r="F576" s="202" t="str">
        <f>IF(ISBLANK(E576), "", VLOOKUP(E576, Z!$A$2:$C$4127, 3, FALSE))</f>
        <v/>
      </c>
      <c r="G576" s="227"/>
      <c r="H576" s="227"/>
      <c r="I576" s="203" cm="1">
        <f t="array" ref="I576">IFERROR(W576/100*L576*INDEX(Application,X576,4), 0)</f>
        <v>0</v>
      </c>
      <c r="J576" s="204"/>
      <c r="K576" s="204"/>
      <c r="L576" s="229"/>
      <c r="M576" s="228"/>
      <c r="N576" s="203" cm="1">
        <f t="array" ref="N576">IFERROR(M576/100*L576*INDEX(Application,X576,4), 0)</f>
        <v>0</v>
      </c>
      <c r="O576" s="205"/>
      <c r="P576" s="204"/>
      <c r="Q576" s="201"/>
      <c r="R576" s="202" t="str">
        <f>IF(ISBLANK(Q576), "", VLOOKUP(Q576, Z!$A$2:$C$4127, 3, FALSE))</f>
        <v/>
      </c>
      <c r="S576" s="206"/>
      <c r="T576" s="207">
        <f t="shared" si="88"/>
        <v>0</v>
      </c>
      <c r="U576" s="211"/>
      <c r="V576" s="237">
        <f t="shared" si="89"/>
        <v>1</v>
      </c>
      <c r="W576" s="238">
        <f t="shared" si="95"/>
        <v>36.82</v>
      </c>
      <c r="X576" s="239">
        <f t="shared" si="90"/>
        <v>1</v>
      </c>
      <c r="Y576" s="237">
        <f t="shared" si="91"/>
        <v>1</v>
      </c>
      <c r="Z576" s="238">
        <f t="shared" si="92"/>
        <v>23.933</v>
      </c>
      <c r="AA576" s="238">
        <f t="shared" si="93"/>
        <v>23.933</v>
      </c>
      <c r="AB576" s="238">
        <f t="shared" si="96"/>
        <v>13.052</v>
      </c>
      <c r="AC576" s="238">
        <f t="shared" si="94"/>
        <v>15.262500000000001</v>
      </c>
      <c r="AD576" s="240">
        <f t="shared" si="97"/>
        <v>0</v>
      </c>
      <c r="AE576" s="240">
        <f t="shared" si="98"/>
        <v>79</v>
      </c>
      <c r="AF576" s="240"/>
      <c r="AG576" s="240"/>
    </row>
    <row r="577" spans="1:33" x14ac:dyDescent="0.2">
      <c r="A577" s="197"/>
      <c r="B577" s="9">
        <v>548</v>
      </c>
      <c r="C577" s="204"/>
      <c r="D577" s="204"/>
      <c r="E577" s="201"/>
      <c r="F577" s="202" t="str">
        <f>IF(ISBLANK(E577), "", VLOOKUP(E577, Z!$A$2:$C$4127, 3, FALSE))</f>
        <v/>
      </c>
      <c r="G577" s="227"/>
      <c r="H577" s="227"/>
      <c r="I577" s="203" cm="1">
        <f t="array" ref="I577">IFERROR(W577/100*L577*INDEX(Application,X577,4), 0)</f>
        <v>0</v>
      </c>
      <c r="J577" s="204"/>
      <c r="K577" s="204"/>
      <c r="L577" s="229"/>
      <c r="M577" s="228"/>
      <c r="N577" s="203" cm="1">
        <f t="array" ref="N577">IFERROR(M577/100*L577*INDEX(Application,X577,4), 0)</f>
        <v>0</v>
      </c>
      <c r="O577" s="205"/>
      <c r="P577" s="204"/>
      <c r="Q577" s="201"/>
      <c r="R577" s="202" t="str">
        <f>IF(ISBLANK(Q577), "", VLOOKUP(Q577, Z!$A$2:$C$4127, 3, FALSE))</f>
        <v/>
      </c>
      <c r="S577" s="206"/>
      <c r="T577" s="207">
        <f t="shared" si="88"/>
        <v>0</v>
      </c>
      <c r="U577" s="211"/>
      <c r="V577" s="237">
        <f t="shared" si="89"/>
        <v>1</v>
      </c>
      <c r="W577" s="238">
        <f t="shared" si="95"/>
        <v>36.82</v>
      </c>
      <c r="X577" s="239">
        <f t="shared" si="90"/>
        <v>1</v>
      </c>
      <c r="Y577" s="237">
        <f t="shared" si="91"/>
        <v>1</v>
      </c>
      <c r="Z577" s="238">
        <f t="shared" si="92"/>
        <v>23.933</v>
      </c>
      <c r="AA577" s="238">
        <f t="shared" si="93"/>
        <v>23.933</v>
      </c>
      <c r="AB577" s="238">
        <f t="shared" si="96"/>
        <v>13.052</v>
      </c>
      <c r="AC577" s="238">
        <f t="shared" si="94"/>
        <v>15.262500000000001</v>
      </c>
      <c r="AD577" s="240">
        <f t="shared" si="97"/>
        <v>0</v>
      </c>
      <c r="AE577" s="240">
        <f t="shared" si="98"/>
        <v>79</v>
      </c>
      <c r="AF577" s="240"/>
      <c r="AG577" s="240"/>
    </row>
    <row r="578" spans="1:33" x14ac:dyDescent="0.2">
      <c r="A578" s="197"/>
      <c r="B578" s="226">
        <v>549</v>
      </c>
      <c r="C578" s="204"/>
      <c r="D578" s="204"/>
      <c r="E578" s="201"/>
      <c r="F578" s="202" t="str">
        <f>IF(ISBLANK(E578), "", VLOOKUP(E578, Z!$A$2:$C$4127, 3, FALSE))</f>
        <v/>
      </c>
      <c r="G578" s="227"/>
      <c r="H578" s="227"/>
      <c r="I578" s="203" cm="1">
        <f t="array" ref="I578">IFERROR(W578/100*L578*INDEX(Application,X578,4), 0)</f>
        <v>0</v>
      </c>
      <c r="J578" s="204"/>
      <c r="K578" s="204"/>
      <c r="L578" s="229"/>
      <c r="M578" s="228"/>
      <c r="N578" s="203" cm="1">
        <f t="array" ref="N578">IFERROR(M578/100*L578*INDEX(Application,X578,4), 0)</f>
        <v>0</v>
      </c>
      <c r="O578" s="205"/>
      <c r="P578" s="204"/>
      <c r="Q578" s="201"/>
      <c r="R578" s="202" t="str">
        <f>IF(ISBLANK(Q578), "", VLOOKUP(Q578, Z!$A$2:$C$4127, 3, FALSE))</f>
        <v/>
      </c>
      <c r="S578" s="206"/>
      <c r="T578" s="207">
        <f t="shared" si="88"/>
        <v>0</v>
      </c>
      <c r="U578" s="211"/>
      <c r="V578" s="237">
        <f t="shared" si="89"/>
        <v>1</v>
      </c>
      <c r="W578" s="238">
        <f t="shared" si="95"/>
        <v>36.82</v>
      </c>
      <c r="X578" s="239">
        <f t="shared" si="90"/>
        <v>1</v>
      </c>
      <c r="Y578" s="237">
        <f t="shared" si="91"/>
        <v>1</v>
      </c>
      <c r="Z578" s="238">
        <f t="shared" si="92"/>
        <v>23.933</v>
      </c>
      <c r="AA578" s="238">
        <f t="shared" si="93"/>
        <v>23.933</v>
      </c>
      <c r="AB578" s="238">
        <f t="shared" si="96"/>
        <v>13.052</v>
      </c>
      <c r="AC578" s="238">
        <f t="shared" si="94"/>
        <v>15.262500000000001</v>
      </c>
      <c r="AD578" s="240">
        <f t="shared" si="97"/>
        <v>0</v>
      </c>
      <c r="AE578" s="240">
        <f t="shared" si="98"/>
        <v>79</v>
      </c>
      <c r="AF578" s="240"/>
      <c r="AG578" s="240"/>
    </row>
    <row r="579" spans="1:33" x14ac:dyDescent="0.2">
      <c r="A579" s="197"/>
      <c r="B579" s="9">
        <v>550</v>
      </c>
      <c r="C579" s="204"/>
      <c r="D579" s="204"/>
      <c r="E579" s="201"/>
      <c r="F579" s="202" t="str">
        <f>IF(ISBLANK(E579), "", VLOOKUP(E579, Z!$A$2:$C$4127, 3, FALSE))</f>
        <v/>
      </c>
      <c r="G579" s="227"/>
      <c r="H579" s="227"/>
      <c r="I579" s="203" cm="1">
        <f t="array" ref="I579">IFERROR(W579/100*L579*INDEX(Application,X579,4), 0)</f>
        <v>0</v>
      </c>
      <c r="J579" s="204"/>
      <c r="K579" s="204"/>
      <c r="L579" s="229"/>
      <c r="M579" s="228"/>
      <c r="N579" s="203" cm="1">
        <f t="array" ref="N579">IFERROR(M579/100*L579*INDEX(Application,X579,4), 0)</f>
        <v>0</v>
      </c>
      <c r="O579" s="205"/>
      <c r="P579" s="204"/>
      <c r="Q579" s="201"/>
      <c r="R579" s="202" t="str">
        <f>IF(ISBLANK(Q579), "", VLOOKUP(Q579, Z!$A$2:$C$4127, 3, FALSE))</f>
        <v/>
      </c>
      <c r="S579" s="206"/>
      <c r="T579" s="207">
        <f t="shared" si="88"/>
        <v>0</v>
      </c>
      <c r="U579" s="211"/>
      <c r="V579" s="237">
        <f t="shared" si="89"/>
        <v>1</v>
      </c>
      <c r="W579" s="238">
        <f t="shared" si="95"/>
        <v>36.82</v>
      </c>
      <c r="X579" s="239">
        <f t="shared" si="90"/>
        <v>1</v>
      </c>
      <c r="Y579" s="237">
        <f t="shared" si="91"/>
        <v>1</v>
      </c>
      <c r="Z579" s="238">
        <f t="shared" si="92"/>
        <v>23.933</v>
      </c>
      <c r="AA579" s="238">
        <f t="shared" si="93"/>
        <v>23.933</v>
      </c>
      <c r="AB579" s="238">
        <f t="shared" si="96"/>
        <v>13.052</v>
      </c>
      <c r="AC579" s="238">
        <f t="shared" si="94"/>
        <v>15.262500000000001</v>
      </c>
      <c r="AD579" s="240">
        <f t="shared" si="97"/>
        <v>0</v>
      </c>
      <c r="AE579" s="240">
        <f t="shared" si="98"/>
        <v>79</v>
      </c>
      <c r="AF579" s="240"/>
      <c r="AG579" s="240"/>
    </row>
    <row r="580" spans="1:33" x14ac:dyDescent="0.2">
      <c r="A580" s="197"/>
      <c r="B580" s="9">
        <v>551</v>
      </c>
      <c r="C580" s="204"/>
      <c r="D580" s="204"/>
      <c r="E580" s="201"/>
      <c r="F580" s="202" t="str">
        <f>IF(ISBLANK(E580), "", VLOOKUP(E580, Z!$A$2:$C$4127, 3, FALSE))</f>
        <v/>
      </c>
      <c r="G580" s="227"/>
      <c r="H580" s="227"/>
      <c r="I580" s="203" cm="1">
        <f t="array" ref="I580">IFERROR(W580/100*L580*INDEX(Application,X580,4), 0)</f>
        <v>0</v>
      </c>
      <c r="J580" s="204"/>
      <c r="K580" s="204"/>
      <c r="L580" s="229"/>
      <c r="M580" s="228"/>
      <c r="N580" s="203" cm="1">
        <f t="array" ref="N580">IFERROR(M580/100*L580*INDEX(Application,X580,4), 0)</f>
        <v>0</v>
      </c>
      <c r="O580" s="205"/>
      <c r="P580" s="204"/>
      <c r="Q580" s="201"/>
      <c r="R580" s="202" t="str">
        <f>IF(ISBLANK(Q580), "", VLOOKUP(Q580, Z!$A$2:$C$4127, 3, FALSE))</f>
        <v/>
      </c>
      <c r="S580" s="206"/>
      <c r="T580" s="207">
        <f t="shared" si="88"/>
        <v>0</v>
      </c>
      <c r="U580" s="211"/>
      <c r="V580" s="237">
        <f t="shared" si="89"/>
        <v>1</v>
      </c>
      <c r="W580" s="238">
        <f t="shared" si="95"/>
        <v>36.82</v>
      </c>
      <c r="X580" s="239">
        <f t="shared" si="90"/>
        <v>1</v>
      </c>
      <c r="Y580" s="237">
        <f t="shared" si="91"/>
        <v>1</v>
      </c>
      <c r="Z580" s="238">
        <f t="shared" si="92"/>
        <v>23.933</v>
      </c>
      <c r="AA580" s="238">
        <f t="shared" si="93"/>
        <v>23.933</v>
      </c>
      <c r="AB580" s="238">
        <f t="shared" si="96"/>
        <v>13.052</v>
      </c>
      <c r="AC580" s="238">
        <f t="shared" si="94"/>
        <v>15.262500000000001</v>
      </c>
      <c r="AD580" s="240">
        <f t="shared" si="97"/>
        <v>0</v>
      </c>
      <c r="AE580" s="240">
        <f t="shared" si="98"/>
        <v>79</v>
      </c>
      <c r="AF580" s="240"/>
      <c r="AG580" s="240"/>
    </row>
    <row r="581" spans="1:33" x14ac:dyDescent="0.2">
      <c r="A581" s="197"/>
      <c r="B581" s="9">
        <v>552</v>
      </c>
      <c r="C581" s="204"/>
      <c r="D581" s="204"/>
      <c r="E581" s="201"/>
      <c r="F581" s="202" t="str">
        <f>IF(ISBLANK(E581), "", VLOOKUP(E581, Z!$A$2:$C$4127, 3, FALSE))</f>
        <v/>
      </c>
      <c r="G581" s="227"/>
      <c r="H581" s="227"/>
      <c r="I581" s="203" cm="1">
        <f t="array" ref="I581">IFERROR(W581/100*L581*INDEX(Application,X581,4), 0)</f>
        <v>0</v>
      </c>
      <c r="J581" s="204"/>
      <c r="K581" s="204"/>
      <c r="L581" s="229"/>
      <c r="M581" s="228"/>
      <c r="N581" s="203" cm="1">
        <f t="array" ref="N581">IFERROR(M581/100*L581*INDEX(Application,X581,4), 0)</f>
        <v>0</v>
      </c>
      <c r="O581" s="205"/>
      <c r="P581" s="204"/>
      <c r="Q581" s="201"/>
      <c r="R581" s="202" t="str">
        <f>IF(ISBLANK(Q581), "", VLOOKUP(Q581, Z!$A$2:$C$4127, 3, FALSE))</f>
        <v/>
      </c>
      <c r="S581" s="206"/>
      <c r="T581" s="207">
        <f t="shared" si="88"/>
        <v>0</v>
      </c>
      <c r="U581" s="211"/>
      <c r="V581" s="237">
        <f t="shared" si="89"/>
        <v>1</v>
      </c>
      <c r="W581" s="238">
        <f t="shared" si="95"/>
        <v>36.82</v>
      </c>
      <c r="X581" s="239">
        <f t="shared" si="90"/>
        <v>1</v>
      </c>
      <c r="Y581" s="237">
        <f t="shared" si="91"/>
        <v>1</v>
      </c>
      <c r="Z581" s="238">
        <f t="shared" si="92"/>
        <v>23.933</v>
      </c>
      <c r="AA581" s="238">
        <f t="shared" si="93"/>
        <v>23.933</v>
      </c>
      <c r="AB581" s="238">
        <f t="shared" si="96"/>
        <v>13.052</v>
      </c>
      <c r="AC581" s="238">
        <f t="shared" si="94"/>
        <v>15.262500000000001</v>
      </c>
      <c r="AD581" s="240">
        <f t="shared" si="97"/>
        <v>0</v>
      </c>
      <c r="AE581" s="240">
        <f t="shared" si="98"/>
        <v>79</v>
      </c>
      <c r="AF581" s="240"/>
      <c r="AG581" s="240"/>
    </row>
    <row r="582" spans="1:33" x14ac:dyDescent="0.2">
      <c r="A582" s="197"/>
      <c r="B582" s="226">
        <v>553</v>
      </c>
      <c r="C582" s="204"/>
      <c r="D582" s="204"/>
      <c r="E582" s="201"/>
      <c r="F582" s="202" t="str">
        <f>IF(ISBLANK(E582), "", VLOOKUP(E582, Z!$A$2:$C$4127, 3, FALSE))</f>
        <v/>
      </c>
      <c r="G582" s="227"/>
      <c r="H582" s="227"/>
      <c r="I582" s="203" cm="1">
        <f t="array" ref="I582">IFERROR(W582/100*L582*INDEX(Application,X582,4), 0)</f>
        <v>0</v>
      </c>
      <c r="J582" s="204"/>
      <c r="K582" s="204"/>
      <c r="L582" s="229"/>
      <c r="M582" s="228"/>
      <c r="N582" s="203" cm="1">
        <f t="array" ref="N582">IFERROR(M582/100*L582*INDEX(Application,X582,4), 0)</f>
        <v>0</v>
      </c>
      <c r="O582" s="205"/>
      <c r="P582" s="204"/>
      <c r="Q582" s="201"/>
      <c r="R582" s="202" t="str">
        <f>IF(ISBLANK(Q582), "", VLOOKUP(Q582, Z!$A$2:$C$4127, 3, FALSE))</f>
        <v/>
      </c>
      <c r="S582" s="206"/>
      <c r="T582" s="207">
        <f t="shared" si="88"/>
        <v>0</v>
      </c>
      <c r="U582" s="211"/>
      <c r="V582" s="237">
        <f t="shared" si="89"/>
        <v>1</v>
      </c>
      <c r="W582" s="238">
        <f t="shared" si="95"/>
        <v>36.82</v>
      </c>
      <c r="X582" s="239">
        <f t="shared" si="90"/>
        <v>1</v>
      </c>
      <c r="Y582" s="237">
        <f t="shared" si="91"/>
        <v>1</v>
      </c>
      <c r="Z582" s="238">
        <f t="shared" si="92"/>
        <v>23.933</v>
      </c>
      <c r="AA582" s="238">
        <f t="shared" si="93"/>
        <v>23.933</v>
      </c>
      <c r="AB582" s="238">
        <f t="shared" si="96"/>
        <v>13.052</v>
      </c>
      <c r="AC582" s="238">
        <f t="shared" si="94"/>
        <v>15.262500000000001</v>
      </c>
      <c r="AD582" s="240">
        <f t="shared" si="97"/>
        <v>0</v>
      </c>
      <c r="AE582" s="240">
        <f t="shared" si="98"/>
        <v>79</v>
      </c>
      <c r="AF582" s="240"/>
      <c r="AG582" s="240"/>
    </row>
    <row r="583" spans="1:33" x14ac:dyDescent="0.2">
      <c r="A583" s="197"/>
      <c r="B583" s="9">
        <v>554</v>
      </c>
      <c r="C583" s="204"/>
      <c r="D583" s="204"/>
      <c r="E583" s="201"/>
      <c r="F583" s="202" t="str">
        <f>IF(ISBLANK(E583), "", VLOOKUP(E583, Z!$A$2:$C$4127, 3, FALSE))</f>
        <v/>
      </c>
      <c r="G583" s="227"/>
      <c r="H583" s="227"/>
      <c r="I583" s="203" cm="1">
        <f t="array" ref="I583">IFERROR(W583/100*L583*INDEX(Application,X583,4), 0)</f>
        <v>0</v>
      </c>
      <c r="J583" s="204"/>
      <c r="K583" s="204"/>
      <c r="L583" s="229"/>
      <c r="M583" s="228"/>
      <c r="N583" s="203" cm="1">
        <f t="array" ref="N583">IFERROR(M583/100*L583*INDEX(Application,X583,4), 0)</f>
        <v>0</v>
      </c>
      <c r="O583" s="205"/>
      <c r="P583" s="204"/>
      <c r="Q583" s="201"/>
      <c r="R583" s="202" t="str">
        <f>IF(ISBLANK(Q583), "", VLOOKUP(Q583, Z!$A$2:$C$4127, 3, FALSE))</f>
        <v/>
      </c>
      <c r="S583" s="206"/>
      <c r="T583" s="207">
        <f t="shared" si="88"/>
        <v>0</v>
      </c>
      <c r="U583" s="211"/>
      <c r="V583" s="237">
        <f t="shared" si="89"/>
        <v>1</v>
      </c>
      <c r="W583" s="238">
        <f t="shared" si="95"/>
        <v>36.82</v>
      </c>
      <c r="X583" s="239">
        <f t="shared" si="90"/>
        <v>1</v>
      </c>
      <c r="Y583" s="237">
        <f t="shared" si="91"/>
        <v>1</v>
      </c>
      <c r="Z583" s="238">
        <f t="shared" si="92"/>
        <v>23.933</v>
      </c>
      <c r="AA583" s="238">
        <f t="shared" si="93"/>
        <v>23.933</v>
      </c>
      <c r="AB583" s="238">
        <f t="shared" si="96"/>
        <v>13.052</v>
      </c>
      <c r="AC583" s="238">
        <f t="shared" si="94"/>
        <v>15.262500000000001</v>
      </c>
      <c r="AD583" s="240">
        <f t="shared" si="97"/>
        <v>0</v>
      </c>
      <c r="AE583" s="240">
        <f t="shared" si="98"/>
        <v>79</v>
      </c>
      <c r="AF583" s="240"/>
      <c r="AG583" s="240"/>
    </row>
    <row r="584" spans="1:33" x14ac:dyDescent="0.2">
      <c r="A584" s="197"/>
      <c r="B584" s="9">
        <v>555</v>
      </c>
      <c r="C584" s="204"/>
      <c r="D584" s="204"/>
      <c r="E584" s="201"/>
      <c r="F584" s="202" t="str">
        <f>IF(ISBLANK(E584), "", VLOOKUP(E584, Z!$A$2:$C$4127, 3, FALSE))</f>
        <v/>
      </c>
      <c r="G584" s="227"/>
      <c r="H584" s="227"/>
      <c r="I584" s="203" cm="1">
        <f t="array" ref="I584">IFERROR(W584/100*L584*INDEX(Application,X584,4), 0)</f>
        <v>0</v>
      </c>
      <c r="J584" s="204"/>
      <c r="K584" s="204"/>
      <c r="L584" s="229"/>
      <c r="M584" s="228"/>
      <c r="N584" s="203" cm="1">
        <f t="array" ref="N584">IFERROR(M584/100*L584*INDEX(Application,X584,4), 0)</f>
        <v>0</v>
      </c>
      <c r="O584" s="205"/>
      <c r="P584" s="204"/>
      <c r="Q584" s="201"/>
      <c r="R584" s="202" t="str">
        <f>IF(ISBLANK(Q584), "", VLOOKUP(Q584, Z!$A$2:$C$4127, 3, FALSE))</f>
        <v/>
      </c>
      <c r="S584" s="206"/>
      <c r="T584" s="207">
        <f t="shared" si="88"/>
        <v>0</v>
      </c>
      <c r="U584" s="211"/>
      <c r="V584" s="237">
        <f t="shared" si="89"/>
        <v>1</v>
      </c>
      <c r="W584" s="238">
        <f t="shared" si="95"/>
        <v>36.82</v>
      </c>
      <c r="X584" s="239">
        <f t="shared" si="90"/>
        <v>1</v>
      </c>
      <c r="Y584" s="237">
        <f t="shared" si="91"/>
        <v>1</v>
      </c>
      <c r="Z584" s="238">
        <f t="shared" si="92"/>
        <v>23.933</v>
      </c>
      <c r="AA584" s="238">
        <f t="shared" si="93"/>
        <v>23.933</v>
      </c>
      <c r="AB584" s="238">
        <f t="shared" si="96"/>
        <v>13.052</v>
      </c>
      <c r="AC584" s="238">
        <f t="shared" si="94"/>
        <v>15.262500000000001</v>
      </c>
      <c r="AD584" s="240">
        <f t="shared" si="97"/>
        <v>0</v>
      </c>
      <c r="AE584" s="240">
        <f t="shared" si="98"/>
        <v>79</v>
      </c>
      <c r="AF584" s="240"/>
      <c r="AG584" s="240"/>
    </row>
    <row r="585" spans="1:33" x14ac:dyDescent="0.2">
      <c r="A585" s="197"/>
      <c r="B585" s="9">
        <v>556</v>
      </c>
      <c r="C585" s="204"/>
      <c r="D585" s="204"/>
      <c r="E585" s="201"/>
      <c r="F585" s="202" t="str">
        <f>IF(ISBLANK(E585), "", VLOOKUP(E585, Z!$A$2:$C$4127, 3, FALSE))</f>
        <v/>
      </c>
      <c r="G585" s="227"/>
      <c r="H585" s="227"/>
      <c r="I585" s="203" cm="1">
        <f t="array" ref="I585">IFERROR(W585/100*L585*INDEX(Application,X585,4), 0)</f>
        <v>0</v>
      </c>
      <c r="J585" s="204"/>
      <c r="K585" s="204"/>
      <c r="L585" s="229"/>
      <c r="M585" s="228"/>
      <c r="N585" s="203" cm="1">
        <f t="array" ref="N585">IFERROR(M585/100*L585*INDEX(Application,X585,4), 0)</f>
        <v>0</v>
      </c>
      <c r="O585" s="205"/>
      <c r="P585" s="204"/>
      <c r="Q585" s="201"/>
      <c r="R585" s="202" t="str">
        <f>IF(ISBLANK(Q585), "", VLOOKUP(Q585, Z!$A$2:$C$4127, 3, FALSE))</f>
        <v/>
      </c>
      <c r="S585" s="206"/>
      <c r="T585" s="207">
        <f t="shared" si="88"/>
        <v>0</v>
      </c>
      <c r="U585" s="211"/>
      <c r="V585" s="237">
        <f t="shared" si="89"/>
        <v>1</v>
      </c>
      <c r="W585" s="238">
        <f t="shared" si="95"/>
        <v>36.82</v>
      </c>
      <c r="X585" s="239">
        <f t="shared" si="90"/>
        <v>1</v>
      </c>
      <c r="Y585" s="237">
        <f t="shared" si="91"/>
        <v>1</v>
      </c>
      <c r="Z585" s="238">
        <f t="shared" si="92"/>
        <v>23.933</v>
      </c>
      <c r="AA585" s="238">
        <f t="shared" si="93"/>
        <v>23.933</v>
      </c>
      <c r="AB585" s="238">
        <f t="shared" si="96"/>
        <v>13.052</v>
      </c>
      <c r="AC585" s="238">
        <f t="shared" si="94"/>
        <v>15.262500000000001</v>
      </c>
      <c r="AD585" s="240">
        <f t="shared" si="97"/>
        <v>0</v>
      </c>
      <c r="AE585" s="240">
        <f t="shared" si="98"/>
        <v>79</v>
      </c>
      <c r="AF585" s="240"/>
      <c r="AG585" s="240"/>
    </row>
    <row r="586" spans="1:33" x14ac:dyDescent="0.2">
      <c r="A586" s="197"/>
      <c r="B586" s="226">
        <v>557</v>
      </c>
      <c r="C586" s="204"/>
      <c r="D586" s="204"/>
      <c r="E586" s="201"/>
      <c r="F586" s="202" t="str">
        <f>IF(ISBLANK(E586), "", VLOOKUP(E586, Z!$A$2:$C$4127, 3, FALSE))</f>
        <v/>
      </c>
      <c r="G586" s="227"/>
      <c r="H586" s="227"/>
      <c r="I586" s="203" cm="1">
        <f t="array" ref="I586">IFERROR(W586/100*L586*INDEX(Application,X586,4), 0)</f>
        <v>0</v>
      </c>
      <c r="J586" s="204"/>
      <c r="K586" s="204"/>
      <c r="L586" s="229"/>
      <c r="M586" s="228"/>
      <c r="N586" s="203" cm="1">
        <f t="array" ref="N586">IFERROR(M586/100*L586*INDEX(Application,X586,4), 0)</f>
        <v>0</v>
      </c>
      <c r="O586" s="205"/>
      <c r="P586" s="204"/>
      <c r="Q586" s="201"/>
      <c r="R586" s="202" t="str">
        <f>IF(ISBLANK(Q586), "", VLOOKUP(Q586, Z!$A$2:$C$4127, 3, FALSE))</f>
        <v/>
      </c>
      <c r="S586" s="206"/>
      <c r="T586" s="207">
        <f t="shared" si="88"/>
        <v>0</v>
      </c>
      <c r="U586" s="211"/>
      <c r="V586" s="237">
        <f t="shared" si="89"/>
        <v>1</v>
      </c>
      <c r="W586" s="238">
        <f t="shared" si="95"/>
        <v>36.82</v>
      </c>
      <c r="X586" s="239">
        <f t="shared" si="90"/>
        <v>1</v>
      </c>
      <c r="Y586" s="237">
        <f t="shared" si="91"/>
        <v>1</v>
      </c>
      <c r="Z586" s="238">
        <f t="shared" si="92"/>
        <v>23.933</v>
      </c>
      <c r="AA586" s="238">
        <f t="shared" si="93"/>
        <v>23.933</v>
      </c>
      <c r="AB586" s="238">
        <f t="shared" si="96"/>
        <v>13.052</v>
      </c>
      <c r="AC586" s="238">
        <f t="shared" si="94"/>
        <v>15.262500000000001</v>
      </c>
      <c r="AD586" s="240">
        <f t="shared" si="97"/>
        <v>0</v>
      </c>
      <c r="AE586" s="240">
        <f t="shared" si="98"/>
        <v>79</v>
      </c>
      <c r="AF586" s="240"/>
      <c r="AG586" s="240"/>
    </row>
    <row r="587" spans="1:33" x14ac:dyDescent="0.2">
      <c r="A587" s="197"/>
      <c r="B587" s="9">
        <v>558</v>
      </c>
      <c r="C587" s="204"/>
      <c r="D587" s="204"/>
      <c r="E587" s="201"/>
      <c r="F587" s="202" t="str">
        <f>IF(ISBLANK(E587), "", VLOOKUP(E587, Z!$A$2:$C$4127, 3, FALSE))</f>
        <v/>
      </c>
      <c r="G587" s="227"/>
      <c r="H587" s="227"/>
      <c r="I587" s="203" cm="1">
        <f t="array" ref="I587">IFERROR(W587/100*L587*INDEX(Application,X587,4), 0)</f>
        <v>0</v>
      </c>
      <c r="J587" s="204"/>
      <c r="K587" s="204"/>
      <c r="L587" s="229"/>
      <c r="M587" s="228"/>
      <c r="N587" s="203" cm="1">
        <f t="array" ref="N587">IFERROR(M587/100*L587*INDEX(Application,X587,4), 0)</f>
        <v>0</v>
      </c>
      <c r="O587" s="205"/>
      <c r="P587" s="204"/>
      <c r="Q587" s="201"/>
      <c r="R587" s="202" t="str">
        <f>IF(ISBLANK(Q587), "", VLOOKUP(Q587, Z!$A$2:$C$4127, 3, FALSE))</f>
        <v/>
      </c>
      <c r="S587" s="206"/>
      <c r="T587" s="207">
        <f t="shared" si="88"/>
        <v>0</v>
      </c>
      <c r="U587" s="211"/>
      <c r="V587" s="237">
        <f t="shared" si="89"/>
        <v>1</v>
      </c>
      <c r="W587" s="238">
        <f t="shared" si="95"/>
        <v>36.82</v>
      </c>
      <c r="X587" s="239">
        <f t="shared" si="90"/>
        <v>1</v>
      </c>
      <c r="Y587" s="237">
        <f t="shared" si="91"/>
        <v>1</v>
      </c>
      <c r="Z587" s="238">
        <f t="shared" si="92"/>
        <v>23.933</v>
      </c>
      <c r="AA587" s="238">
        <f t="shared" si="93"/>
        <v>23.933</v>
      </c>
      <c r="AB587" s="238">
        <f t="shared" si="96"/>
        <v>13.052</v>
      </c>
      <c r="AC587" s="238">
        <f t="shared" si="94"/>
        <v>15.262500000000001</v>
      </c>
      <c r="AD587" s="240">
        <f t="shared" si="97"/>
        <v>0</v>
      </c>
      <c r="AE587" s="240">
        <f t="shared" si="98"/>
        <v>79</v>
      </c>
      <c r="AF587" s="240"/>
      <c r="AG587" s="240"/>
    </row>
    <row r="588" spans="1:33" x14ac:dyDescent="0.2">
      <c r="A588" s="197"/>
      <c r="B588" s="9">
        <v>559</v>
      </c>
      <c r="C588" s="204"/>
      <c r="D588" s="204"/>
      <c r="E588" s="201"/>
      <c r="F588" s="202" t="str">
        <f>IF(ISBLANK(E588), "", VLOOKUP(E588, Z!$A$2:$C$4127, 3, FALSE))</f>
        <v/>
      </c>
      <c r="G588" s="227"/>
      <c r="H588" s="227"/>
      <c r="I588" s="203" cm="1">
        <f t="array" ref="I588">IFERROR(W588/100*L588*INDEX(Application,X588,4), 0)</f>
        <v>0</v>
      </c>
      <c r="J588" s="204"/>
      <c r="K588" s="204"/>
      <c r="L588" s="229"/>
      <c r="M588" s="228"/>
      <c r="N588" s="203" cm="1">
        <f t="array" ref="N588">IFERROR(M588/100*L588*INDEX(Application,X588,4), 0)</f>
        <v>0</v>
      </c>
      <c r="O588" s="205"/>
      <c r="P588" s="204"/>
      <c r="Q588" s="201"/>
      <c r="R588" s="202" t="str">
        <f>IF(ISBLANK(Q588), "", VLOOKUP(Q588, Z!$A$2:$C$4127, 3, FALSE))</f>
        <v/>
      </c>
      <c r="S588" s="206"/>
      <c r="T588" s="207">
        <f t="shared" si="88"/>
        <v>0</v>
      </c>
      <c r="U588" s="211"/>
      <c r="V588" s="237">
        <f t="shared" si="89"/>
        <v>1</v>
      </c>
      <c r="W588" s="238">
        <f t="shared" si="95"/>
        <v>36.82</v>
      </c>
      <c r="X588" s="239">
        <f t="shared" si="90"/>
        <v>1</v>
      </c>
      <c r="Y588" s="237">
        <f t="shared" si="91"/>
        <v>1</v>
      </c>
      <c r="Z588" s="238">
        <f t="shared" si="92"/>
        <v>23.933</v>
      </c>
      <c r="AA588" s="238">
        <f t="shared" si="93"/>
        <v>23.933</v>
      </c>
      <c r="AB588" s="238">
        <f t="shared" si="96"/>
        <v>13.052</v>
      </c>
      <c r="AC588" s="238">
        <f t="shared" si="94"/>
        <v>15.262500000000001</v>
      </c>
      <c r="AD588" s="240">
        <f t="shared" si="97"/>
        <v>0</v>
      </c>
      <c r="AE588" s="240">
        <f t="shared" si="98"/>
        <v>79</v>
      </c>
      <c r="AF588" s="240"/>
      <c r="AG588" s="240"/>
    </row>
    <row r="589" spans="1:33" x14ac:dyDescent="0.2">
      <c r="A589" s="197"/>
      <c r="B589" s="9">
        <v>560</v>
      </c>
      <c r="C589" s="204"/>
      <c r="D589" s="204"/>
      <c r="E589" s="201"/>
      <c r="F589" s="202" t="str">
        <f>IF(ISBLANK(E589), "", VLOOKUP(E589, Z!$A$2:$C$4127, 3, FALSE))</f>
        <v/>
      </c>
      <c r="G589" s="227"/>
      <c r="H589" s="227"/>
      <c r="I589" s="203" cm="1">
        <f t="array" ref="I589">IFERROR(W589/100*L589*INDEX(Application,X589,4), 0)</f>
        <v>0</v>
      </c>
      <c r="J589" s="204"/>
      <c r="K589" s="204"/>
      <c r="L589" s="229"/>
      <c r="M589" s="228"/>
      <c r="N589" s="203" cm="1">
        <f t="array" ref="N589">IFERROR(M589/100*L589*INDEX(Application,X589,4), 0)</f>
        <v>0</v>
      </c>
      <c r="O589" s="205"/>
      <c r="P589" s="204"/>
      <c r="Q589" s="201"/>
      <c r="R589" s="202" t="str">
        <f>IF(ISBLANK(Q589), "", VLOOKUP(Q589, Z!$A$2:$C$4127, 3, FALSE))</f>
        <v/>
      </c>
      <c r="S589" s="206"/>
      <c r="T589" s="207">
        <f t="shared" si="88"/>
        <v>0</v>
      </c>
      <c r="U589" s="211"/>
      <c r="V589" s="237">
        <f t="shared" si="89"/>
        <v>1</v>
      </c>
      <c r="W589" s="238">
        <f t="shared" si="95"/>
        <v>36.82</v>
      </c>
      <c r="X589" s="239">
        <f t="shared" si="90"/>
        <v>1</v>
      </c>
      <c r="Y589" s="237">
        <f t="shared" si="91"/>
        <v>1</v>
      </c>
      <c r="Z589" s="238">
        <f t="shared" si="92"/>
        <v>23.933</v>
      </c>
      <c r="AA589" s="238">
        <f t="shared" si="93"/>
        <v>23.933</v>
      </c>
      <c r="AB589" s="238">
        <f t="shared" si="96"/>
        <v>13.052</v>
      </c>
      <c r="AC589" s="238">
        <f t="shared" si="94"/>
        <v>15.262500000000001</v>
      </c>
      <c r="AD589" s="240">
        <f t="shared" si="97"/>
        <v>0</v>
      </c>
      <c r="AE589" s="240">
        <f t="shared" si="98"/>
        <v>79</v>
      </c>
      <c r="AF589" s="240"/>
      <c r="AG589" s="240"/>
    </row>
    <row r="590" spans="1:33" x14ac:dyDescent="0.2">
      <c r="A590" s="197"/>
      <c r="B590" s="226">
        <v>561</v>
      </c>
      <c r="C590" s="204"/>
      <c r="D590" s="204"/>
      <c r="E590" s="201"/>
      <c r="F590" s="202" t="str">
        <f>IF(ISBLANK(E590), "", VLOOKUP(E590, Z!$A$2:$C$4127, 3, FALSE))</f>
        <v/>
      </c>
      <c r="G590" s="227"/>
      <c r="H590" s="227"/>
      <c r="I590" s="203" cm="1">
        <f t="array" ref="I590">IFERROR(W590/100*L590*INDEX(Application,X590,4), 0)</f>
        <v>0</v>
      </c>
      <c r="J590" s="204"/>
      <c r="K590" s="204"/>
      <c r="L590" s="229"/>
      <c r="M590" s="228"/>
      <c r="N590" s="203" cm="1">
        <f t="array" ref="N590">IFERROR(M590/100*L590*INDEX(Application,X590,4), 0)</f>
        <v>0</v>
      </c>
      <c r="O590" s="205"/>
      <c r="P590" s="204"/>
      <c r="Q590" s="201"/>
      <c r="R590" s="202" t="str">
        <f>IF(ISBLANK(Q590), "", VLOOKUP(Q590, Z!$A$2:$C$4127, 3, FALSE))</f>
        <v/>
      </c>
      <c r="S590" s="206"/>
      <c r="T590" s="207">
        <f t="shared" si="88"/>
        <v>0</v>
      </c>
      <c r="U590" s="211"/>
      <c r="V590" s="237">
        <f t="shared" si="89"/>
        <v>1</v>
      </c>
      <c r="W590" s="238">
        <f t="shared" si="95"/>
        <v>36.82</v>
      </c>
      <c r="X590" s="239">
        <f t="shared" si="90"/>
        <v>1</v>
      </c>
      <c r="Y590" s="237">
        <f t="shared" si="91"/>
        <v>1</v>
      </c>
      <c r="Z590" s="238">
        <f t="shared" si="92"/>
        <v>23.933</v>
      </c>
      <c r="AA590" s="238">
        <f t="shared" si="93"/>
        <v>23.933</v>
      </c>
      <c r="AB590" s="238">
        <f t="shared" si="96"/>
        <v>13.052</v>
      </c>
      <c r="AC590" s="238">
        <f t="shared" si="94"/>
        <v>15.262500000000001</v>
      </c>
      <c r="AD590" s="240">
        <f t="shared" si="97"/>
        <v>0</v>
      </c>
      <c r="AE590" s="240">
        <f t="shared" si="98"/>
        <v>79</v>
      </c>
      <c r="AF590" s="240"/>
      <c r="AG590" s="240"/>
    </row>
    <row r="591" spans="1:33" x14ac:dyDescent="0.2">
      <c r="A591" s="197"/>
      <c r="B591" s="9">
        <v>562</v>
      </c>
      <c r="C591" s="204"/>
      <c r="D591" s="204"/>
      <c r="E591" s="201"/>
      <c r="F591" s="202" t="str">
        <f>IF(ISBLANK(E591), "", VLOOKUP(E591, Z!$A$2:$C$4127, 3, FALSE))</f>
        <v/>
      </c>
      <c r="G591" s="227"/>
      <c r="H591" s="227"/>
      <c r="I591" s="203" cm="1">
        <f t="array" ref="I591">IFERROR(W591/100*L591*INDEX(Application,X591,4), 0)</f>
        <v>0</v>
      </c>
      <c r="J591" s="204"/>
      <c r="K591" s="204"/>
      <c r="L591" s="229"/>
      <c r="M591" s="228"/>
      <c r="N591" s="203" cm="1">
        <f t="array" ref="N591">IFERROR(M591/100*L591*INDEX(Application,X591,4), 0)</f>
        <v>0</v>
      </c>
      <c r="O591" s="205"/>
      <c r="P591" s="204"/>
      <c r="Q591" s="201"/>
      <c r="R591" s="202" t="str">
        <f>IF(ISBLANK(Q591), "", VLOOKUP(Q591, Z!$A$2:$C$4127, 3, FALSE))</f>
        <v/>
      </c>
      <c r="S591" s="206"/>
      <c r="T591" s="207">
        <f t="shared" si="88"/>
        <v>0</v>
      </c>
      <c r="U591" s="211"/>
      <c r="V591" s="237">
        <f t="shared" si="89"/>
        <v>1</v>
      </c>
      <c r="W591" s="238">
        <f t="shared" si="95"/>
        <v>36.82</v>
      </c>
      <c r="X591" s="239">
        <f t="shared" si="90"/>
        <v>1</v>
      </c>
      <c r="Y591" s="237">
        <f t="shared" si="91"/>
        <v>1</v>
      </c>
      <c r="Z591" s="238">
        <f t="shared" si="92"/>
        <v>23.933</v>
      </c>
      <c r="AA591" s="238">
        <f t="shared" si="93"/>
        <v>23.933</v>
      </c>
      <c r="AB591" s="238">
        <f t="shared" si="96"/>
        <v>13.052</v>
      </c>
      <c r="AC591" s="238">
        <f t="shared" si="94"/>
        <v>15.262500000000001</v>
      </c>
      <c r="AD591" s="240">
        <f t="shared" si="97"/>
        <v>0</v>
      </c>
      <c r="AE591" s="240">
        <f t="shared" si="98"/>
        <v>79</v>
      </c>
      <c r="AF591" s="240"/>
      <c r="AG591" s="240"/>
    </row>
    <row r="592" spans="1:33" x14ac:dyDescent="0.2">
      <c r="A592" s="197"/>
      <c r="B592" s="9">
        <v>563</v>
      </c>
      <c r="C592" s="204"/>
      <c r="D592" s="204"/>
      <c r="E592" s="201"/>
      <c r="F592" s="202" t="str">
        <f>IF(ISBLANK(E592), "", VLOOKUP(E592, Z!$A$2:$C$4127, 3, FALSE))</f>
        <v/>
      </c>
      <c r="G592" s="227"/>
      <c r="H592" s="227"/>
      <c r="I592" s="203" cm="1">
        <f t="array" ref="I592">IFERROR(W592/100*L592*INDEX(Application,X592,4), 0)</f>
        <v>0</v>
      </c>
      <c r="J592" s="204"/>
      <c r="K592" s="204"/>
      <c r="L592" s="229"/>
      <c r="M592" s="228"/>
      <c r="N592" s="203" cm="1">
        <f t="array" ref="N592">IFERROR(M592/100*L592*INDEX(Application,X592,4), 0)</f>
        <v>0</v>
      </c>
      <c r="O592" s="205"/>
      <c r="P592" s="204"/>
      <c r="Q592" s="201"/>
      <c r="R592" s="202" t="str">
        <f>IF(ISBLANK(Q592), "", VLOOKUP(Q592, Z!$A$2:$C$4127, 3, FALSE))</f>
        <v/>
      </c>
      <c r="S592" s="206"/>
      <c r="T592" s="207">
        <f t="shared" si="88"/>
        <v>0</v>
      </c>
      <c r="U592" s="211"/>
      <c r="V592" s="237">
        <f t="shared" si="89"/>
        <v>1</v>
      </c>
      <c r="W592" s="238">
        <f t="shared" si="95"/>
        <v>36.82</v>
      </c>
      <c r="X592" s="239">
        <f t="shared" si="90"/>
        <v>1</v>
      </c>
      <c r="Y592" s="237">
        <f t="shared" si="91"/>
        <v>1</v>
      </c>
      <c r="Z592" s="238">
        <f t="shared" si="92"/>
        <v>23.933</v>
      </c>
      <c r="AA592" s="238">
        <f t="shared" si="93"/>
        <v>23.933</v>
      </c>
      <c r="AB592" s="238">
        <f t="shared" si="96"/>
        <v>13.052</v>
      </c>
      <c r="AC592" s="238">
        <f t="shared" si="94"/>
        <v>15.262500000000001</v>
      </c>
      <c r="AD592" s="240">
        <f t="shared" si="97"/>
        <v>0</v>
      </c>
      <c r="AE592" s="240">
        <f t="shared" si="98"/>
        <v>79</v>
      </c>
      <c r="AF592" s="240"/>
      <c r="AG592" s="240"/>
    </row>
    <row r="593" spans="1:33" x14ac:dyDescent="0.2">
      <c r="A593" s="197"/>
      <c r="B593" s="9">
        <v>564</v>
      </c>
      <c r="C593" s="204"/>
      <c r="D593" s="204"/>
      <c r="E593" s="201"/>
      <c r="F593" s="202" t="str">
        <f>IF(ISBLANK(E593), "", VLOOKUP(E593, Z!$A$2:$C$4127, 3, FALSE))</f>
        <v/>
      </c>
      <c r="G593" s="227"/>
      <c r="H593" s="227"/>
      <c r="I593" s="203" cm="1">
        <f t="array" ref="I593">IFERROR(W593/100*L593*INDEX(Application,X593,4), 0)</f>
        <v>0</v>
      </c>
      <c r="J593" s="204"/>
      <c r="K593" s="204"/>
      <c r="L593" s="229"/>
      <c r="M593" s="228"/>
      <c r="N593" s="203" cm="1">
        <f t="array" ref="N593">IFERROR(M593/100*L593*INDEX(Application,X593,4), 0)</f>
        <v>0</v>
      </c>
      <c r="O593" s="205"/>
      <c r="P593" s="204"/>
      <c r="Q593" s="201"/>
      <c r="R593" s="202" t="str">
        <f>IF(ISBLANK(Q593), "", VLOOKUP(Q593, Z!$A$2:$C$4127, 3, FALSE))</f>
        <v/>
      </c>
      <c r="S593" s="206"/>
      <c r="T593" s="207">
        <f t="shared" si="88"/>
        <v>0</v>
      </c>
      <c r="U593" s="211"/>
      <c r="V593" s="237">
        <f t="shared" si="89"/>
        <v>1</v>
      </c>
      <c r="W593" s="238">
        <f t="shared" si="95"/>
        <v>36.82</v>
      </c>
      <c r="X593" s="239">
        <f t="shared" si="90"/>
        <v>1</v>
      </c>
      <c r="Y593" s="237">
        <f t="shared" si="91"/>
        <v>1</v>
      </c>
      <c r="Z593" s="238">
        <f t="shared" si="92"/>
        <v>23.933</v>
      </c>
      <c r="AA593" s="238">
        <f t="shared" si="93"/>
        <v>23.933</v>
      </c>
      <c r="AB593" s="238">
        <f t="shared" si="96"/>
        <v>13.052</v>
      </c>
      <c r="AC593" s="238">
        <f t="shared" si="94"/>
        <v>15.262500000000001</v>
      </c>
      <c r="AD593" s="240">
        <f t="shared" si="97"/>
        <v>0</v>
      </c>
      <c r="AE593" s="240">
        <f t="shared" si="98"/>
        <v>79</v>
      </c>
      <c r="AF593" s="240"/>
      <c r="AG593" s="240"/>
    </row>
    <row r="594" spans="1:33" x14ac:dyDescent="0.2">
      <c r="A594" s="197"/>
      <c r="B594" s="226">
        <v>565</v>
      </c>
      <c r="C594" s="204"/>
      <c r="D594" s="204"/>
      <c r="E594" s="201"/>
      <c r="F594" s="202" t="str">
        <f>IF(ISBLANK(E594), "", VLOOKUP(E594, Z!$A$2:$C$4127, 3, FALSE))</f>
        <v/>
      </c>
      <c r="G594" s="227"/>
      <c r="H594" s="227"/>
      <c r="I594" s="203" cm="1">
        <f t="array" ref="I594">IFERROR(W594/100*L594*INDEX(Application,X594,4), 0)</f>
        <v>0</v>
      </c>
      <c r="J594" s="204"/>
      <c r="K594" s="204"/>
      <c r="L594" s="229"/>
      <c r="M594" s="228"/>
      <c r="N594" s="203" cm="1">
        <f t="array" ref="N594">IFERROR(M594/100*L594*INDEX(Application,X594,4), 0)</f>
        <v>0</v>
      </c>
      <c r="O594" s="205"/>
      <c r="P594" s="204"/>
      <c r="Q594" s="201"/>
      <c r="R594" s="202" t="str">
        <f>IF(ISBLANK(Q594), "", VLOOKUP(Q594, Z!$A$2:$C$4127, 3, FALSE))</f>
        <v/>
      </c>
      <c r="S594" s="206"/>
      <c r="T594" s="207">
        <f t="shared" ref="T594:T657" si="99">0.75*(I594-N594)*10</f>
        <v>0</v>
      </c>
      <c r="U594" s="211"/>
      <c r="V594" s="237">
        <f t="shared" ref="V594:V657" si="100">IF(ISBLANK(G594), 1, IFERROR(MATCH(G594, INDEX(Type,,1), 0), IFERROR(MATCH(G594, INDEX(Type,,2), 0), MATCH(G594, INDEX(Type,,3), 0))))</f>
        <v>1</v>
      </c>
      <c r="W594" s="238">
        <f t="shared" si="95"/>
        <v>36.82</v>
      </c>
      <c r="X594" s="239">
        <f t="shared" ref="X594:X657" si="101">IF(ISBLANK(H594), 1, IFERROR(MATCH(H594, INDEX(Application,,1), 0), IFERROR(MATCH(H594, INDEX(Application,,2), 0), MATCH(H594, INDEX(Application,,3), 0))))</f>
        <v>1</v>
      </c>
      <c r="Y594" s="237">
        <f t="shared" ref="Y594:Y657" si="102">IF(ISBLANK(G594), 1, IFERROR(MATCH(G594, INDEX(Type,,1), 0), IFERROR(MATCH(G594, INDEX(Type,,2), 0), MATCH(G594, INDEX(Type,,3), 0))))</f>
        <v>1</v>
      </c>
      <c r="Z594" s="238">
        <f t="shared" ref="Z594:Z657" si="103">IF(Y594=1,0.65*(36.82+L594*(-0.2119)),IF(Y594=2,0.65*20.08,IF(Y594=3,0.75*(20.35+L594*(-0.0374)),0)))</f>
        <v>23.933</v>
      </c>
      <c r="AA594" s="238">
        <f t="shared" ref="AA594:AA657" si="104">0.65*(36.82+L594*(-0.2119))</f>
        <v>23.933</v>
      </c>
      <c r="AB594" s="238">
        <f t="shared" si="96"/>
        <v>13.052</v>
      </c>
      <c r="AC594" s="238">
        <f t="shared" ref="AC594:AC657" si="105">0.75*(20.35+L594*(-0.0374))</f>
        <v>15.262500000000001</v>
      </c>
      <c r="AD594" s="240">
        <f t="shared" si="97"/>
        <v>0</v>
      </c>
      <c r="AE594" s="240">
        <f t="shared" si="98"/>
        <v>79</v>
      </c>
      <c r="AF594" s="240"/>
      <c r="AG594" s="240"/>
    </row>
    <row r="595" spans="1:33" x14ac:dyDescent="0.2">
      <c r="A595" s="197"/>
      <c r="B595" s="9">
        <v>566</v>
      </c>
      <c r="C595" s="204"/>
      <c r="D595" s="204"/>
      <c r="E595" s="201"/>
      <c r="F595" s="202" t="str">
        <f>IF(ISBLANK(E595), "", VLOOKUP(E595, Z!$A$2:$C$4127, 3, FALSE))</f>
        <v/>
      </c>
      <c r="G595" s="227"/>
      <c r="H595" s="227"/>
      <c r="I595" s="203" cm="1">
        <f t="array" ref="I595">IFERROR(W595/100*L595*INDEX(Application,X595,4), 0)</f>
        <v>0</v>
      </c>
      <c r="J595" s="204"/>
      <c r="K595" s="204"/>
      <c r="L595" s="229"/>
      <c r="M595" s="228"/>
      <c r="N595" s="203" cm="1">
        <f t="array" ref="N595">IFERROR(M595/100*L595*INDEX(Application,X595,4), 0)</f>
        <v>0</v>
      </c>
      <c r="O595" s="205"/>
      <c r="P595" s="204"/>
      <c r="Q595" s="201"/>
      <c r="R595" s="202" t="str">
        <f>IF(ISBLANK(Q595), "", VLOOKUP(Q595, Z!$A$2:$C$4127, 3, FALSE))</f>
        <v/>
      </c>
      <c r="S595" s="206"/>
      <c r="T595" s="207">
        <f t="shared" si="99"/>
        <v>0</v>
      </c>
      <c r="U595" s="211"/>
      <c r="V595" s="237">
        <f t="shared" si="100"/>
        <v>1</v>
      </c>
      <c r="W595" s="238">
        <f t="shared" ref="W595:W658" si="106">IF(V595=1,36.82+L595*(-0.2119),IF(V595=2,20.08,IF(V595=3,20.35+L595*(-0.0374),0)))</f>
        <v>36.82</v>
      </c>
      <c r="X595" s="239">
        <f t="shared" si="101"/>
        <v>1</v>
      </c>
      <c r="Y595" s="237">
        <f t="shared" si="102"/>
        <v>1</v>
      </c>
      <c r="Z595" s="238">
        <f t="shared" si="103"/>
        <v>23.933</v>
      </c>
      <c r="AA595" s="238">
        <f t="shared" si="104"/>
        <v>23.933</v>
      </c>
      <c r="AB595" s="238">
        <f t="shared" ref="AB595:AB658" si="107">0.65*20.08</f>
        <v>13.052</v>
      </c>
      <c r="AC595" s="238">
        <f t="shared" si="105"/>
        <v>15.262500000000001</v>
      </c>
      <c r="AD595" s="240">
        <f t="shared" ref="AD595:AD658" si="108">IF(Y595=1,0,IF(Y595=2,80,IF(Y595=3,0,0)))</f>
        <v>0</v>
      </c>
      <c r="AE595" s="240">
        <f t="shared" ref="AE595:AE658" si="109">IF(Y595=1,79,IF(Y595=2,199,IF(Y595=3,199,0)))</f>
        <v>79</v>
      </c>
      <c r="AF595" s="240"/>
      <c r="AG595" s="240"/>
    </row>
    <row r="596" spans="1:33" x14ac:dyDescent="0.2">
      <c r="A596" s="197"/>
      <c r="B596" s="9">
        <v>567</v>
      </c>
      <c r="C596" s="204"/>
      <c r="D596" s="204"/>
      <c r="E596" s="201"/>
      <c r="F596" s="202" t="str">
        <f>IF(ISBLANK(E596), "", VLOOKUP(E596, Z!$A$2:$C$4127, 3, FALSE))</f>
        <v/>
      </c>
      <c r="G596" s="227"/>
      <c r="H596" s="227"/>
      <c r="I596" s="203" cm="1">
        <f t="array" ref="I596">IFERROR(W596/100*L596*INDEX(Application,X596,4), 0)</f>
        <v>0</v>
      </c>
      <c r="J596" s="204"/>
      <c r="K596" s="204"/>
      <c r="L596" s="229"/>
      <c r="M596" s="228"/>
      <c r="N596" s="203" cm="1">
        <f t="array" ref="N596">IFERROR(M596/100*L596*INDEX(Application,X596,4), 0)</f>
        <v>0</v>
      </c>
      <c r="O596" s="205"/>
      <c r="P596" s="204"/>
      <c r="Q596" s="201"/>
      <c r="R596" s="202" t="str">
        <f>IF(ISBLANK(Q596), "", VLOOKUP(Q596, Z!$A$2:$C$4127, 3, FALSE))</f>
        <v/>
      </c>
      <c r="S596" s="206"/>
      <c r="T596" s="207">
        <f t="shared" si="99"/>
        <v>0</v>
      </c>
      <c r="U596" s="211"/>
      <c r="V596" s="237">
        <f t="shared" si="100"/>
        <v>1</v>
      </c>
      <c r="W596" s="238">
        <f t="shared" si="106"/>
        <v>36.82</v>
      </c>
      <c r="X596" s="239">
        <f t="shared" si="101"/>
        <v>1</v>
      </c>
      <c r="Y596" s="237">
        <f t="shared" si="102"/>
        <v>1</v>
      </c>
      <c r="Z596" s="238">
        <f t="shared" si="103"/>
        <v>23.933</v>
      </c>
      <c r="AA596" s="238">
        <f t="shared" si="104"/>
        <v>23.933</v>
      </c>
      <c r="AB596" s="238">
        <f t="shared" si="107"/>
        <v>13.052</v>
      </c>
      <c r="AC596" s="238">
        <f t="shared" si="105"/>
        <v>15.262500000000001</v>
      </c>
      <c r="AD596" s="240">
        <f t="shared" si="108"/>
        <v>0</v>
      </c>
      <c r="AE596" s="240">
        <f t="shared" si="109"/>
        <v>79</v>
      </c>
      <c r="AF596" s="240"/>
      <c r="AG596" s="240"/>
    </row>
    <row r="597" spans="1:33" x14ac:dyDescent="0.2">
      <c r="A597" s="197"/>
      <c r="B597" s="9">
        <v>568</v>
      </c>
      <c r="C597" s="204"/>
      <c r="D597" s="204"/>
      <c r="E597" s="201"/>
      <c r="F597" s="202" t="str">
        <f>IF(ISBLANK(E597), "", VLOOKUP(E597, Z!$A$2:$C$4127, 3, FALSE))</f>
        <v/>
      </c>
      <c r="G597" s="227"/>
      <c r="H597" s="227"/>
      <c r="I597" s="203" cm="1">
        <f t="array" ref="I597">IFERROR(W597/100*L597*INDEX(Application,X597,4), 0)</f>
        <v>0</v>
      </c>
      <c r="J597" s="204"/>
      <c r="K597" s="204"/>
      <c r="L597" s="229"/>
      <c r="M597" s="228"/>
      <c r="N597" s="203" cm="1">
        <f t="array" ref="N597">IFERROR(M597/100*L597*INDEX(Application,X597,4), 0)</f>
        <v>0</v>
      </c>
      <c r="O597" s="205"/>
      <c r="P597" s="204"/>
      <c r="Q597" s="201"/>
      <c r="R597" s="202" t="str">
        <f>IF(ISBLANK(Q597), "", VLOOKUP(Q597, Z!$A$2:$C$4127, 3, FALSE))</f>
        <v/>
      </c>
      <c r="S597" s="206"/>
      <c r="T597" s="207">
        <f t="shared" si="99"/>
        <v>0</v>
      </c>
      <c r="U597" s="211"/>
      <c r="V597" s="237">
        <f t="shared" si="100"/>
        <v>1</v>
      </c>
      <c r="W597" s="238">
        <f t="shared" si="106"/>
        <v>36.82</v>
      </c>
      <c r="X597" s="239">
        <f t="shared" si="101"/>
        <v>1</v>
      </c>
      <c r="Y597" s="237">
        <f t="shared" si="102"/>
        <v>1</v>
      </c>
      <c r="Z597" s="238">
        <f t="shared" si="103"/>
        <v>23.933</v>
      </c>
      <c r="AA597" s="238">
        <f t="shared" si="104"/>
        <v>23.933</v>
      </c>
      <c r="AB597" s="238">
        <f t="shared" si="107"/>
        <v>13.052</v>
      </c>
      <c r="AC597" s="238">
        <f t="shared" si="105"/>
        <v>15.262500000000001</v>
      </c>
      <c r="AD597" s="240">
        <f t="shared" si="108"/>
        <v>0</v>
      </c>
      <c r="AE597" s="240">
        <f t="shared" si="109"/>
        <v>79</v>
      </c>
      <c r="AF597" s="240"/>
      <c r="AG597" s="240"/>
    </row>
    <row r="598" spans="1:33" x14ac:dyDescent="0.2">
      <c r="A598" s="197"/>
      <c r="B598" s="226">
        <v>569</v>
      </c>
      <c r="C598" s="204"/>
      <c r="D598" s="204"/>
      <c r="E598" s="201"/>
      <c r="F598" s="202" t="str">
        <f>IF(ISBLANK(E598), "", VLOOKUP(E598, Z!$A$2:$C$4127, 3, FALSE))</f>
        <v/>
      </c>
      <c r="G598" s="227"/>
      <c r="H598" s="227"/>
      <c r="I598" s="203" cm="1">
        <f t="array" ref="I598">IFERROR(W598/100*L598*INDEX(Application,X598,4), 0)</f>
        <v>0</v>
      </c>
      <c r="J598" s="204"/>
      <c r="K598" s="204"/>
      <c r="L598" s="229"/>
      <c r="M598" s="228"/>
      <c r="N598" s="203" cm="1">
        <f t="array" ref="N598">IFERROR(M598/100*L598*INDEX(Application,X598,4), 0)</f>
        <v>0</v>
      </c>
      <c r="O598" s="205"/>
      <c r="P598" s="204"/>
      <c r="Q598" s="201"/>
      <c r="R598" s="202" t="str">
        <f>IF(ISBLANK(Q598), "", VLOOKUP(Q598, Z!$A$2:$C$4127, 3, FALSE))</f>
        <v/>
      </c>
      <c r="S598" s="206"/>
      <c r="T598" s="207">
        <f t="shared" si="99"/>
        <v>0</v>
      </c>
      <c r="U598" s="211"/>
      <c r="V598" s="237">
        <f t="shared" si="100"/>
        <v>1</v>
      </c>
      <c r="W598" s="238">
        <f t="shared" si="106"/>
        <v>36.82</v>
      </c>
      <c r="X598" s="239">
        <f t="shared" si="101"/>
        <v>1</v>
      </c>
      <c r="Y598" s="237">
        <f t="shared" si="102"/>
        <v>1</v>
      </c>
      <c r="Z598" s="238">
        <f t="shared" si="103"/>
        <v>23.933</v>
      </c>
      <c r="AA598" s="238">
        <f t="shared" si="104"/>
        <v>23.933</v>
      </c>
      <c r="AB598" s="238">
        <f t="shared" si="107"/>
        <v>13.052</v>
      </c>
      <c r="AC598" s="238">
        <f t="shared" si="105"/>
        <v>15.262500000000001</v>
      </c>
      <c r="AD598" s="240">
        <f t="shared" si="108"/>
        <v>0</v>
      </c>
      <c r="AE598" s="240">
        <f t="shared" si="109"/>
        <v>79</v>
      </c>
      <c r="AF598" s="240"/>
      <c r="AG598" s="240"/>
    </row>
    <row r="599" spans="1:33" x14ac:dyDescent="0.2">
      <c r="A599" s="197"/>
      <c r="B599" s="9">
        <v>570</v>
      </c>
      <c r="C599" s="204"/>
      <c r="D599" s="204"/>
      <c r="E599" s="201"/>
      <c r="F599" s="202" t="str">
        <f>IF(ISBLANK(E599), "", VLOOKUP(E599, Z!$A$2:$C$4127, 3, FALSE))</f>
        <v/>
      </c>
      <c r="G599" s="227"/>
      <c r="H599" s="227"/>
      <c r="I599" s="203" cm="1">
        <f t="array" ref="I599">IFERROR(W599/100*L599*INDEX(Application,X599,4), 0)</f>
        <v>0</v>
      </c>
      <c r="J599" s="204"/>
      <c r="K599" s="204"/>
      <c r="L599" s="229"/>
      <c r="M599" s="228"/>
      <c r="N599" s="203" cm="1">
        <f t="array" ref="N599">IFERROR(M599/100*L599*INDEX(Application,X599,4), 0)</f>
        <v>0</v>
      </c>
      <c r="O599" s="205"/>
      <c r="P599" s="204"/>
      <c r="Q599" s="201"/>
      <c r="R599" s="202" t="str">
        <f>IF(ISBLANK(Q599), "", VLOOKUP(Q599, Z!$A$2:$C$4127, 3, FALSE))</f>
        <v/>
      </c>
      <c r="S599" s="206"/>
      <c r="T599" s="207">
        <f t="shared" si="99"/>
        <v>0</v>
      </c>
      <c r="U599" s="211"/>
      <c r="V599" s="237">
        <f t="shared" si="100"/>
        <v>1</v>
      </c>
      <c r="W599" s="238">
        <f t="shared" si="106"/>
        <v>36.82</v>
      </c>
      <c r="X599" s="239">
        <f t="shared" si="101"/>
        <v>1</v>
      </c>
      <c r="Y599" s="237">
        <f t="shared" si="102"/>
        <v>1</v>
      </c>
      <c r="Z599" s="238">
        <f t="shared" si="103"/>
        <v>23.933</v>
      </c>
      <c r="AA599" s="238">
        <f t="shared" si="104"/>
        <v>23.933</v>
      </c>
      <c r="AB599" s="238">
        <f t="shared" si="107"/>
        <v>13.052</v>
      </c>
      <c r="AC599" s="238">
        <f t="shared" si="105"/>
        <v>15.262500000000001</v>
      </c>
      <c r="AD599" s="240">
        <f t="shared" si="108"/>
        <v>0</v>
      </c>
      <c r="AE599" s="240">
        <f t="shared" si="109"/>
        <v>79</v>
      </c>
      <c r="AF599" s="240"/>
      <c r="AG599" s="240"/>
    </row>
    <row r="600" spans="1:33" x14ac:dyDescent="0.2">
      <c r="A600" s="197"/>
      <c r="B600" s="9">
        <v>571</v>
      </c>
      <c r="C600" s="204"/>
      <c r="D600" s="204"/>
      <c r="E600" s="201"/>
      <c r="F600" s="202" t="str">
        <f>IF(ISBLANK(E600), "", VLOOKUP(E600, Z!$A$2:$C$4127, 3, FALSE))</f>
        <v/>
      </c>
      <c r="G600" s="227"/>
      <c r="H600" s="227"/>
      <c r="I600" s="203" cm="1">
        <f t="array" ref="I600">IFERROR(W600/100*L600*INDEX(Application,X600,4), 0)</f>
        <v>0</v>
      </c>
      <c r="J600" s="204"/>
      <c r="K600" s="204"/>
      <c r="L600" s="229"/>
      <c r="M600" s="228"/>
      <c r="N600" s="203" cm="1">
        <f t="array" ref="N600">IFERROR(M600/100*L600*INDEX(Application,X600,4), 0)</f>
        <v>0</v>
      </c>
      <c r="O600" s="205"/>
      <c r="P600" s="204"/>
      <c r="Q600" s="201"/>
      <c r="R600" s="202" t="str">
        <f>IF(ISBLANK(Q600), "", VLOOKUP(Q600, Z!$A$2:$C$4127, 3, FALSE))</f>
        <v/>
      </c>
      <c r="S600" s="206"/>
      <c r="T600" s="207">
        <f t="shared" si="99"/>
        <v>0</v>
      </c>
      <c r="U600" s="211"/>
      <c r="V600" s="237">
        <f t="shared" si="100"/>
        <v>1</v>
      </c>
      <c r="W600" s="238">
        <f t="shared" si="106"/>
        <v>36.82</v>
      </c>
      <c r="X600" s="239">
        <f t="shared" si="101"/>
        <v>1</v>
      </c>
      <c r="Y600" s="237">
        <f t="shared" si="102"/>
        <v>1</v>
      </c>
      <c r="Z600" s="238">
        <f t="shared" si="103"/>
        <v>23.933</v>
      </c>
      <c r="AA600" s="238">
        <f t="shared" si="104"/>
        <v>23.933</v>
      </c>
      <c r="AB600" s="238">
        <f t="shared" si="107"/>
        <v>13.052</v>
      </c>
      <c r="AC600" s="238">
        <f t="shared" si="105"/>
        <v>15.262500000000001</v>
      </c>
      <c r="AD600" s="240">
        <f t="shared" si="108"/>
        <v>0</v>
      </c>
      <c r="AE600" s="240">
        <f t="shared" si="109"/>
        <v>79</v>
      </c>
      <c r="AF600" s="240"/>
      <c r="AG600" s="240"/>
    </row>
    <row r="601" spans="1:33" x14ac:dyDescent="0.2">
      <c r="A601" s="197"/>
      <c r="B601" s="9">
        <v>572</v>
      </c>
      <c r="C601" s="204"/>
      <c r="D601" s="204"/>
      <c r="E601" s="201"/>
      <c r="F601" s="202" t="str">
        <f>IF(ISBLANK(E601), "", VLOOKUP(E601, Z!$A$2:$C$4127, 3, FALSE))</f>
        <v/>
      </c>
      <c r="G601" s="227"/>
      <c r="H601" s="227"/>
      <c r="I601" s="203" cm="1">
        <f t="array" ref="I601">IFERROR(W601/100*L601*INDEX(Application,X601,4), 0)</f>
        <v>0</v>
      </c>
      <c r="J601" s="204"/>
      <c r="K601" s="204"/>
      <c r="L601" s="229"/>
      <c r="M601" s="228"/>
      <c r="N601" s="203" cm="1">
        <f t="array" ref="N601">IFERROR(M601/100*L601*INDEX(Application,X601,4), 0)</f>
        <v>0</v>
      </c>
      <c r="O601" s="205"/>
      <c r="P601" s="204"/>
      <c r="Q601" s="201"/>
      <c r="R601" s="202" t="str">
        <f>IF(ISBLANK(Q601), "", VLOOKUP(Q601, Z!$A$2:$C$4127, 3, FALSE))</f>
        <v/>
      </c>
      <c r="S601" s="206"/>
      <c r="T601" s="207">
        <f t="shared" si="99"/>
        <v>0</v>
      </c>
      <c r="U601" s="211"/>
      <c r="V601" s="237">
        <f t="shared" si="100"/>
        <v>1</v>
      </c>
      <c r="W601" s="238">
        <f t="shared" si="106"/>
        <v>36.82</v>
      </c>
      <c r="X601" s="239">
        <f t="shared" si="101"/>
        <v>1</v>
      </c>
      <c r="Y601" s="237">
        <f t="shared" si="102"/>
        <v>1</v>
      </c>
      <c r="Z601" s="238">
        <f t="shared" si="103"/>
        <v>23.933</v>
      </c>
      <c r="AA601" s="238">
        <f t="shared" si="104"/>
        <v>23.933</v>
      </c>
      <c r="AB601" s="238">
        <f t="shared" si="107"/>
        <v>13.052</v>
      </c>
      <c r="AC601" s="238">
        <f t="shared" si="105"/>
        <v>15.262500000000001</v>
      </c>
      <c r="AD601" s="240">
        <f t="shared" si="108"/>
        <v>0</v>
      </c>
      <c r="AE601" s="240">
        <f t="shared" si="109"/>
        <v>79</v>
      </c>
      <c r="AF601" s="240"/>
      <c r="AG601" s="240"/>
    </row>
    <row r="602" spans="1:33" x14ac:dyDescent="0.2">
      <c r="A602" s="197"/>
      <c r="B602" s="226">
        <v>573</v>
      </c>
      <c r="C602" s="204"/>
      <c r="D602" s="204"/>
      <c r="E602" s="201"/>
      <c r="F602" s="202" t="str">
        <f>IF(ISBLANK(E602), "", VLOOKUP(E602, Z!$A$2:$C$4127, 3, FALSE))</f>
        <v/>
      </c>
      <c r="G602" s="227"/>
      <c r="H602" s="227"/>
      <c r="I602" s="203" cm="1">
        <f t="array" ref="I602">IFERROR(W602/100*L602*INDEX(Application,X602,4), 0)</f>
        <v>0</v>
      </c>
      <c r="J602" s="204"/>
      <c r="K602" s="204"/>
      <c r="L602" s="229"/>
      <c r="M602" s="228"/>
      <c r="N602" s="203" cm="1">
        <f t="array" ref="N602">IFERROR(M602/100*L602*INDEX(Application,X602,4), 0)</f>
        <v>0</v>
      </c>
      <c r="O602" s="205"/>
      <c r="P602" s="204"/>
      <c r="Q602" s="201"/>
      <c r="R602" s="202" t="str">
        <f>IF(ISBLANK(Q602), "", VLOOKUP(Q602, Z!$A$2:$C$4127, 3, FALSE))</f>
        <v/>
      </c>
      <c r="S602" s="206"/>
      <c r="T602" s="207">
        <f t="shared" si="99"/>
        <v>0</v>
      </c>
      <c r="U602" s="211"/>
      <c r="V602" s="237">
        <f t="shared" si="100"/>
        <v>1</v>
      </c>
      <c r="W602" s="238">
        <f t="shared" si="106"/>
        <v>36.82</v>
      </c>
      <c r="X602" s="239">
        <f t="shared" si="101"/>
        <v>1</v>
      </c>
      <c r="Y602" s="237">
        <f t="shared" si="102"/>
        <v>1</v>
      </c>
      <c r="Z602" s="238">
        <f t="shared" si="103"/>
        <v>23.933</v>
      </c>
      <c r="AA602" s="238">
        <f t="shared" si="104"/>
        <v>23.933</v>
      </c>
      <c r="AB602" s="238">
        <f t="shared" si="107"/>
        <v>13.052</v>
      </c>
      <c r="AC602" s="238">
        <f t="shared" si="105"/>
        <v>15.262500000000001</v>
      </c>
      <c r="AD602" s="240">
        <f t="shared" si="108"/>
        <v>0</v>
      </c>
      <c r="AE602" s="240">
        <f t="shared" si="109"/>
        <v>79</v>
      </c>
      <c r="AF602" s="240"/>
      <c r="AG602" s="240"/>
    </row>
    <row r="603" spans="1:33" x14ac:dyDescent="0.2">
      <c r="A603" s="197"/>
      <c r="B603" s="9">
        <v>574</v>
      </c>
      <c r="C603" s="204"/>
      <c r="D603" s="204"/>
      <c r="E603" s="201"/>
      <c r="F603" s="202" t="str">
        <f>IF(ISBLANK(E603), "", VLOOKUP(E603, Z!$A$2:$C$4127, 3, FALSE))</f>
        <v/>
      </c>
      <c r="G603" s="227"/>
      <c r="H603" s="227"/>
      <c r="I603" s="203" cm="1">
        <f t="array" ref="I603">IFERROR(W603/100*L603*INDEX(Application,X603,4), 0)</f>
        <v>0</v>
      </c>
      <c r="J603" s="204"/>
      <c r="K603" s="204"/>
      <c r="L603" s="229"/>
      <c r="M603" s="228"/>
      <c r="N603" s="203" cm="1">
        <f t="array" ref="N603">IFERROR(M603/100*L603*INDEX(Application,X603,4), 0)</f>
        <v>0</v>
      </c>
      <c r="O603" s="205"/>
      <c r="P603" s="204"/>
      <c r="Q603" s="201"/>
      <c r="R603" s="202" t="str">
        <f>IF(ISBLANK(Q603), "", VLOOKUP(Q603, Z!$A$2:$C$4127, 3, FALSE))</f>
        <v/>
      </c>
      <c r="S603" s="206"/>
      <c r="T603" s="207">
        <f t="shared" si="99"/>
        <v>0</v>
      </c>
      <c r="U603" s="211"/>
      <c r="V603" s="237">
        <f t="shared" si="100"/>
        <v>1</v>
      </c>
      <c r="W603" s="238">
        <f t="shared" si="106"/>
        <v>36.82</v>
      </c>
      <c r="X603" s="239">
        <f t="shared" si="101"/>
        <v>1</v>
      </c>
      <c r="Y603" s="237">
        <f t="shared" si="102"/>
        <v>1</v>
      </c>
      <c r="Z603" s="238">
        <f t="shared" si="103"/>
        <v>23.933</v>
      </c>
      <c r="AA603" s="238">
        <f t="shared" si="104"/>
        <v>23.933</v>
      </c>
      <c r="AB603" s="238">
        <f t="shared" si="107"/>
        <v>13.052</v>
      </c>
      <c r="AC603" s="238">
        <f t="shared" si="105"/>
        <v>15.262500000000001</v>
      </c>
      <c r="AD603" s="240">
        <f t="shared" si="108"/>
        <v>0</v>
      </c>
      <c r="AE603" s="240">
        <f t="shared" si="109"/>
        <v>79</v>
      </c>
      <c r="AF603" s="240"/>
      <c r="AG603" s="240"/>
    </row>
    <row r="604" spans="1:33" x14ac:dyDescent="0.2">
      <c r="A604" s="197"/>
      <c r="B604" s="9">
        <v>575</v>
      </c>
      <c r="C604" s="204"/>
      <c r="D604" s="204"/>
      <c r="E604" s="201"/>
      <c r="F604" s="202" t="str">
        <f>IF(ISBLANK(E604), "", VLOOKUP(E604, Z!$A$2:$C$4127, 3, FALSE))</f>
        <v/>
      </c>
      <c r="G604" s="227"/>
      <c r="H604" s="227"/>
      <c r="I604" s="203" cm="1">
        <f t="array" ref="I604">IFERROR(W604/100*L604*INDEX(Application,X604,4), 0)</f>
        <v>0</v>
      </c>
      <c r="J604" s="204"/>
      <c r="K604" s="204"/>
      <c r="L604" s="229"/>
      <c r="M604" s="228"/>
      <c r="N604" s="203" cm="1">
        <f t="array" ref="N604">IFERROR(M604/100*L604*INDEX(Application,X604,4), 0)</f>
        <v>0</v>
      </c>
      <c r="O604" s="205"/>
      <c r="P604" s="204"/>
      <c r="Q604" s="201"/>
      <c r="R604" s="202" t="str">
        <f>IF(ISBLANK(Q604), "", VLOOKUP(Q604, Z!$A$2:$C$4127, 3, FALSE))</f>
        <v/>
      </c>
      <c r="S604" s="206"/>
      <c r="T604" s="207">
        <f t="shared" si="99"/>
        <v>0</v>
      </c>
      <c r="U604" s="211"/>
      <c r="V604" s="237">
        <f t="shared" si="100"/>
        <v>1</v>
      </c>
      <c r="W604" s="238">
        <f t="shared" si="106"/>
        <v>36.82</v>
      </c>
      <c r="X604" s="239">
        <f t="shared" si="101"/>
        <v>1</v>
      </c>
      <c r="Y604" s="237">
        <f t="shared" si="102"/>
        <v>1</v>
      </c>
      <c r="Z604" s="238">
        <f t="shared" si="103"/>
        <v>23.933</v>
      </c>
      <c r="AA604" s="238">
        <f t="shared" si="104"/>
        <v>23.933</v>
      </c>
      <c r="AB604" s="238">
        <f t="shared" si="107"/>
        <v>13.052</v>
      </c>
      <c r="AC604" s="238">
        <f t="shared" si="105"/>
        <v>15.262500000000001</v>
      </c>
      <c r="AD604" s="240">
        <f t="shared" si="108"/>
        <v>0</v>
      </c>
      <c r="AE604" s="240">
        <f t="shared" si="109"/>
        <v>79</v>
      </c>
      <c r="AF604" s="240"/>
      <c r="AG604" s="240"/>
    </row>
    <row r="605" spans="1:33" x14ac:dyDescent="0.2">
      <c r="A605" s="197"/>
      <c r="B605" s="9">
        <v>576</v>
      </c>
      <c r="C605" s="204"/>
      <c r="D605" s="204"/>
      <c r="E605" s="201"/>
      <c r="F605" s="202" t="str">
        <f>IF(ISBLANK(E605), "", VLOOKUP(E605, Z!$A$2:$C$4127, 3, FALSE))</f>
        <v/>
      </c>
      <c r="G605" s="227"/>
      <c r="H605" s="227"/>
      <c r="I605" s="203" cm="1">
        <f t="array" ref="I605">IFERROR(W605/100*L605*INDEX(Application,X605,4), 0)</f>
        <v>0</v>
      </c>
      <c r="J605" s="204"/>
      <c r="K605" s="204"/>
      <c r="L605" s="229"/>
      <c r="M605" s="228"/>
      <c r="N605" s="203" cm="1">
        <f t="array" ref="N605">IFERROR(M605/100*L605*INDEX(Application,X605,4), 0)</f>
        <v>0</v>
      </c>
      <c r="O605" s="205"/>
      <c r="P605" s="204"/>
      <c r="Q605" s="201"/>
      <c r="R605" s="202" t="str">
        <f>IF(ISBLANK(Q605), "", VLOOKUP(Q605, Z!$A$2:$C$4127, 3, FALSE))</f>
        <v/>
      </c>
      <c r="S605" s="206"/>
      <c r="T605" s="207">
        <f t="shared" si="99"/>
        <v>0</v>
      </c>
      <c r="U605" s="211"/>
      <c r="V605" s="237">
        <f t="shared" si="100"/>
        <v>1</v>
      </c>
      <c r="W605" s="238">
        <f t="shared" si="106"/>
        <v>36.82</v>
      </c>
      <c r="X605" s="239">
        <f t="shared" si="101"/>
        <v>1</v>
      </c>
      <c r="Y605" s="237">
        <f t="shared" si="102"/>
        <v>1</v>
      </c>
      <c r="Z605" s="238">
        <f t="shared" si="103"/>
        <v>23.933</v>
      </c>
      <c r="AA605" s="238">
        <f t="shared" si="104"/>
        <v>23.933</v>
      </c>
      <c r="AB605" s="238">
        <f t="shared" si="107"/>
        <v>13.052</v>
      </c>
      <c r="AC605" s="238">
        <f t="shared" si="105"/>
        <v>15.262500000000001</v>
      </c>
      <c r="AD605" s="240">
        <f t="shared" si="108"/>
        <v>0</v>
      </c>
      <c r="AE605" s="240">
        <f t="shared" si="109"/>
        <v>79</v>
      </c>
      <c r="AF605" s="240"/>
      <c r="AG605" s="240"/>
    </row>
    <row r="606" spans="1:33" x14ac:dyDescent="0.2">
      <c r="A606" s="197"/>
      <c r="B606" s="226">
        <v>577</v>
      </c>
      <c r="C606" s="204"/>
      <c r="D606" s="204"/>
      <c r="E606" s="201"/>
      <c r="F606" s="202" t="str">
        <f>IF(ISBLANK(E606), "", VLOOKUP(E606, Z!$A$2:$C$4127, 3, FALSE))</f>
        <v/>
      </c>
      <c r="G606" s="227"/>
      <c r="H606" s="227"/>
      <c r="I606" s="203" cm="1">
        <f t="array" ref="I606">IFERROR(W606/100*L606*INDEX(Application,X606,4), 0)</f>
        <v>0</v>
      </c>
      <c r="J606" s="204"/>
      <c r="K606" s="204"/>
      <c r="L606" s="229"/>
      <c r="M606" s="228"/>
      <c r="N606" s="203" cm="1">
        <f t="array" ref="N606">IFERROR(M606/100*L606*INDEX(Application,X606,4), 0)</f>
        <v>0</v>
      </c>
      <c r="O606" s="205"/>
      <c r="P606" s="204"/>
      <c r="Q606" s="201"/>
      <c r="R606" s="202" t="str">
        <f>IF(ISBLANK(Q606), "", VLOOKUP(Q606, Z!$A$2:$C$4127, 3, FALSE))</f>
        <v/>
      </c>
      <c r="S606" s="206"/>
      <c r="T606" s="207">
        <f t="shared" si="99"/>
        <v>0</v>
      </c>
      <c r="U606" s="211"/>
      <c r="V606" s="237">
        <f t="shared" si="100"/>
        <v>1</v>
      </c>
      <c r="W606" s="238">
        <f t="shared" si="106"/>
        <v>36.82</v>
      </c>
      <c r="X606" s="239">
        <f t="shared" si="101"/>
        <v>1</v>
      </c>
      <c r="Y606" s="237">
        <f t="shared" si="102"/>
        <v>1</v>
      </c>
      <c r="Z606" s="238">
        <f t="shared" si="103"/>
        <v>23.933</v>
      </c>
      <c r="AA606" s="238">
        <f t="shared" si="104"/>
        <v>23.933</v>
      </c>
      <c r="AB606" s="238">
        <f t="shared" si="107"/>
        <v>13.052</v>
      </c>
      <c r="AC606" s="238">
        <f t="shared" si="105"/>
        <v>15.262500000000001</v>
      </c>
      <c r="AD606" s="240">
        <f t="shared" si="108"/>
        <v>0</v>
      </c>
      <c r="AE606" s="240">
        <f t="shared" si="109"/>
        <v>79</v>
      </c>
      <c r="AF606" s="240"/>
      <c r="AG606" s="240"/>
    </row>
    <row r="607" spans="1:33" x14ac:dyDescent="0.2">
      <c r="A607" s="197"/>
      <c r="B607" s="9">
        <v>578</v>
      </c>
      <c r="C607" s="204"/>
      <c r="D607" s="204"/>
      <c r="E607" s="201"/>
      <c r="F607" s="202" t="str">
        <f>IF(ISBLANK(E607), "", VLOOKUP(E607, Z!$A$2:$C$4127, 3, FALSE))</f>
        <v/>
      </c>
      <c r="G607" s="227"/>
      <c r="H607" s="227"/>
      <c r="I607" s="203" cm="1">
        <f t="array" ref="I607">IFERROR(W607/100*L607*INDEX(Application,X607,4), 0)</f>
        <v>0</v>
      </c>
      <c r="J607" s="204"/>
      <c r="K607" s="204"/>
      <c r="L607" s="229"/>
      <c r="M607" s="228"/>
      <c r="N607" s="203" cm="1">
        <f t="array" ref="N607">IFERROR(M607/100*L607*INDEX(Application,X607,4), 0)</f>
        <v>0</v>
      </c>
      <c r="O607" s="205"/>
      <c r="P607" s="204"/>
      <c r="Q607" s="201"/>
      <c r="R607" s="202" t="str">
        <f>IF(ISBLANK(Q607), "", VLOOKUP(Q607, Z!$A$2:$C$4127, 3, FALSE))</f>
        <v/>
      </c>
      <c r="S607" s="206"/>
      <c r="T607" s="207">
        <f t="shared" si="99"/>
        <v>0</v>
      </c>
      <c r="U607" s="211"/>
      <c r="V607" s="237">
        <f t="shared" si="100"/>
        <v>1</v>
      </c>
      <c r="W607" s="238">
        <f t="shared" si="106"/>
        <v>36.82</v>
      </c>
      <c r="X607" s="239">
        <f t="shared" si="101"/>
        <v>1</v>
      </c>
      <c r="Y607" s="237">
        <f t="shared" si="102"/>
        <v>1</v>
      </c>
      <c r="Z607" s="238">
        <f t="shared" si="103"/>
        <v>23.933</v>
      </c>
      <c r="AA607" s="238">
        <f t="shared" si="104"/>
        <v>23.933</v>
      </c>
      <c r="AB607" s="238">
        <f t="shared" si="107"/>
        <v>13.052</v>
      </c>
      <c r="AC607" s="238">
        <f t="shared" si="105"/>
        <v>15.262500000000001</v>
      </c>
      <c r="AD607" s="240">
        <f t="shared" si="108"/>
        <v>0</v>
      </c>
      <c r="AE607" s="240">
        <f t="shared" si="109"/>
        <v>79</v>
      </c>
      <c r="AF607" s="240"/>
      <c r="AG607" s="240"/>
    </row>
    <row r="608" spans="1:33" x14ac:dyDescent="0.2">
      <c r="A608" s="197"/>
      <c r="B608" s="9">
        <v>579</v>
      </c>
      <c r="C608" s="204"/>
      <c r="D608" s="204"/>
      <c r="E608" s="201"/>
      <c r="F608" s="202" t="str">
        <f>IF(ISBLANK(E608), "", VLOOKUP(E608, Z!$A$2:$C$4127, 3, FALSE))</f>
        <v/>
      </c>
      <c r="G608" s="227"/>
      <c r="H608" s="227"/>
      <c r="I608" s="203" cm="1">
        <f t="array" ref="I608">IFERROR(W608/100*L608*INDEX(Application,X608,4), 0)</f>
        <v>0</v>
      </c>
      <c r="J608" s="204"/>
      <c r="K608" s="204"/>
      <c r="L608" s="229"/>
      <c r="M608" s="228"/>
      <c r="N608" s="203" cm="1">
        <f t="array" ref="N608">IFERROR(M608/100*L608*INDEX(Application,X608,4), 0)</f>
        <v>0</v>
      </c>
      <c r="O608" s="205"/>
      <c r="P608" s="204"/>
      <c r="Q608" s="201"/>
      <c r="R608" s="202" t="str">
        <f>IF(ISBLANK(Q608), "", VLOOKUP(Q608, Z!$A$2:$C$4127, 3, FALSE))</f>
        <v/>
      </c>
      <c r="S608" s="206"/>
      <c r="T608" s="207">
        <f t="shared" si="99"/>
        <v>0</v>
      </c>
      <c r="U608" s="211"/>
      <c r="V608" s="237">
        <f t="shared" si="100"/>
        <v>1</v>
      </c>
      <c r="W608" s="238">
        <f t="shared" si="106"/>
        <v>36.82</v>
      </c>
      <c r="X608" s="239">
        <f t="shared" si="101"/>
        <v>1</v>
      </c>
      <c r="Y608" s="237">
        <f t="shared" si="102"/>
        <v>1</v>
      </c>
      <c r="Z608" s="238">
        <f t="shared" si="103"/>
        <v>23.933</v>
      </c>
      <c r="AA608" s="238">
        <f t="shared" si="104"/>
        <v>23.933</v>
      </c>
      <c r="AB608" s="238">
        <f t="shared" si="107"/>
        <v>13.052</v>
      </c>
      <c r="AC608" s="238">
        <f t="shared" si="105"/>
        <v>15.262500000000001</v>
      </c>
      <c r="AD608" s="240">
        <f t="shared" si="108"/>
        <v>0</v>
      </c>
      <c r="AE608" s="240">
        <f t="shared" si="109"/>
        <v>79</v>
      </c>
      <c r="AF608" s="240"/>
      <c r="AG608" s="240"/>
    </row>
    <row r="609" spans="1:33" x14ac:dyDescent="0.2">
      <c r="A609" s="197"/>
      <c r="B609" s="9">
        <v>580</v>
      </c>
      <c r="C609" s="204"/>
      <c r="D609" s="204"/>
      <c r="E609" s="201"/>
      <c r="F609" s="202" t="str">
        <f>IF(ISBLANK(E609), "", VLOOKUP(E609, Z!$A$2:$C$4127, 3, FALSE))</f>
        <v/>
      </c>
      <c r="G609" s="227"/>
      <c r="H609" s="227"/>
      <c r="I609" s="203" cm="1">
        <f t="array" ref="I609">IFERROR(W609/100*L609*INDEX(Application,X609,4), 0)</f>
        <v>0</v>
      </c>
      <c r="J609" s="204"/>
      <c r="K609" s="204"/>
      <c r="L609" s="229"/>
      <c r="M609" s="228"/>
      <c r="N609" s="203" cm="1">
        <f t="array" ref="N609">IFERROR(M609/100*L609*INDEX(Application,X609,4), 0)</f>
        <v>0</v>
      </c>
      <c r="O609" s="205"/>
      <c r="P609" s="204"/>
      <c r="Q609" s="201"/>
      <c r="R609" s="202" t="str">
        <f>IF(ISBLANK(Q609), "", VLOOKUP(Q609, Z!$A$2:$C$4127, 3, FALSE))</f>
        <v/>
      </c>
      <c r="S609" s="206"/>
      <c r="T609" s="207">
        <f t="shared" si="99"/>
        <v>0</v>
      </c>
      <c r="U609" s="211"/>
      <c r="V609" s="237">
        <f t="shared" si="100"/>
        <v>1</v>
      </c>
      <c r="W609" s="238">
        <f t="shared" si="106"/>
        <v>36.82</v>
      </c>
      <c r="X609" s="239">
        <f t="shared" si="101"/>
        <v>1</v>
      </c>
      <c r="Y609" s="237">
        <f t="shared" si="102"/>
        <v>1</v>
      </c>
      <c r="Z609" s="238">
        <f t="shared" si="103"/>
        <v>23.933</v>
      </c>
      <c r="AA609" s="238">
        <f t="shared" si="104"/>
        <v>23.933</v>
      </c>
      <c r="AB609" s="238">
        <f t="shared" si="107"/>
        <v>13.052</v>
      </c>
      <c r="AC609" s="238">
        <f t="shared" si="105"/>
        <v>15.262500000000001</v>
      </c>
      <c r="AD609" s="240">
        <f t="shared" si="108"/>
        <v>0</v>
      </c>
      <c r="AE609" s="240">
        <f t="shared" si="109"/>
        <v>79</v>
      </c>
      <c r="AF609" s="240"/>
      <c r="AG609" s="240"/>
    </row>
    <row r="610" spans="1:33" x14ac:dyDescent="0.2">
      <c r="A610" s="197"/>
      <c r="B610" s="226">
        <v>581</v>
      </c>
      <c r="C610" s="204"/>
      <c r="D610" s="204"/>
      <c r="E610" s="201"/>
      <c r="F610" s="202" t="str">
        <f>IF(ISBLANK(E610), "", VLOOKUP(E610, Z!$A$2:$C$4127, 3, FALSE))</f>
        <v/>
      </c>
      <c r="G610" s="227"/>
      <c r="H610" s="227"/>
      <c r="I610" s="203" cm="1">
        <f t="array" ref="I610">IFERROR(W610/100*L610*INDEX(Application,X610,4), 0)</f>
        <v>0</v>
      </c>
      <c r="J610" s="204"/>
      <c r="K610" s="204"/>
      <c r="L610" s="229"/>
      <c r="M610" s="228"/>
      <c r="N610" s="203" cm="1">
        <f t="array" ref="N610">IFERROR(M610/100*L610*INDEX(Application,X610,4), 0)</f>
        <v>0</v>
      </c>
      <c r="O610" s="205"/>
      <c r="P610" s="204"/>
      <c r="Q610" s="201"/>
      <c r="R610" s="202" t="str">
        <f>IF(ISBLANK(Q610), "", VLOOKUP(Q610, Z!$A$2:$C$4127, 3, FALSE))</f>
        <v/>
      </c>
      <c r="S610" s="206"/>
      <c r="T610" s="207">
        <f t="shared" si="99"/>
        <v>0</v>
      </c>
      <c r="U610" s="211"/>
      <c r="V610" s="237">
        <f t="shared" si="100"/>
        <v>1</v>
      </c>
      <c r="W610" s="238">
        <f t="shared" si="106"/>
        <v>36.82</v>
      </c>
      <c r="X610" s="239">
        <f t="shared" si="101"/>
        <v>1</v>
      </c>
      <c r="Y610" s="237">
        <f t="shared" si="102"/>
        <v>1</v>
      </c>
      <c r="Z610" s="238">
        <f t="shared" si="103"/>
        <v>23.933</v>
      </c>
      <c r="AA610" s="238">
        <f t="shared" si="104"/>
        <v>23.933</v>
      </c>
      <c r="AB610" s="238">
        <f t="shared" si="107"/>
        <v>13.052</v>
      </c>
      <c r="AC610" s="238">
        <f t="shared" si="105"/>
        <v>15.262500000000001</v>
      </c>
      <c r="AD610" s="240">
        <f t="shared" si="108"/>
        <v>0</v>
      </c>
      <c r="AE610" s="240">
        <f t="shared" si="109"/>
        <v>79</v>
      </c>
      <c r="AF610" s="240"/>
      <c r="AG610" s="240"/>
    </row>
    <row r="611" spans="1:33" x14ac:dyDescent="0.2">
      <c r="A611" s="197"/>
      <c r="B611" s="9">
        <v>582</v>
      </c>
      <c r="C611" s="204"/>
      <c r="D611" s="204"/>
      <c r="E611" s="201"/>
      <c r="F611" s="202" t="str">
        <f>IF(ISBLANK(E611), "", VLOOKUP(E611, Z!$A$2:$C$4127, 3, FALSE))</f>
        <v/>
      </c>
      <c r="G611" s="227"/>
      <c r="H611" s="227"/>
      <c r="I611" s="203" cm="1">
        <f t="array" ref="I611">IFERROR(W611/100*L611*INDEX(Application,X611,4), 0)</f>
        <v>0</v>
      </c>
      <c r="J611" s="204"/>
      <c r="K611" s="204"/>
      <c r="L611" s="229"/>
      <c r="M611" s="228"/>
      <c r="N611" s="203" cm="1">
        <f t="array" ref="N611">IFERROR(M611/100*L611*INDEX(Application,X611,4), 0)</f>
        <v>0</v>
      </c>
      <c r="O611" s="205"/>
      <c r="P611" s="204"/>
      <c r="Q611" s="201"/>
      <c r="R611" s="202" t="str">
        <f>IF(ISBLANK(Q611), "", VLOOKUP(Q611, Z!$A$2:$C$4127, 3, FALSE))</f>
        <v/>
      </c>
      <c r="S611" s="206"/>
      <c r="T611" s="207">
        <f t="shared" si="99"/>
        <v>0</v>
      </c>
      <c r="U611" s="211"/>
      <c r="V611" s="237">
        <f t="shared" si="100"/>
        <v>1</v>
      </c>
      <c r="W611" s="238">
        <f t="shared" si="106"/>
        <v>36.82</v>
      </c>
      <c r="X611" s="239">
        <f t="shared" si="101"/>
        <v>1</v>
      </c>
      <c r="Y611" s="237">
        <f t="shared" si="102"/>
        <v>1</v>
      </c>
      <c r="Z611" s="238">
        <f t="shared" si="103"/>
        <v>23.933</v>
      </c>
      <c r="AA611" s="238">
        <f t="shared" si="104"/>
        <v>23.933</v>
      </c>
      <c r="AB611" s="238">
        <f t="shared" si="107"/>
        <v>13.052</v>
      </c>
      <c r="AC611" s="238">
        <f t="shared" si="105"/>
        <v>15.262500000000001</v>
      </c>
      <c r="AD611" s="240">
        <f t="shared" si="108"/>
        <v>0</v>
      </c>
      <c r="AE611" s="240">
        <f t="shared" si="109"/>
        <v>79</v>
      </c>
      <c r="AF611" s="240"/>
      <c r="AG611" s="240"/>
    </row>
    <row r="612" spans="1:33" x14ac:dyDescent="0.2">
      <c r="A612" s="197"/>
      <c r="B612" s="9">
        <v>583</v>
      </c>
      <c r="C612" s="204"/>
      <c r="D612" s="204"/>
      <c r="E612" s="201"/>
      <c r="F612" s="202" t="str">
        <f>IF(ISBLANK(E612), "", VLOOKUP(E612, Z!$A$2:$C$4127, 3, FALSE))</f>
        <v/>
      </c>
      <c r="G612" s="227"/>
      <c r="H612" s="227"/>
      <c r="I612" s="203" cm="1">
        <f t="array" ref="I612">IFERROR(W612/100*L612*INDEX(Application,X612,4), 0)</f>
        <v>0</v>
      </c>
      <c r="J612" s="204"/>
      <c r="K612" s="204"/>
      <c r="L612" s="229"/>
      <c r="M612" s="228"/>
      <c r="N612" s="203" cm="1">
        <f t="array" ref="N612">IFERROR(M612/100*L612*INDEX(Application,X612,4), 0)</f>
        <v>0</v>
      </c>
      <c r="O612" s="205"/>
      <c r="P612" s="204"/>
      <c r="Q612" s="201"/>
      <c r="R612" s="202" t="str">
        <f>IF(ISBLANK(Q612), "", VLOOKUP(Q612, Z!$A$2:$C$4127, 3, FALSE))</f>
        <v/>
      </c>
      <c r="S612" s="206"/>
      <c r="T612" s="207">
        <f t="shared" si="99"/>
        <v>0</v>
      </c>
      <c r="U612" s="211"/>
      <c r="V612" s="237">
        <f t="shared" si="100"/>
        <v>1</v>
      </c>
      <c r="W612" s="238">
        <f t="shared" si="106"/>
        <v>36.82</v>
      </c>
      <c r="X612" s="239">
        <f t="shared" si="101"/>
        <v>1</v>
      </c>
      <c r="Y612" s="237">
        <f t="shared" si="102"/>
        <v>1</v>
      </c>
      <c r="Z612" s="238">
        <f t="shared" si="103"/>
        <v>23.933</v>
      </c>
      <c r="AA612" s="238">
        <f t="shared" si="104"/>
        <v>23.933</v>
      </c>
      <c r="AB612" s="238">
        <f t="shared" si="107"/>
        <v>13.052</v>
      </c>
      <c r="AC612" s="238">
        <f t="shared" si="105"/>
        <v>15.262500000000001</v>
      </c>
      <c r="AD612" s="240">
        <f t="shared" si="108"/>
        <v>0</v>
      </c>
      <c r="AE612" s="240">
        <f t="shared" si="109"/>
        <v>79</v>
      </c>
      <c r="AF612" s="240"/>
      <c r="AG612" s="240"/>
    </row>
    <row r="613" spans="1:33" x14ac:dyDescent="0.2">
      <c r="A613" s="197"/>
      <c r="B613" s="9">
        <v>584</v>
      </c>
      <c r="C613" s="204"/>
      <c r="D613" s="204"/>
      <c r="E613" s="201"/>
      <c r="F613" s="202" t="str">
        <f>IF(ISBLANK(E613), "", VLOOKUP(E613, Z!$A$2:$C$4127, 3, FALSE))</f>
        <v/>
      </c>
      <c r="G613" s="227"/>
      <c r="H613" s="227"/>
      <c r="I613" s="203" cm="1">
        <f t="array" ref="I613">IFERROR(W613/100*L613*INDEX(Application,X613,4), 0)</f>
        <v>0</v>
      </c>
      <c r="J613" s="204"/>
      <c r="K613" s="204"/>
      <c r="L613" s="229"/>
      <c r="M613" s="228"/>
      <c r="N613" s="203" cm="1">
        <f t="array" ref="N613">IFERROR(M613/100*L613*INDEX(Application,X613,4), 0)</f>
        <v>0</v>
      </c>
      <c r="O613" s="205"/>
      <c r="P613" s="204"/>
      <c r="Q613" s="201"/>
      <c r="R613" s="202" t="str">
        <f>IF(ISBLANK(Q613), "", VLOOKUP(Q613, Z!$A$2:$C$4127, 3, FALSE))</f>
        <v/>
      </c>
      <c r="S613" s="206"/>
      <c r="T613" s="207">
        <f t="shared" si="99"/>
        <v>0</v>
      </c>
      <c r="U613" s="211"/>
      <c r="V613" s="237">
        <f t="shared" si="100"/>
        <v>1</v>
      </c>
      <c r="W613" s="238">
        <f t="shared" si="106"/>
        <v>36.82</v>
      </c>
      <c r="X613" s="239">
        <f t="shared" si="101"/>
        <v>1</v>
      </c>
      <c r="Y613" s="237">
        <f t="shared" si="102"/>
        <v>1</v>
      </c>
      <c r="Z613" s="238">
        <f t="shared" si="103"/>
        <v>23.933</v>
      </c>
      <c r="AA613" s="238">
        <f t="shared" si="104"/>
        <v>23.933</v>
      </c>
      <c r="AB613" s="238">
        <f t="shared" si="107"/>
        <v>13.052</v>
      </c>
      <c r="AC613" s="238">
        <f t="shared" si="105"/>
        <v>15.262500000000001</v>
      </c>
      <c r="AD613" s="240">
        <f t="shared" si="108"/>
        <v>0</v>
      </c>
      <c r="AE613" s="240">
        <f t="shared" si="109"/>
        <v>79</v>
      </c>
      <c r="AF613" s="240"/>
      <c r="AG613" s="240"/>
    </row>
    <row r="614" spans="1:33" x14ac:dyDescent="0.2">
      <c r="A614" s="197"/>
      <c r="B614" s="226">
        <v>585</v>
      </c>
      <c r="C614" s="204"/>
      <c r="D614" s="204"/>
      <c r="E614" s="201"/>
      <c r="F614" s="202" t="str">
        <f>IF(ISBLANK(E614), "", VLOOKUP(E614, Z!$A$2:$C$4127, 3, FALSE))</f>
        <v/>
      </c>
      <c r="G614" s="227"/>
      <c r="H614" s="227"/>
      <c r="I614" s="203" cm="1">
        <f t="array" ref="I614">IFERROR(W614/100*L614*INDEX(Application,X614,4), 0)</f>
        <v>0</v>
      </c>
      <c r="J614" s="204"/>
      <c r="K614" s="204"/>
      <c r="L614" s="229"/>
      <c r="M614" s="228"/>
      <c r="N614" s="203" cm="1">
        <f t="array" ref="N614">IFERROR(M614/100*L614*INDEX(Application,X614,4), 0)</f>
        <v>0</v>
      </c>
      <c r="O614" s="205"/>
      <c r="P614" s="204"/>
      <c r="Q614" s="201"/>
      <c r="R614" s="202" t="str">
        <f>IF(ISBLANK(Q614), "", VLOOKUP(Q614, Z!$A$2:$C$4127, 3, FALSE))</f>
        <v/>
      </c>
      <c r="S614" s="206"/>
      <c r="T614" s="207">
        <f t="shared" si="99"/>
        <v>0</v>
      </c>
      <c r="U614" s="211"/>
      <c r="V614" s="237">
        <f t="shared" si="100"/>
        <v>1</v>
      </c>
      <c r="W614" s="238">
        <f t="shared" si="106"/>
        <v>36.82</v>
      </c>
      <c r="X614" s="239">
        <f t="shared" si="101"/>
        <v>1</v>
      </c>
      <c r="Y614" s="237">
        <f t="shared" si="102"/>
        <v>1</v>
      </c>
      <c r="Z614" s="238">
        <f t="shared" si="103"/>
        <v>23.933</v>
      </c>
      <c r="AA614" s="238">
        <f t="shared" si="104"/>
        <v>23.933</v>
      </c>
      <c r="AB614" s="238">
        <f t="shared" si="107"/>
        <v>13.052</v>
      </c>
      <c r="AC614" s="238">
        <f t="shared" si="105"/>
        <v>15.262500000000001</v>
      </c>
      <c r="AD614" s="240">
        <f t="shared" si="108"/>
        <v>0</v>
      </c>
      <c r="AE614" s="240">
        <f t="shared" si="109"/>
        <v>79</v>
      </c>
      <c r="AF614" s="240"/>
      <c r="AG614" s="240"/>
    </row>
    <row r="615" spans="1:33" x14ac:dyDescent="0.2">
      <c r="A615" s="197"/>
      <c r="B615" s="9">
        <v>586</v>
      </c>
      <c r="C615" s="204"/>
      <c r="D615" s="204"/>
      <c r="E615" s="201"/>
      <c r="F615" s="202" t="str">
        <f>IF(ISBLANK(E615), "", VLOOKUP(E615, Z!$A$2:$C$4127, 3, FALSE))</f>
        <v/>
      </c>
      <c r="G615" s="227"/>
      <c r="H615" s="227"/>
      <c r="I615" s="203" cm="1">
        <f t="array" ref="I615">IFERROR(W615/100*L615*INDEX(Application,X615,4), 0)</f>
        <v>0</v>
      </c>
      <c r="J615" s="204"/>
      <c r="K615" s="204"/>
      <c r="L615" s="229"/>
      <c r="M615" s="228"/>
      <c r="N615" s="203" cm="1">
        <f t="array" ref="N615">IFERROR(M615/100*L615*INDEX(Application,X615,4), 0)</f>
        <v>0</v>
      </c>
      <c r="O615" s="205"/>
      <c r="P615" s="204"/>
      <c r="Q615" s="201"/>
      <c r="R615" s="202" t="str">
        <f>IF(ISBLANK(Q615), "", VLOOKUP(Q615, Z!$A$2:$C$4127, 3, FALSE))</f>
        <v/>
      </c>
      <c r="S615" s="206"/>
      <c r="T615" s="207">
        <f t="shared" si="99"/>
        <v>0</v>
      </c>
      <c r="U615" s="211"/>
      <c r="V615" s="237">
        <f t="shared" si="100"/>
        <v>1</v>
      </c>
      <c r="W615" s="238">
        <f t="shared" si="106"/>
        <v>36.82</v>
      </c>
      <c r="X615" s="239">
        <f t="shared" si="101"/>
        <v>1</v>
      </c>
      <c r="Y615" s="237">
        <f t="shared" si="102"/>
        <v>1</v>
      </c>
      <c r="Z615" s="238">
        <f t="shared" si="103"/>
        <v>23.933</v>
      </c>
      <c r="AA615" s="238">
        <f t="shared" si="104"/>
        <v>23.933</v>
      </c>
      <c r="AB615" s="238">
        <f t="shared" si="107"/>
        <v>13.052</v>
      </c>
      <c r="AC615" s="238">
        <f t="shared" si="105"/>
        <v>15.262500000000001</v>
      </c>
      <c r="AD615" s="240">
        <f t="shared" si="108"/>
        <v>0</v>
      </c>
      <c r="AE615" s="240">
        <f t="shared" si="109"/>
        <v>79</v>
      </c>
      <c r="AF615" s="240"/>
      <c r="AG615" s="240"/>
    </row>
    <row r="616" spans="1:33" x14ac:dyDescent="0.2">
      <c r="A616" s="197"/>
      <c r="B616" s="9">
        <v>587</v>
      </c>
      <c r="C616" s="204"/>
      <c r="D616" s="204"/>
      <c r="E616" s="201"/>
      <c r="F616" s="202" t="str">
        <f>IF(ISBLANK(E616), "", VLOOKUP(E616, Z!$A$2:$C$4127, 3, FALSE))</f>
        <v/>
      </c>
      <c r="G616" s="227"/>
      <c r="H616" s="227"/>
      <c r="I616" s="203" cm="1">
        <f t="array" ref="I616">IFERROR(W616/100*L616*INDEX(Application,X616,4), 0)</f>
        <v>0</v>
      </c>
      <c r="J616" s="204"/>
      <c r="K616" s="204"/>
      <c r="L616" s="229"/>
      <c r="M616" s="228"/>
      <c r="N616" s="203" cm="1">
        <f t="array" ref="N616">IFERROR(M616/100*L616*INDEX(Application,X616,4), 0)</f>
        <v>0</v>
      </c>
      <c r="O616" s="205"/>
      <c r="P616" s="204"/>
      <c r="Q616" s="201"/>
      <c r="R616" s="202" t="str">
        <f>IF(ISBLANK(Q616), "", VLOOKUP(Q616, Z!$A$2:$C$4127, 3, FALSE))</f>
        <v/>
      </c>
      <c r="S616" s="206"/>
      <c r="T616" s="207">
        <f t="shared" si="99"/>
        <v>0</v>
      </c>
      <c r="U616" s="211"/>
      <c r="V616" s="237">
        <f t="shared" si="100"/>
        <v>1</v>
      </c>
      <c r="W616" s="238">
        <f t="shared" si="106"/>
        <v>36.82</v>
      </c>
      <c r="X616" s="239">
        <f t="shared" si="101"/>
        <v>1</v>
      </c>
      <c r="Y616" s="237">
        <f t="shared" si="102"/>
        <v>1</v>
      </c>
      <c r="Z616" s="238">
        <f t="shared" si="103"/>
        <v>23.933</v>
      </c>
      <c r="AA616" s="238">
        <f t="shared" si="104"/>
        <v>23.933</v>
      </c>
      <c r="AB616" s="238">
        <f t="shared" si="107"/>
        <v>13.052</v>
      </c>
      <c r="AC616" s="238">
        <f t="shared" si="105"/>
        <v>15.262500000000001</v>
      </c>
      <c r="AD616" s="240">
        <f t="shared" si="108"/>
        <v>0</v>
      </c>
      <c r="AE616" s="240">
        <f t="shared" si="109"/>
        <v>79</v>
      </c>
      <c r="AF616" s="240"/>
      <c r="AG616" s="240"/>
    </row>
    <row r="617" spans="1:33" x14ac:dyDescent="0.2">
      <c r="A617" s="197"/>
      <c r="B617" s="9">
        <v>588</v>
      </c>
      <c r="C617" s="204"/>
      <c r="D617" s="204"/>
      <c r="E617" s="201"/>
      <c r="F617" s="202" t="str">
        <f>IF(ISBLANK(E617), "", VLOOKUP(E617, Z!$A$2:$C$4127, 3, FALSE))</f>
        <v/>
      </c>
      <c r="G617" s="227"/>
      <c r="H617" s="227"/>
      <c r="I617" s="203" cm="1">
        <f t="array" ref="I617">IFERROR(W617/100*L617*INDEX(Application,X617,4), 0)</f>
        <v>0</v>
      </c>
      <c r="J617" s="204"/>
      <c r="K617" s="204"/>
      <c r="L617" s="229"/>
      <c r="M617" s="228"/>
      <c r="N617" s="203" cm="1">
        <f t="array" ref="N617">IFERROR(M617/100*L617*INDEX(Application,X617,4), 0)</f>
        <v>0</v>
      </c>
      <c r="O617" s="205"/>
      <c r="P617" s="204"/>
      <c r="Q617" s="201"/>
      <c r="R617" s="202" t="str">
        <f>IF(ISBLANK(Q617), "", VLOOKUP(Q617, Z!$A$2:$C$4127, 3, FALSE))</f>
        <v/>
      </c>
      <c r="S617" s="206"/>
      <c r="T617" s="207">
        <f t="shared" si="99"/>
        <v>0</v>
      </c>
      <c r="U617" s="211"/>
      <c r="V617" s="237">
        <f t="shared" si="100"/>
        <v>1</v>
      </c>
      <c r="W617" s="238">
        <f t="shared" si="106"/>
        <v>36.82</v>
      </c>
      <c r="X617" s="239">
        <f t="shared" si="101"/>
        <v>1</v>
      </c>
      <c r="Y617" s="237">
        <f t="shared" si="102"/>
        <v>1</v>
      </c>
      <c r="Z617" s="238">
        <f t="shared" si="103"/>
        <v>23.933</v>
      </c>
      <c r="AA617" s="238">
        <f t="shared" si="104"/>
        <v>23.933</v>
      </c>
      <c r="AB617" s="238">
        <f t="shared" si="107"/>
        <v>13.052</v>
      </c>
      <c r="AC617" s="238">
        <f t="shared" si="105"/>
        <v>15.262500000000001</v>
      </c>
      <c r="AD617" s="240">
        <f t="shared" si="108"/>
        <v>0</v>
      </c>
      <c r="AE617" s="240">
        <f t="shared" si="109"/>
        <v>79</v>
      </c>
      <c r="AF617" s="240"/>
      <c r="AG617" s="240"/>
    </row>
    <row r="618" spans="1:33" x14ac:dyDescent="0.2">
      <c r="A618" s="197"/>
      <c r="B618" s="226">
        <v>589</v>
      </c>
      <c r="C618" s="204"/>
      <c r="D618" s="204"/>
      <c r="E618" s="201"/>
      <c r="F618" s="202" t="str">
        <f>IF(ISBLANK(E618), "", VLOOKUP(E618, Z!$A$2:$C$4127, 3, FALSE))</f>
        <v/>
      </c>
      <c r="G618" s="227"/>
      <c r="H618" s="227"/>
      <c r="I618" s="203" cm="1">
        <f t="array" ref="I618">IFERROR(W618/100*L618*INDEX(Application,X618,4), 0)</f>
        <v>0</v>
      </c>
      <c r="J618" s="204"/>
      <c r="K618" s="204"/>
      <c r="L618" s="229"/>
      <c r="M618" s="228"/>
      <c r="N618" s="203" cm="1">
        <f t="array" ref="N618">IFERROR(M618/100*L618*INDEX(Application,X618,4), 0)</f>
        <v>0</v>
      </c>
      <c r="O618" s="205"/>
      <c r="P618" s="204"/>
      <c r="Q618" s="201"/>
      <c r="R618" s="202" t="str">
        <f>IF(ISBLANK(Q618), "", VLOOKUP(Q618, Z!$A$2:$C$4127, 3, FALSE))</f>
        <v/>
      </c>
      <c r="S618" s="206"/>
      <c r="T618" s="207">
        <f t="shared" si="99"/>
        <v>0</v>
      </c>
      <c r="U618" s="211"/>
      <c r="V618" s="237">
        <f t="shared" si="100"/>
        <v>1</v>
      </c>
      <c r="W618" s="238">
        <f t="shared" si="106"/>
        <v>36.82</v>
      </c>
      <c r="X618" s="239">
        <f t="shared" si="101"/>
        <v>1</v>
      </c>
      <c r="Y618" s="237">
        <f t="shared" si="102"/>
        <v>1</v>
      </c>
      <c r="Z618" s="238">
        <f t="shared" si="103"/>
        <v>23.933</v>
      </c>
      <c r="AA618" s="238">
        <f t="shared" si="104"/>
        <v>23.933</v>
      </c>
      <c r="AB618" s="238">
        <f t="shared" si="107"/>
        <v>13.052</v>
      </c>
      <c r="AC618" s="238">
        <f t="shared" si="105"/>
        <v>15.262500000000001</v>
      </c>
      <c r="AD618" s="240">
        <f t="shared" si="108"/>
        <v>0</v>
      </c>
      <c r="AE618" s="240">
        <f t="shared" si="109"/>
        <v>79</v>
      </c>
      <c r="AF618" s="240"/>
      <c r="AG618" s="240"/>
    </row>
    <row r="619" spans="1:33" x14ac:dyDescent="0.2">
      <c r="A619" s="197"/>
      <c r="B619" s="9">
        <v>590</v>
      </c>
      <c r="C619" s="204"/>
      <c r="D619" s="204"/>
      <c r="E619" s="201"/>
      <c r="F619" s="202" t="str">
        <f>IF(ISBLANK(E619), "", VLOOKUP(E619, Z!$A$2:$C$4127, 3, FALSE))</f>
        <v/>
      </c>
      <c r="G619" s="227"/>
      <c r="H619" s="227"/>
      <c r="I619" s="203" cm="1">
        <f t="array" ref="I619">IFERROR(W619/100*L619*INDEX(Application,X619,4), 0)</f>
        <v>0</v>
      </c>
      <c r="J619" s="204"/>
      <c r="K619" s="204"/>
      <c r="L619" s="229"/>
      <c r="M619" s="228"/>
      <c r="N619" s="203" cm="1">
        <f t="array" ref="N619">IFERROR(M619/100*L619*INDEX(Application,X619,4), 0)</f>
        <v>0</v>
      </c>
      <c r="O619" s="205"/>
      <c r="P619" s="204"/>
      <c r="Q619" s="201"/>
      <c r="R619" s="202" t="str">
        <f>IF(ISBLANK(Q619), "", VLOOKUP(Q619, Z!$A$2:$C$4127, 3, FALSE))</f>
        <v/>
      </c>
      <c r="S619" s="206"/>
      <c r="T619" s="207">
        <f t="shared" si="99"/>
        <v>0</v>
      </c>
      <c r="U619" s="211"/>
      <c r="V619" s="237">
        <f t="shared" si="100"/>
        <v>1</v>
      </c>
      <c r="W619" s="238">
        <f t="shared" si="106"/>
        <v>36.82</v>
      </c>
      <c r="X619" s="239">
        <f t="shared" si="101"/>
        <v>1</v>
      </c>
      <c r="Y619" s="237">
        <f t="shared" si="102"/>
        <v>1</v>
      </c>
      <c r="Z619" s="238">
        <f t="shared" si="103"/>
        <v>23.933</v>
      </c>
      <c r="AA619" s="238">
        <f t="shared" si="104"/>
        <v>23.933</v>
      </c>
      <c r="AB619" s="238">
        <f t="shared" si="107"/>
        <v>13.052</v>
      </c>
      <c r="AC619" s="238">
        <f t="shared" si="105"/>
        <v>15.262500000000001</v>
      </c>
      <c r="AD619" s="240">
        <f t="shared" si="108"/>
        <v>0</v>
      </c>
      <c r="AE619" s="240">
        <f t="shared" si="109"/>
        <v>79</v>
      </c>
      <c r="AF619" s="240"/>
      <c r="AG619" s="240"/>
    </row>
    <row r="620" spans="1:33" x14ac:dyDescent="0.2">
      <c r="A620" s="197"/>
      <c r="B620" s="9">
        <v>591</v>
      </c>
      <c r="C620" s="204"/>
      <c r="D620" s="204"/>
      <c r="E620" s="201"/>
      <c r="F620" s="202" t="str">
        <f>IF(ISBLANK(E620), "", VLOOKUP(E620, Z!$A$2:$C$4127, 3, FALSE))</f>
        <v/>
      </c>
      <c r="G620" s="227"/>
      <c r="H620" s="227"/>
      <c r="I620" s="203" cm="1">
        <f t="array" ref="I620">IFERROR(W620/100*L620*INDEX(Application,X620,4), 0)</f>
        <v>0</v>
      </c>
      <c r="J620" s="204"/>
      <c r="K620" s="204"/>
      <c r="L620" s="229"/>
      <c r="M620" s="228"/>
      <c r="N620" s="203" cm="1">
        <f t="array" ref="N620">IFERROR(M620/100*L620*INDEX(Application,X620,4), 0)</f>
        <v>0</v>
      </c>
      <c r="O620" s="205"/>
      <c r="P620" s="204"/>
      <c r="Q620" s="201"/>
      <c r="R620" s="202" t="str">
        <f>IF(ISBLANK(Q620), "", VLOOKUP(Q620, Z!$A$2:$C$4127, 3, FALSE))</f>
        <v/>
      </c>
      <c r="S620" s="206"/>
      <c r="T620" s="207">
        <f t="shared" si="99"/>
        <v>0</v>
      </c>
      <c r="U620" s="211"/>
      <c r="V620" s="237">
        <f t="shared" si="100"/>
        <v>1</v>
      </c>
      <c r="W620" s="238">
        <f t="shared" si="106"/>
        <v>36.82</v>
      </c>
      <c r="X620" s="239">
        <f t="shared" si="101"/>
        <v>1</v>
      </c>
      <c r="Y620" s="237">
        <f t="shared" si="102"/>
        <v>1</v>
      </c>
      <c r="Z620" s="238">
        <f t="shared" si="103"/>
        <v>23.933</v>
      </c>
      <c r="AA620" s="238">
        <f t="shared" si="104"/>
        <v>23.933</v>
      </c>
      <c r="AB620" s="238">
        <f t="shared" si="107"/>
        <v>13.052</v>
      </c>
      <c r="AC620" s="238">
        <f t="shared" si="105"/>
        <v>15.262500000000001</v>
      </c>
      <c r="AD620" s="240">
        <f t="shared" si="108"/>
        <v>0</v>
      </c>
      <c r="AE620" s="240">
        <f t="shared" si="109"/>
        <v>79</v>
      </c>
      <c r="AF620" s="240"/>
      <c r="AG620" s="240"/>
    </row>
    <row r="621" spans="1:33" x14ac:dyDescent="0.2">
      <c r="A621" s="197"/>
      <c r="B621" s="9">
        <v>592</v>
      </c>
      <c r="C621" s="204"/>
      <c r="D621" s="204"/>
      <c r="E621" s="201"/>
      <c r="F621" s="202" t="str">
        <f>IF(ISBLANK(E621), "", VLOOKUP(E621, Z!$A$2:$C$4127, 3, FALSE))</f>
        <v/>
      </c>
      <c r="G621" s="227"/>
      <c r="H621" s="227"/>
      <c r="I621" s="203" cm="1">
        <f t="array" ref="I621">IFERROR(W621/100*L621*INDEX(Application,X621,4), 0)</f>
        <v>0</v>
      </c>
      <c r="J621" s="204"/>
      <c r="K621" s="204"/>
      <c r="L621" s="229"/>
      <c r="M621" s="228"/>
      <c r="N621" s="203" cm="1">
        <f t="array" ref="N621">IFERROR(M621/100*L621*INDEX(Application,X621,4), 0)</f>
        <v>0</v>
      </c>
      <c r="O621" s="205"/>
      <c r="P621" s="204"/>
      <c r="Q621" s="201"/>
      <c r="R621" s="202" t="str">
        <f>IF(ISBLANK(Q621), "", VLOOKUP(Q621, Z!$A$2:$C$4127, 3, FALSE))</f>
        <v/>
      </c>
      <c r="S621" s="206"/>
      <c r="T621" s="207">
        <f t="shared" si="99"/>
        <v>0</v>
      </c>
      <c r="U621" s="211"/>
      <c r="V621" s="237">
        <f t="shared" si="100"/>
        <v>1</v>
      </c>
      <c r="W621" s="238">
        <f t="shared" si="106"/>
        <v>36.82</v>
      </c>
      <c r="X621" s="239">
        <f t="shared" si="101"/>
        <v>1</v>
      </c>
      <c r="Y621" s="237">
        <f t="shared" si="102"/>
        <v>1</v>
      </c>
      <c r="Z621" s="238">
        <f t="shared" si="103"/>
        <v>23.933</v>
      </c>
      <c r="AA621" s="238">
        <f t="shared" si="104"/>
        <v>23.933</v>
      </c>
      <c r="AB621" s="238">
        <f t="shared" si="107"/>
        <v>13.052</v>
      </c>
      <c r="AC621" s="238">
        <f t="shared" si="105"/>
        <v>15.262500000000001</v>
      </c>
      <c r="AD621" s="240">
        <f t="shared" si="108"/>
        <v>0</v>
      </c>
      <c r="AE621" s="240">
        <f t="shared" si="109"/>
        <v>79</v>
      </c>
      <c r="AF621" s="240"/>
      <c r="AG621" s="240"/>
    </row>
    <row r="622" spans="1:33" x14ac:dyDescent="0.2">
      <c r="A622" s="197"/>
      <c r="B622" s="226">
        <v>593</v>
      </c>
      <c r="C622" s="204"/>
      <c r="D622" s="204"/>
      <c r="E622" s="201"/>
      <c r="F622" s="202" t="str">
        <f>IF(ISBLANK(E622), "", VLOOKUP(E622, Z!$A$2:$C$4127, 3, FALSE))</f>
        <v/>
      </c>
      <c r="G622" s="227"/>
      <c r="H622" s="227"/>
      <c r="I622" s="203" cm="1">
        <f t="array" ref="I622">IFERROR(W622/100*L622*INDEX(Application,X622,4), 0)</f>
        <v>0</v>
      </c>
      <c r="J622" s="204"/>
      <c r="K622" s="204"/>
      <c r="L622" s="229"/>
      <c r="M622" s="228"/>
      <c r="N622" s="203" cm="1">
        <f t="array" ref="N622">IFERROR(M622/100*L622*INDEX(Application,X622,4), 0)</f>
        <v>0</v>
      </c>
      <c r="O622" s="205"/>
      <c r="P622" s="204"/>
      <c r="Q622" s="201"/>
      <c r="R622" s="202" t="str">
        <f>IF(ISBLANK(Q622), "", VLOOKUP(Q622, Z!$A$2:$C$4127, 3, FALSE))</f>
        <v/>
      </c>
      <c r="S622" s="206"/>
      <c r="T622" s="207">
        <f t="shared" si="99"/>
        <v>0</v>
      </c>
      <c r="U622" s="211"/>
      <c r="V622" s="237">
        <f t="shared" si="100"/>
        <v>1</v>
      </c>
      <c r="W622" s="238">
        <f t="shared" si="106"/>
        <v>36.82</v>
      </c>
      <c r="X622" s="239">
        <f t="shared" si="101"/>
        <v>1</v>
      </c>
      <c r="Y622" s="237">
        <f t="shared" si="102"/>
        <v>1</v>
      </c>
      <c r="Z622" s="238">
        <f t="shared" si="103"/>
        <v>23.933</v>
      </c>
      <c r="AA622" s="238">
        <f t="shared" si="104"/>
        <v>23.933</v>
      </c>
      <c r="AB622" s="238">
        <f t="shared" si="107"/>
        <v>13.052</v>
      </c>
      <c r="AC622" s="238">
        <f t="shared" si="105"/>
        <v>15.262500000000001</v>
      </c>
      <c r="AD622" s="240">
        <f t="shared" si="108"/>
        <v>0</v>
      </c>
      <c r="AE622" s="240">
        <f t="shared" si="109"/>
        <v>79</v>
      </c>
      <c r="AF622" s="240"/>
      <c r="AG622" s="240"/>
    </row>
    <row r="623" spans="1:33" x14ac:dyDescent="0.2">
      <c r="A623" s="197"/>
      <c r="B623" s="9">
        <v>594</v>
      </c>
      <c r="C623" s="204"/>
      <c r="D623" s="204"/>
      <c r="E623" s="201"/>
      <c r="F623" s="202" t="str">
        <f>IF(ISBLANK(E623), "", VLOOKUP(E623, Z!$A$2:$C$4127, 3, FALSE))</f>
        <v/>
      </c>
      <c r="G623" s="227"/>
      <c r="H623" s="227"/>
      <c r="I623" s="203" cm="1">
        <f t="array" ref="I623">IFERROR(W623/100*L623*INDEX(Application,X623,4), 0)</f>
        <v>0</v>
      </c>
      <c r="J623" s="204"/>
      <c r="K623" s="204"/>
      <c r="L623" s="229"/>
      <c r="M623" s="228"/>
      <c r="N623" s="203" cm="1">
        <f t="array" ref="N623">IFERROR(M623/100*L623*INDEX(Application,X623,4), 0)</f>
        <v>0</v>
      </c>
      <c r="O623" s="205"/>
      <c r="P623" s="204"/>
      <c r="Q623" s="201"/>
      <c r="R623" s="202" t="str">
        <f>IF(ISBLANK(Q623), "", VLOOKUP(Q623, Z!$A$2:$C$4127, 3, FALSE))</f>
        <v/>
      </c>
      <c r="S623" s="206"/>
      <c r="T623" s="207">
        <f t="shared" si="99"/>
        <v>0</v>
      </c>
      <c r="U623" s="211"/>
      <c r="V623" s="237">
        <f t="shared" si="100"/>
        <v>1</v>
      </c>
      <c r="W623" s="238">
        <f t="shared" si="106"/>
        <v>36.82</v>
      </c>
      <c r="X623" s="239">
        <f t="shared" si="101"/>
        <v>1</v>
      </c>
      <c r="Y623" s="237">
        <f t="shared" si="102"/>
        <v>1</v>
      </c>
      <c r="Z623" s="238">
        <f t="shared" si="103"/>
        <v>23.933</v>
      </c>
      <c r="AA623" s="238">
        <f t="shared" si="104"/>
        <v>23.933</v>
      </c>
      <c r="AB623" s="238">
        <f t="shared" si="107"/>
        <v>13.052</v>
      </c>
      <c r="AC623" s="238">
        <f t="shared" si="105"/>
        <v>15.262500000000001</v>
      </c>
      <c r="AD623" s="240">
        <f t="shared" si="108"/>
        <v>0</v>
      </c>
      <c r="AE623" s="240">
        <f t="shared" si="109"/>
        <v>79</v>
      </c>
      <c r="AF623" s="240"/>
      <c r="AG623" s="240"/>
    </row>
    <row r="624" spans="1:33" x14ac:dyDescent="0.2">
      <c r="A624" s="197"/>
      <c r="B624" s="9">
        <v>595</v>
      </c>
      <c r="C624" s="204"/>
      <c r="D624" s="204"/>
      <c r="E624" s="201"/>
      <c r="F624" s="202" t="str">
        <f>IF(ISBLANK(E624), "", VLOOKUP(E624, Z!$A$2:$C$4127, 3, FALSE))</f>
        <v/>
      </c>
      <c r="G624" s="227"/>
      <c r="H624" s="227"/>
      <c r="I624" s="203" cm="1">
        <f t="array" ref="I624">IFERROR(W624/100*L624*INDEX(Application,X624,4), 0)</f>
        <v>0</v>
      </c>
      <c r="J624" s="204"/>
      <c r="K624" s="204"/>
      <c r="L624" s="229"/>
      <c r="M624" s="228"/>
      <c r="N624" s="203" cm="1">
        <f t="array" ref="N624">IFERROR(M624/100*L624*INDEX(Application,X624,4), 0)</f>
        <v>0</v>
      </c>
      <c r="O624" s="205"/>
      <c r="P624" s="204"/>
      <c r="Q624" s="201"/>
      <c r="R624" s="202" t="str">
        <f>IF(ISBLANK(Q624), "", VLOOKUP(Q624, Z!$A$2:$C$4127, 3, FALSE))</f>
        <v/>
      </c>
      <c r="S624" s="206"/>
      <c r="T624" s="207">
        <f t="shared" si="99"/>
        <v>0</v>
      </c>
      <c r="U624" s="211"/>
      <c r="V624" s="237">
        <f t="shared" si="100"/>
        <v>1</v>
      </c>
      <c r="W624" s="238">
        <f t="shared" si="106"/>
        <v>36.82</v>
      </c>
      <c r="X624" s="239">
        <f t="shared" si="101"/>
        <v>1</v>
      </c>
      <c r="Y624" s="237">
        <f t="shared" si="102"/>
        <v>1</v>
      </c>
      <c r="Z624" s="238">
        <f t="shared" si="103"/>
        <v>23.933</v>
      </c>
      <c r="AA624" s="238">
        <f t="shared" si="104"/>
        <v>23.933</v>
      </c>
      <c r="AB624" s="238">
        <f t="shared" si="107"/>
        <v>13.052</v>
      </c>
      <c r="AC624" s="238">
        <f t="shared" si="105"/>
        <v>15.262500000000001</v>
      </c>
      <c r="AD624" s="240">
        <f t="shared" si="108"/>
        <v>0</v>
      </c>
      <c r="AE624" s="240">
        <f t="shared" si="109"/>
        <v>79</v>
      </c>
      <c r="AF624" s="240"/>
      <c r="AG624" s="240"/>
    </row>
    <row r="625" spans="1:33" x14ac:dyDescent="0.2">
      <c r="A625" s="197"/>
      <c r="B625" s="9">
        <v>596</v>
      </c>
      <c r="C625" s="204"/>
      <c r="D625" s="204"/>
      <c r="E625" s="201"/>
      <c r="F625" s="202" t="str">
        <f>IF(ISBLANK(E625), "", VLOOKUP(E625, Z!$A$2:$C$4127, 3, FALSE))</f>
        <v/>
      </c>
      <c r="G625" s="227"/>
      <c r="H625" s="227"/>
      <c r="I625" s="203" cm="1">
        <f t="array" ref="I625">IFERROR(W625/100*L625*INDEX(Application,X625,4), 0)</f>
        <v>0</v>
      </c>
      <c r="J625" s="204"/>
      <c r="K625" s="204"/>
      <c r="L625" s="229"/>
      <c r="M625" s="228"/>
      <c r="N625" s="203" cm="1">
        <f t="array" ref="N625">IFERROR(M625/100*L625*INDEX(Application,X625,4), 0)</f>
        <v>0</v>
      </c>
      <c r="O625" s="205"/>
      <c r="P625" s="204"/>
      <c r="Q625" s="201"/>
      <c r="R625" s="202" t="str">
        <f>IF(ISBLANK(Q625), "", VLOOKUP(Q625, Z!$A$2:$C$4127, 3, FALSE))</f>
        <v/>
      </c>
      <c r="S625" s="206"/>
      <c r="T625" s="207">
        <f t="shared" si="99"/>
        <v>0</v>
      </c>
      <c r="U625" s="211"/>
      <c r="V625" s="237">
        <f t="shared" si="100"/>
        <v>1</v>
      </c>
      <c r="W625" s="238">
        <f t="shared" si="106"/>
        <v>36.82</v>
      </c>
      <c r="X625" s="239">
        <f t="shared" si="101"/>
        <v>1</v>
      </c>
      <c r="Y625" s="237">
        <f t="shared" si="102"/>
        <v>1</v>
      </c>
      <c r="Z625" s="238">
        <f t="shared" si="103"/>
        <v>23.933</v>
      </c>
      <c r="AA625" s="238">
        <f t="shared" si="104"/>
        <v>23.933</v>
      </c>
      <c r="AB625" s="238">
        <f t="shared" si="107"/>
        <v>13.052</v>
      </c>
      <c r="AC625" s="238">
        <f t="shared" si="105"/>
        <v>15.262500000000001</v>
      </c>
      <c r="AD625" s="240">
        <f t="shared" si="108"/>
        <v>0</v>
      </c>
      <c r="AE625" s="240">
        <f t="shared" si="109"/>
        <v>79</v>
      </c>
      <c r="AF625" s="240"/>
      <c r="AG625" s="240"/>
    </row>
    <row r="626" spans="1:33" x14ac:dyDescent="0.2">
      <c r="A626" s="197"/>
      <c r="B626" s="226">
        <v>597</v>
      </c>
      <c r="C626" s="204"/>
      <c r="D626" s="204"/>
      <c r="E626" s="201"/>
      <c r="F626" s="202" t="str">
        <f>IF(ISBLANK(E626), "", VLOOKUP(E626, Z!$A$2:$C$4127, 3, FALSE))</f>
        <v/>
      </c>
      <c r="G626" s="227"/>
      <c r="H626" s="227"/>
      <c r="I626" s="203" cm="1">
        <f t="array" ref="I626">IFERROR(W626/100*L626*INDEX(Application,X626,4), 0)</f>
        <v>0</v>
      </c>
      <c r="J626" s="204"/>
      <c r="K626" s="204"/>
      <c r="L626" s="229"/>
      <c r="M626" s="228"/>
      <c r="N626" s="203" cm="1">
        <f t="array" ref="N626">IFERROR(M626/100*L626*INDEX(Application,X626,4), 0)</f>
        <v>0</v>
      </c>
      <c r="O626" s="205"/>
      <c r="P626" s="204"/>
      <c r="Q626" s="201"/>
      <c r="R626" s="202" t="str">
        <f>IF(ISBLANK(Q626), "", VLOOKUP(Q626, Z!$A$2:$C$4127, 3, FALSE))</f>
        <v/>
      </c>
      <c r="S626" s="206"/>
      <c r="T626" s="207">
        <f t="shared" si="99"/>
        <v>0</v>
      </c>
      <c r="U626" s="211"/>
      <c r="V626" s="237">
        <f t="shared" si="100"/>
        <v>1</v>
      </c>
      <c r="W626" s="238">
        <f t="shared" si="106"/>
        <v>36.82</v>
      </c>
      <c r="X626" s="239">
        <f t="shared" si="101"/>
        <v>1</v>
      </c>
      <c r="Y626" s="237">
        <f t="shared" si="102"/>
        <v>1</v>
      </c>
      <c r="Z626" s="238">
        <f t="shared" si="103"/>
        <v>23.933</v>
      </c>
      <c r="AA626" s="238">
        <f t="shared" si="104"/>
        <v>23.933</v>
      </c>
      <c r="AB626" s="238">
        <f t="shared" si="107"/>
        <v>13.052</v>
      </c>
      <c r="AC626" s="238">
        <f t="shared" si="105"/>
        <v>15.262500000000001</v>
      </c>
      <c r="AD626" s="240">
        <f t="shared" si="108"/>
        <v>0</v>
      </c>
      <c r="AE626" s="240">
        <f t="shared" si="109"/>
        <v>79</v>
      </c>
      <c r="AF626" s="240"/>
      <c r="AG626" s="240"/>
    </row>
    <row r="627" spans="1:33" x14ac:dyDescent="0.2">
      <c r="A627" s="197"/>
      <c r="B627" s="9">
        <v>598</v>
      </c>
      <c r="C627" s="204"/>
      <c r="D627" s="204"/>
      <c r="E627" s="201"/>
      <c r="F627" s="202" t="str">
        <f>IF(ISBLANK(E627), "", VLOOKUP(E627, Z!$A$2:$C$4127, 3, FALSE))</f>
        <v/>
      </c>
      <c r="G627" s="227"/>
      <c r="H627" s="227"/>
      <c r="I627" s="203" cm="1">
        <f t="array" ref="I627">IFERROR(W627/100*L627*INDEX(Application,X627,4), 0)</f>
        <v>0</v>
      </c>
      <c r="J627" s="204"/>
      <c r="K627" s="204"/>
      <c r="L627" s="229"/>
      <c r="M627" s="228"/>
      <c r="N627" s="203" cm="1">
        <f t="array" ref="N627">IFERROR(M627/100*L627*INDEX(Application,X627,4), 0)</f>
        <v>0</v>
      </c>
      <c r="O627" s="205"/>
      <c r="P627" s="204"/>
      <c r="Q627" s="201"/>
      <c r="R627" s="202" t="str">
        <f>IF(ISBLANK(Q627), "", VLOOKUP(Q627, Z!$A$2:$C$4127, 3, FALSE))</f>
        <v/>
      </c>
      <c r="S627" s="206"/>
      <c r="T627" s="207">
        <f t="shared" si="99"/>
        <v>0</v>
      </c>
      <c r="U627" s="211"/>
      <c r="V627" s="237">
        <f t="shared" si="100"/>
        <v>1</v>
      </c>
      <c r="W627" s="238">
        <f t="shared" si="106"/>
        <v>36.82</v>
      </c>
      <c r="X627" s="239">
        <f t="shared" si="101"/>
        <v>1</v>
      </c>
      <c r="Y627" s="237">
        <f t="shared" si="102"/>
        <v>1</v>
      </c>
      <c r="Z627" s="238">
        <f t="shared" si="103"/>
        <v>23.933</v>
      </c>
      <c r="AA627" s="238">
        <f t="shared" si="104"/>
        <v>23.933</v>
      </c>
      <c r="AB627" s="238">
        <f t="shared" si="107"/>
        <v>13.052</v>
      </c>
      <c r="AC627" s="238">
        <f t="shared" si="105"/>
        <v>15.262500000000001</v>
      </c>
      <c r="AD627" s="240">
        <f t="shared" si="108"/>
        <v>0</v>
      </c>
      <c r="AE627" s="240">
        <f t="shared" si="109"/>
        <v>79</v>
      </c>
      <c r="AF627" s="240"/>
      <c r="AG627" s="240"/>
    </row>
    <row r="628" spans="1:33" x14ac:dyDescent="0.2">
      <c r="A628" s="197"/>
      <c r="B628" s="9">
        <v>599</v>
      </c>
      <c r="C628" s="204"/>
      <c r="D628" s="204"/>
      <c r="E628" s="201"/>
      <c r="F628" s="202" t="str">
        <f>IF(ISBLANK(E628), "", VLOOKUP(E628, Z!$A$2:$C$4127, 3, FALSE))</f>
        <v/>
      </c>
      <c r="G628" s="227"/>
      <c r="H628" s="227"/>
      <c r="I628" s="203" cm="1">
        <f t="array" ref="I628">IFERROR(W628/100*L628*INDEX(Application,X628,4), 0)</f>
        <v>0</v>
      </c>
      <c r="J628" s="204"/>
      <c r="K628" s="204"/>
      <c r="L628" s="229"/>
      <c r="M628" s="228"/>
      <c r="N628" s="203" cm="1">
        <f t="array" ref="N628">IFERROR(M628/100*L628*INDEX(Application,X628,4), 0)</f>
        <v>0</v>
      </c>
      <c r="O628" s="205"/>
      <c r="P628" s="204"/>
      <c r="Q628" s="201"/>
      <c r="R628" s="202" t="str">
        <f>IF(ISBLANK(Q628), "", VLOOKUP(Q628, Z!$A$2:$C$4127, 3, FALSE))</f>
        <v/>
      </c>
      <c r="S628" s="206"/>
      <c r="T628" s="207">
        <f t="shared" si="99"/>
        <v>0</v>
      </c>
      <c r="U628" s="211"/>
      <c r="V628" s="237">
        <f t="shared" si="100"/>
        <v>1</v>
      </c>
      <c r="W628" s="238">
        <f t="shared" si="106"/>
        <v>36.82</v>
      </c>
      <c r="X628" s="239">
        <f t="shared" si="101"/>
        <v>1</v>
      </c>
      <c r="Y628" s="237">
        <f t="shared" si="102"/>
        <v>1</v>
      </c>
      <c r="Z628" s="238">
        <f t="shared" si="103"/>
        <v>23.933</v>
      </c>
      <c r="AA628" s="238">
        <f t="shared" si="104"/>
        <v>23.933</v>
      </c>
      <c r="AB628" s="238">
        <f t="shared" si="107"/>
        <v>13.052</v>
      </c>
      <c r="AC628" s="238">
        <f t="shared" si="105"/>
        <v>15.262500000000001</v>
      </c>
      <c r="AD628" s="240">
        <f t="shared" si="108"/>
        <v>0</v>
      </c>
      <c r="AE628" s="240">
        <f t="shared" si="109"/>
        <v>79</v>
      </c>
      <c r="AF628" s="240"/>
      <c r="AG628" s="240"/>
    </row>
    <row r="629" spans="1:33" x14ac:dyDescent="0.2">
      <c r="A629" s="197"/>
      <c r="B629" s="9">
        <v>600</v>
      </c>
      <c r="C629" s="204"/>
      <c r="D629" s="204"/>
      <c r="E629" s="201"/>
      <c r="F629" s="202" t="str">
        <f>IF(ISBLANK(E629), "", VLOOKUP(E629, Z!$A$2:$C$4127, 3, FALSE))</f>
        <v/>
      </c>
      <c r="G629" s="227"/>
      <c r="H629" s="227"/>
      <c r="I629" s="203" cm="1">
        <f t="array" ref="I629">IFERROR(W629/100*L629*INDEX(Application,X629,4), 0)</f>
        <v>0</v>
      </c>
      <c r="J629" s="204"/>
      <c r="K629" s="204"/>
      <c r="L629" s="229"/>
      <c r="M629" s="228"/>
      <c r="N629" s="203" cm="1">
        <f t="array" ref="N629">IFERROR(M629/100*L629*INDEX(Application,X629,4), 0)</f>
        <v>0</v>
      </c>
      <c r="O629" s="205"/>
      <c r="P629" s="204"/>
      <c r="Q629" s="201"/>
      <c r="R629" s="202" t="str">
        <f>IF(ISBLANK(Q629), "", VLOOKUP(Q629, Z!$A$2:$C$4127, 3, FALSE))</f>
        <v/>
      </c>
      <c r="S629" s="206"/>
      <c r="T629" s="207">
        <f t="shared" si="99"/>
        <v>0</v>
      </c>
      <c r="U629" s="211"/>
      <c r="V629" s="237">
        <f t="shared" si="100"/>
        <v>1</v>
      </c>
      <c r="W629" s="238">
        <f t="shared" si="106"/>
        <v>36.82</v>
      </c>
      <c r="X629" s="239">
        <f t="shared" si="101"/>
        <v>1</v>
      </c>
      <c r="Y629" s="237">
        <f t="shared" si="102"/>
        <v>1</v>
      </c>
      <c r="Z629" s="238">
        <f t="shared" si="103"/>
        <v>23.933</v>
      </c>
      <c r="AA629" s="238">
        <f t="shared" si="104"/>
        <v>23.933</v>
      </c>
      <c r="AB629" s="238">
        <f t="shared" si="107"/>
        <v>13.052</v>
      </c>
      <c r="AC629" s="238">
        <f t="shared" si="105"/>
        <v>15.262500000000001</v>
      </c>
      <c r="AD629" s="240">
        <f t="shared" si="108"/>
        <v>0</v>
      </c>
      <c r="AE629" s="240">
        <f t="shared" si="109"/>
        <v>79</v>
      </c>
      <c r="AF629" s="240"/>
      <c r="AG629" s="240"/>
    </row>
    <row r="630" spans="1:33" x14ac:dyDescent="0.2">
      <c r="A630" s="197"/>
      <c r="B630" s="226">
        <v>601</v>
      </c>
      <c r="C630" s="204"/>
      <c r="D630" s="204"/>
      <c r="E630" s="201"/>
      <c r="F630" s="202" t="str">
        <f>IF(ISBLANK(E630), "", VLOOKUP(E630, Z!$A$2:$C$4127, 3, FALSE))</f>
        <v/>
      </c>
      <c r="G630" s="227"/>
      <c r="H630" s="227"/>
      <c r="I630" s="203" cm="1">
        <f t="array" ref="I630">IFERROR(W630/100*L630*INDEX(Application,X630,4), 0)</f>
        <v>0</v>
      </c>
      <c r="J630" s="204"/>
      <c r="K630" s="204"/>
      <c r="L630" s="229"/>
      <c r="M630" s="228"/>
      <c r="N630" s="203" cm="1">
        <f t="array" ref="N630">IFERROR(M630/100*L630*INDEX(Application,X630,4), 0)</f>
        <v>0</v>
      </c>
      <c r="O630" s="205"/>
      <c r="P630" s="204"/>
      <c r="Q630" s="201"/>
      <c r="R630" s="202" t="str">
        <f>IF(ISBLANK(Q630), "", VLOOKUP(Q630, Z!$A$2:$C$4127, 3, FALSE))</f>
        <v/>
      </c>
      <c r="S630" s="206"/>
      <c r="T630" s="207">
        <f t="shared" si="99"/>
        <v>0</v>
      </c>
      <c r="U630" s="211"/>
      <c r="V630" s="237">
        <f t="shared" si="100"/>
        <v>1</v>
      </c>
      <c r="W630" s="238">
        <f t="shared" si="106"/>
        <v>36.82</v>
      </c>
      <c r="X630" s="239">
        <f t="shared" si="101"/>
        <v>1</v>
      </c>
      <c r="Y630" s="237">
        <f t="shared" si="102"/>
        <v>1</v>
      </c>
      <c r="Z630" s="238">
        <f t="shared" si="103"/>
        <v>23.933</v>
      </c>
      <c r="AA630" s="238">
        <f t="shared" si="104"/>
        <v>23.933</v>
      </c>
      <c r="AB630" s="238">
        <f t="shared" si="107"/>
        <v>13.052</v>
      </c>
      <c r="AC630" s="238">
        <f t="shared" si="105"/>
        <v>15.262500000000001</v>
      </c>
      <c r="AD630" s="240">
        <f t="shared" si="108"/>
        <v>0</v>
      </c>
      <c r="AE630" s="240">
        <f t="shared" si="109"/>
        <v>79</v>
      </c>
      <c r="AF630" s="240"/>
      <c r="AG630" s="240"/>
    </row>
    <row r="631" spans="1:33" x14ac:dyDescent="0.2">
      <c r="A631" s="197"/>
      <c r="B631" s="9">
        <v>602</v>
      </c>
      <c r="C631" s="204"/>
      <c r="D631" s="204"/>
      <c r="E631" s="201"/>
      <c r="F631" s="202" t="str">
        <f>IF(ISBLANK(E631), "", VLOOKUP(E631, Z!$A$2:$C$4127, 3, FALSE))</f>
        <v/>
      </c>
      <c r="G631" s="227"/>
      <c r="H631" s="227"/>
      <c r="I631" s="203" cm="1">
        <f t="array" ref="I631">IFERROR(W631/100*L631*INDEX(Application,X631,4), 0)</f>
        <v>0</v>
      </c>
      <c r="J631" s="204"/>
      <c r="K631" s="204"/>
      <c r="L631" s="229"/>
      <c r="M631" s="228"/>
      <c r="N631" s="203" cm="1">
        <f t="array" ref="N631">IFERROR(M631/100*L631*INDEX(Application,X631,4), 0)</f>
        <v>0</v>
      </c>
      <c r="O631" s="205"/>
      <c r="P631" s="204"/>
      <c r="Q631" s="201"/>
      <c r="R631" s="202" t="str">
        <f>IF(ISBLANK(Q631), "", VLOOKUP(Q631, Z!$A$2:$C$4127, 3, FALSE))</f>
        <v/>
      </c>
      <c r="S631" s="206"/>
      <c r="T631" s="207">
        <f t="shared" si="99"/>
        <v>0</v>
      </c>
      <c r="U631" s="211"/>
      <c r="V631" s="237">
        <f t="shared" si="100"/>
        <v>1</v>
      </c>
      <c r="W631" s="238">
        <f t="shared" si="106"/>
        <v>36.82</v>
      </c>
      <c r="X631" s="239">
        <f t="shared" si="101"/>
        <v>1</v>
      </c>
      <c r="Y631" s="237">
        <f t="shared" si="102"/>
        <v>1</v>
      </c>
      <c r="Z631" s="238">
        <f t="shared" si="103"/>
        <v>23.933</v>
      </c>
      <c r="AA631" s="238">
        <f t="shared" si="104"/>
        <v>23.933</v>
      </c>
      <c r="AB631" s="238">
        <f t="shared" si="107"/>
        <v>13.052</v>
      </c>
      <c r="AC631" s="238">
        <f t="shared" si="105"/>
        <v>15.262500000000001</v>
      </c>
      <c r="AD631" s="240">
        <f t="shared" si="108"/>
        <v>0</v>
      </c>
      <c r="AE631" s="240">
        <f t="shared" si="109"/>
        <v>79</v>
      </c>
      <c r="AF631" s="240"/>
      <c r="AG631" s="240"/>
    </row>
    <row r="632" spans="1:33" x14ac:dyDescent="0.2">
      <c r="A632" s="197"/>
      <c r="B632" s="9">
        <v>603</v>
      </c>
      <c r="C632" s="204"/>
      <c r="D632" s="204"/>
      <c r="E632" s="201"/>
      <c r="F632" s="202" t="str">
        <f>IF(ISBLANK(E632), "", VLOOKUP(E632, Z!$A$2:$C$4127, 3, FALSE))</f>
        <v/>
      </c>
      <c r="G632" s="227"/>
      <c r="H632" s="227"/>
      <c r="I632" s="203" cm="1">
        <f t="array" ref="I632">IFERROR(W632/100*L632*INDEX(Application,X632,4), 0)</f>
        <v>0</v>
      </c>
      <c r="J632" s="204"/>
      <c r="K632" s="204"/>
      <c r="L632" s="229"/>
      <c r="M632" s="228"/>
      <c r="N632" s="203" cm="1">
        <f t="array" ref="N632">IFERROR(M632/100*L632*INDEX(Application,X632,4), 0)</f>
        <v>0</v>
      </c>
      <c r="O632" s="205"/>
      <c r="P632" s="204"/>
      <c r="Q632" s="201"/>
      <c r="R632" s="202" t="str">
        <f>IF(ISBLANK(Q632), "", VLOOKUP(Q632, Z!$A$2:$C$4127, 3, FALSE))</f>
        <v/>
      </c>
      <c r="S632" s="206"/>
      <c r="T632" s="207">
        <f t="shared" si="99"/>
        <v>0</v>
      </c>
      <c r="U632" s="211"/>
      <c r="V632" s="237">
        <f t="shared" si="100"/>
        <v>1</v>
      </c>
      <c r="W632" s="238">
        <f t="shared" si="106"/>
        <v>36.82</v>
      </c>
      <c r="X632" s="239">
        <f t="shared" si="101"/>
        <v>1</v>
      </c>
      <c r="Y632" s="237">
        <f t="shared" si="102"/>
        <v>1</v>
      </c>
      <c r="Z632" s="238">
        <f t="shared" si="103"/>
        <v>23.933</v>
      </c>
      <c r="AA632" s="238">
        <f t="shared" si="104"/>
        <v>23.933</v>
      </c>
      <c r="AB632" s="238">
        <f t="shared" si="107"/>
        <v>13.052</v>
      </c>
      <c r="AC632" s="238">
        <f t="shared" si="105"/>
        <v>15.262500000000001</v>
      </c>
      <c r="AD632" s="240">
        <f t="shared" si="108"/>
        <v>0</v>
      </c>
      <c r="AE632" s="240">
        <f t="shared" si="109"/>
        <v>79</v>
      </c>
      <c r="AF632" s="240"/>
      <c r="AG632" s="240"/>
    </row>
    <row r="633" spans="1:33" x14ac:dyDescent="0.2">
      <c r="A633" s="197"/>
      <c r="B633" s="9">
        <v>604</v>
      </c>
      <c r="C633" s="204"/>
      <c r="D633" s="204"/>
      <c r="E633" s="201"/>
      <c r="F633" s="202" t="str">
        <f>IF(ISBLANK(E633), "", VLOOKUP(E633, Z!$A$2:$C$4127, 3, FALSE))</f>
        <v/>
      </c>
      <c r="G633" s="227"/>
      <c r="H633" s="227"/>
      <c r="I633" s="203" cm="1">
        <f t="array" ref="I633">IFERROR(W633/100*L633*INDEX(Application,X633,4), 0)</f>
        <v>0</v>
      </c>
      <c r="J633" s="204"/>
      <c r="K633" s="204"/>
      <c r="L633" s="229"/>
      <c r="M633" s="228"/>
      <c r="N633" s="203" cm="1">
        <f t="array" ref="N633">IFERROR(M633/100*L633*INDEX(Application,X633,4), 0)</f>
        <v>0</v>
      </c>
      <c r="O633" s="205"/>
      <c r="P633" s="204"/>
      <c r="Q633" s="201"/>
      <c r="R633" s="202" t="str">
        <f>IF(ISBLANK(Q633), "", VLOOKUP(Q633, Z!$A$2:$C$4127, 3, FALSE))</f>
        <v/>
      </c>
      <c r="S633" s="206"/>
      <c r="T633" s="207">
        <f t="shared" si="99"/>
        <v>0</v>
      </c>
      <c r="U633" s="211"/>
      <c r="V633" s="237">
        <f t="shared" si="100"/>
        <v>1</v>
      </c>
      <c r="W633" s="238">
        <f t="shared" si="106"/>
        <v>36.82</v>
      </c>
      <c r="X633" s="239">
        <f t="shared" si="101"/>
        <v>1</v>
      </c>
      <c r="Y633" s="237">
        <f t="shared" si="102"/>
        <v>1</v>
      </c>
      <c r="Z633" s="238">
        <f t="shared" si="103"/>
        <v>23.933</v>
      </c>
      <c r="AA633" s="238">
        <f t="shared" si="104"/>
        <v>23.933</v>
      </c>
      <c r="AB633" s="238">
        <f t="shared" si="107"/>
        <v>13.052</v>
      </c>
      <c r="AC633" s="238">
        <f t="shared" si="105"/>
        <v>15.262500000000001</v>
      </c>
      <c r="AD633" s="240">
        <f t="shared" si="108"/>
        <v>0</v>
      </c>
      <c r="AE633" s="240">
        <f t="shared" si="109"/>
        <v>79</v>
      </c>
      <c r="AF633" s="240"/>
      <c r="AG633" s="240"/>
    </row>
    <row r="634" spans="1:33" x14ac:dyDescent="0.2">
      <c r="A634" s="197"/>
      <c r="B634" s="226">
        <v>605</v>
      </c>
      <c r="C634" s="204"/>
      <c r="D634" s="204"/>
      <c r="E634" s="201"/>
      <c r="F634" s="202" t="str">
        <f>IF(ISBLANK(E634), "", VLOOKUP(E634, Z!$A$2:$C$4127, 3, FALSE))</f>
        <v/>
      </c>
      <c r="G634" s="227"/>
      <c r="H634" s="227"/>
      <c r="I634" s="203" cm="1">
        <f t="array" ref="I634">IFERROR(W634/100*L634*INDEX(Application,X634,4), 0)</f>
        <v>0</v>
      </c>
      <c r="J634" s="204"/>
      <c r="K634" s="204"/>
      <c r="L634" s="229"/>
      <c r="M634" s="228"/>
      <c r="N634" s="203" cm="1">
        <f t="array" ref="N634">IFERROR(M634/100*L634*INDEX(Application,X634,4), 0)</f>
        <v>0</v>
      </c>
      <c r="O634" s="205"/>
      <c r="P634" s="204"/>
      <c r="Q634" s="201"/>
      <c r="R634" s="202" t="str">
        <f>IF(ISBLANK(Q634), "", VLOOKUP(Q634, Z!$A$2:$C$4127, 3, FALSE))</f>
        <v/>
      </c>
      <c r="S634" s="206"/>
      <c r="T634" s="207">
        <f t="shared" si="99"/>
        <v>0</v>
      </c>
      <c r="U634" s="211"/>
      <c r="V634" s="237">
        <f t="shared" si="100"/>
        <v>1</v>
      </c>
      <c r="W634" s="238">
        <f t="shared" si="106"/>
        <v>36.82</v>
      </c>
      <c r="X634" s="239">
        <f t="shared" si="101"/>
        <v>1</v>
      </c>
      <c r="Y634" s="237">
        <f t="shared" si="102"/>
        <v>1</v>
      </c>
      <c r="Z634" s="238">
        <f t="shared" si="103"/>
        <v>23.933</v>
      </c>
      <c r="AA634" s="238">
        <f t="shared" si="104"/>
        <v>23.933</v>
      </c>
      <c r="AB634" s="238">
        <f t="shared" si="107"/>
        <v>13.052</v>
      </c>
      <c r="AC634" s="238">
        <f t="shared" si="105"/>
        <v>15.262500000000001</v>
      </c>
      <c r="AD634" s="240">
        <f t="shared" si="108"/>
        <v>0</v>
      </c>
      <c r="AE634" s="240">
        <f t="shared" si="109"/>
        <v>79</v>
      </c>
      <c r="AF634" s="240"/>
      <c r="AG634" s="240"/>
    </row>
    <row r="635" spans="1:33" x14ac:dyDescent="0.2">
      <c r="A635" s="197"/>
      <c r="B635" s="9">
        <v>606</v>
      </c>
      <c r="C635" s="204"/>
      <c r="D635" s="204"/>
      <c r="E635" s="201"/>
      <c r="F635" s="202" t="str">
        <f>IF(ISBLANK(E635), "", VLOOKUP(E635, Z!$A$2:$C$4127, 3, FALSE))</f>
        <v/>
      </c>
      <c r="G635" s="227"/>
      <c r="H635" s="227"/>
      <c r="I635" s="203" cm="1">
        <f t="array" ref="I635">IFERROR(W635/100*L635*INDEX(Application,X635,4), 0)</f>
        <v>0</v>
      </c>
      <c r="J635" s="204"/>
      <c r="K635" s="204"/>
      <c r="L635" s="229"/>
      <c r="M635" s="228"/>
      <c r="N635" s="203" cm="1">
        <f t="array" ref="N635">IFERROR(M635/100*L635*INDEX(Application,X635,4), 0)</f>
        <v>0</v>
      </c>
      <c r="O635" s="205"/>
      <c r="P635" s="204"/>
      <c r="Q635" s="201"/>
      <c r="R635" s="202" t="str">
        <f>IF(ISBLANK(Q635), "", VLOOKUP(Q635, Z!$A$2:$C$4127, 3, FALSE))</f>
        <v/>
      </c>
      <c r="S635" s="206"/>
      <c r="T635" s="207">
        <f t="shared" si="99"/>
        <v>0</v>
      </c>
      <c r="U635" s="211"/>
      <c r="V635" s="237">
        <f t="shared" si="100"/>
        <v>1</v>
      </c>
      <c r="W635" s="238">
        <f t="shared" si="106"/>
        <v>36.82</v>
      </c>
      <c r="X635" s="239">
        <f t="shared" si="101"/>
        <v>1</v>
      </c>
      <c r="Y635" s="237">
        <f t="shared" si="102"/>
        <v>1</v>
      </c>
      <c r="Z635" s="238">
        <f t="shared" si="103"/>
        <v>23.933</v>
      </c>
      <c r="AA635" s="238">
        <f t="shared" si="104"/>
        <v>23.933</v>
      </c>
      <c r="AB635" s="238">
        <f t="shared" si="107"/>
        <v>13.052</v>
      </c>
      <c r="AC635" s="238">
        <f t="shared" si="105"/>
        <v>15.262500000000001</v>
      </c>
      <c r="AD635" s="240">
        <f t="shared" si="108"/>
        <v>0</v>
      </c>
      <c r="AE635" s="240">
        <f t="shared" si="109"/>
        <v>79</v>
      </c>
      <c r="AF635" s="240"/>
      <c r="AG635" s="240"/>
    </row>
    <row r="636" spans="1:33" x14ac:dyDescent="0.2">
      <c r="A636" s="197"/>
      <c r="B636" s="9">
        <v>607</v>
      </c>
      <c r="C636" s="204"/>
      <c r="D636" s="204"/>
      <c r="E636" s="201"/>
      <c r="F636" s="202" t="str">
        <f>IF(ISBLANK(E636), "", VLOOKUP(E636, Z!$A$2:$C$4127, 3, FALSE))</f>
        <v/>
      </c>
      <c r="G636" s="227"/>
      <c r="H636" s="227"/>
      <c r="I636" s="203" cm="1">
        <f t="array" ref="I636">IFERROR(W636/100*L636*INDEX(Application,X636,4), 0)</f>
        <v>0</v>
      </c>
      <c r="J636" s="204"/>
      <c r="K636" s="204"/>
      <c r="L636" s="229"/>
      <c r="M636" s="228"/>
      <c r="N636" s="203" cm="1">
        <f t="array" ref="N636">IFERROR(M636/100*L636*INDEX(Application,X636,4), 0)</f>
        <v>0</v>
      </c>
      <c r="O636" s="205"/>
      <c r="P636" s="204"/>
      <c r="Q636" s="201"/>
      <c r="R636" s="202" t="str">
        <f>IF(ISBLANK(Q636), "", VLOOKUP(Q636, Z!$A$2:$C$4127, 3, FALSE))</f>
        <v/>
      </c>
      <c r="S636" s="206"/>
      <c r="T636" s="207">
        <f t="shared" si="99"/>
        <v>0</v>
      </c>
      <c r="U636" s="211"/>
      <c r="V636" s="237">
        <f t="shared" si="100"/>
        <v>1</v>
      </c>
      <c r="W636" s="238">
        <f t="shared" si="106"/>
        <v>36.82</v>
      </c>
      <c r="X636" s="239">
        <f t="shared" si="101"/>
        <v>1</v>
      </c>
      <c r="Y636" s="237">
        <f t="shared" si="102"/>
        <v>1</v>
      </c>
      <c r="Z636" s="238">
        <f t="shared" si="103"/>
        <v>23.933</v>
      </c>
      <c r="AA636" s="238">
        <f t="shared" si="104"/>
        <v>23.933</v>
      </c>
      <c r="AB636" s="238">
        <f t="shared" si="107"/>
        <v>13.052</v>
      </c>
      <c r="AC636" s="238">
        <f t="shared" si="105"/>
        <v>15.262500000000001</v>
      </c>
      <c r="AD636" s="240">
        <f t="shared" si="108"/>
        <v>0</v>
      </c>
      <c r="AE636" s="240">
        <f t="shared" si="109"/>
        <v>79</v>
      </c>
      <c r="AF636" s="240"/>
      <c r="AG636" s="240"/>
    </row>
    <row r="637" spans="1:33" x14ac:dyDescent="0.2">
      <c r="A637" s="197"/>
      <c r="B637" s="9">
        <v>608</v>
      </c>
      <c r="C637" s="204"/>
      <c r="D637" s="204"/>
      <c r="E637" s="201"/>
      <c r="F637" s="202" t="str">
        <f>IF(ISBLANK(E637), "", VLOOKUP(E637, Z!$A$2:$C$4127, 3, FALSE))</f>
        <v/>
      </c>
      <c r="G637" s="227"/>
      <c r="H637" s="227"/>
      <c r="I637" s="203" cm="1">
        <f t="array" ref="I637">IFERROR(W637/100*L637*INDEX(Application,X637,4), 0)</f>
        <v>0</v>
      </c>
      <c r="J637" s="204"/>
      <c r="K637" s="204"/>
      <c r="L637" s="229"/>
      <c r="M637" s="228"/>
      <c r="N637" s="203" cm="1">
        <f t="array" ref="N637">IFERROR(M637/100*L637*INDEX(Application,X637,4), 0)</f>
        <v>0</v>
      </c>
      <c r="O637" s="205"/>
      <c r="P637" s="204"/>
      <c r="Q637" s="201"/>
      <c r="R637" s="202" t="str">
        <f>IF(ISBLANK(Q637), "", VLOOKUP(Q637, Z!$A$2:$C$4127, 3, FALSE))</f>
        <v/>
      </c>
      <c r="S637" s="206"/>
      <c r="T637" s="207">
        <f t="shared" si="99"/>
        <v>0</v>
      </c>
      <c r="U637" s="211"/>
      <c r="V637" s="237">
        <f t="shared" si="100"/>
        <v>1</v>
      </c>
      <c r="W637" s="238">
        <f t="shared" si="106"/>
        <v>36.82</v>
      </c>
      <c r="X637" s="239">
        <f t="shared" si="101"/>
        <v>1</v>
      </c>
      <c r="Y637" s="237">
        <f t="shared" si="102"/>
        <v>1</v>
      </c>
      <c r="Z637" s="238">
        <f t="shared" si="103"/>
        <v>23.933</v>
      </c>
      <c r="AA637" s="238">
        <f t="shared" si="104"/>
        <v>23.933</v>
      </c>
      <c r="AB637" s="238">
        <f t="shared" si="107"/>
        <v>13.052</v>
      </c>
      <c r="AC637" s="238">
        <f t="shared" si="105"/>
        <v>15.262500000000001</v>
      </c>
      <c r="AD637" s="240">
        <f t="shared" si="108"/>
        <v>0</v>
      </c>
      <c r="AE637" s="240">
        <f t="shared" si="109"/>
        <v>79</v>
      </c>
      <c r="AF637" s="240"/>
      <c r="AG637" s="240"/>
    </row>
    <row r="638" spans="1:33" x14ac:dyDescent="0.2">
      <c r="A638" s="197"/>
      <c r="B638" s="226">
        <v>609</v>
      </c>
      <c r="C638" s="204"/>
      <c r="D638" s="204"/>
      <c r="E638" s="201"/>
      <c r="F638" s="202" t="str">
        <f>IF(ISBLANK(E638), "", VLOOKUP(E638, Z!$A$2:$C$4127, 3, FALSE))</f>
        <v/>
      </c>
      <c r="G638" s="227"/>
      <c r="H638" s="227"/>
      <c r="I638" s="203" cm="1">
        <f t="array" ref="I638">IFERROR(W638/100*L638*INDEX(Application,X638,4), 0)</f>
        <v>0</v>
      </c>
      <c r="J638" s="204"/>
      <c r="K638" s="204"/>
      <c r="L638" s="229"/>
      <c r="M638" s="228"/>
      <c r="N638" s="203" cm="1">
        <f t="array" ref="N638">IFERROR(M638/100*L638*INDEX(Application,X638,4), 0)</f>
        <v>0</v>
      </c>
      <c r="O638" s="205"/>
      <c r="P638" s="204"/>
      <c r="Q638" s="201"/>
      <c r="R638" s="202" t="str">
        <f>IF(ISBLANK(Q638), "", VLOOKUP(Q638, Z!$A$2:$C$4127, 3, FALSE))</f>
        <v/>
      </c>
      <c r="S638" s="206"/>
      <c r="T638" s="207">
        <f t="shared" si="99"/>
        <v>0</v>
      </c>
      <c r="U638" s="211"/>
      <c r="V638" s="237">
        <f t="shared" si="100"/>
        <v>1</v>
      </c>
      <c r="W638" s="238">
        <f t="shared" si="106"/>
        <v>36.82</v>
      </c>
      <c r="X638" s="239">
        <f t="shared" si="101"/>
        <v>1</v>
      </c>
      <c r="Y638" s="237">
        <f t="shared" si="102"/>
        <v>1</v>
      </c>
      <c r="Z638" s="238">
        <f t="shared" si="103"/>
        <v>23.933</v>
      </c>
      <c r="AA638" s="238">
        <f t="shared" si="104"/>
        <v>23.933</v>
      </c>
      <c r="AB638" s="238">
        <f t="shared" si="107"/>
        <v>13.052</v>
      </c>
      <c r="AC638" s="238">
        <f t="shared" si="105"/>
        <v>15.262500000000001</v>
      </c>
      <c r="AD638" s="240">
        <f t="shared" si="108"/>
        <v>0</v>
      </c>
      <c r="AE638" s="240">
        <f t="shared" si="109"/>
        <v>79</v>
      </c>
      <c r="AF638" s="240"/>
      <c r="AG638" s="240"/>
    </row>
    <row r="639" spans="1:33" x14ac:dyDescent="0.2">
      <c r="A639" s="197"/>
      <c r="B639" s="9">
        <v>610</v>
      </c>
      <c r="C639" s="204"/>
      <c r="D639" s="204"/>
      <c r="E639" s="201"/>
      <c r="F639" s="202" t="str">
        <f>IF(ISBLANK(E639), "", VLOOKUP(E639, Z!$A$2:$C$4127, 3, FALSE))</f>
        <v/>
      </c>
      <c r="G639" s="227"/>
      <c r="H639" s="227"/>
      <c r="I639" s="203" cm="1">
        <f t="array" ref="I639">IFERROR(W639/100*L639*INDEX(Application,X639,4), 0)</f>
        <v>0</v>
      </c>
      <c r="J639" s="204"/>
      <c r="K639" s="204"/>
      <c r="L639" s="229"/>
      <c r="M639" s="228"/>
      <c r="N639" s="203" cm="1">
        <f t="array" ref="N639">IFERROR(M639/100*L639*INDEX(Application,X639,4), 0)</f>
        <v>0</v>
      </c>
      <c r="O639" s="205"/>
      <c r="P639" s="204"/>
      <c r="Q639" s="201"/>
      <c r="R639" s="202" t="str">
        <f>IF(ISBLANK(Q639), "", VLOOKUP(Q639, Z!$A$2:$C$4127, 3, FALSE))</f>
        <v/>
      </c>
      <c r="S639" s="206"/>
      <c r="T639" s="207">
        <f t="shared" si="99"/>
        <v>0</v>
      </c>
      <c r="U639" s="211"/>
      <c r="V639" s="237">
        <f t="shared" si="100"/>
        <v>1</v>
      </c>
      <c r="W639" s="238">
        <f t="shared" si="106"/>
        <v>36.82</v>
      </c>
      <c r="X639" s="239">
        <f t="shared" si="101"/>
        <v>1</v>
      </c>
      <c r="Y639" s="237">
        <f t="shared" si="102"/>
        <v>1</v>
      </c>
      <c r="Z639" s="238">
        <f t="shared" si="103"/>
        <v>23.933</v>
      </c>
      <c r="AA639" s="238">
        <f t="shared" si="104"/>
        <v>23.933</v>
      </c>
      <c r="AB639" s="238">
        <f t="shared" si="107"/>
        <v>13.052</v>
      </c>
      <c r="AC639" s="238">
        <f t="shared" si="105"/>
        <v>15.262500000000001</v>
      </c>
      <c r="AD639" s="240">
        <f t="shared" si="108"/>
        <v>0</v>
      </c>
      <c r="AE639" s="240">
        <f t="shared" si="109"/>
        <v>79</v>
      </c>
      <c r="AF639" s="240"/>
      <c r="AG639" s="240"/>
    </row>
    <row r="640" spans="1:33" x14ac:dyDescent="0.2">
      <c r="A640" s="197"/>
      <c r="B640" s="9">
        <v>611</v>
      </c>
      <c r="C640" s="204"/>
      <c r="D640" s="204"/>
      <c r="E640" s="201"/>
      <c r="F640" s="202" t="str">
        <f>IF(ISBLANK(E640), "", VLOOKUP(E640, Z!$A$2:$C$4127, 3, FALSE))</f>
        <v/>
      </c>
      <c r="G640" s="227"/>
      <c r="H640" s="227"/>
      <c r="I640" s="203" cm="1">
        <f t="array" ref="I640">IFERROR(W640/100*L640*INDEX(Application,X640,4), 0)</f>
        <v>0</v>
      </c>
      <c r="J640" s="204"/>
      <c r="K640" s="204"/>
      <c r="L640" s="229"/>
      <c r="M640" s="228"/>
      <c r="N640" s="203" cm="1">
        <f t="array" ref="N640">IFERROR(M640/100*L640*INDEX(Application,X640,4), 0)</f>
        <v>0</v>
      </c>
      <c r="O640" s="205"/>
      <c r="P640" s="204"/>
      <c r="Q640" s="201"/>
      <c r="R640" s="202" t="str">
        <f>IF(ISBLANK(Q640), "", VLOOKUP(Q640, Z!$A$2:$C$4127, 3, FALSE))</f>
        <v/>
      </c>
      <c r="S640" s="206"/>
      <c r="T640" s="207">
        <f t="shared" si="99"/>
        <v>0</v>
      </c>
      <c r="U640" s="211"/>
      <c r="V640" s="237">
        <f t="shared" si="100"/>
        <v>1</v>
      </c>
      <c r="W640" s="238">
        <f t="shared" si="106"/>
        <v>36.82</v>
      </c>
      <c r="X640" s="239">
        <f t="shared" si="101"/>
        <v>1</v>
      </c>
      <c r="Y640" s="237">
        <f t="shared" si="102"/>
        <v>1</v>
      </c>
      <c r="Z640" s="238">
        <f t="shared" si="103"/>
        <v>23.933</v>
      </c>
      <c r="AA640" s="238">
        <f t="shared" si="104"/>
        <v>23.933</v>
      </c>
      <c r="AB640" s="238">
        <f t="shared" si="107"/>
        <v>13.052</v>
      </c>
      <c r="AC640" s="238">
        <f t="shared" si="105"/>
        <v>15.262500000000001</v>
      </c>
      <c r="AD640" s="240">
        <f t="shared" si="108"/>
        <v>0</v>
      </c>
      <c r="AE640" s="240">
        <f t="shared" si="109"/>
        <v>79</v>
      </c>
      <c r="AF640" s="240"/>
      <c r="AG640" s="240"/>
    </row>
    <row r="641" spans="1:33" x14ac:dyDescent="0.2">
      <c r="A641" s="197"/>
      <c r="B641" s="9">
        <v>612</v>
      </c>
      <c r="C641" s="204"/>
      <c r="D641" s="204"/>
      <c r="E641" s="201"/>
      <c r="F641" s="202" t="str">
        <f>IF(ISBLANK(E641), "", VLOOKUP(E641, Z!$A$2:$C$4127, 3, FALSE))</f>
        <v/>
      </c>
      <c r="G641" s="227"/>
      <c r="H641" s="227"/>
      <c r="I641" s="203" cm="1">
        <f t="array" ref="I641">IFERROR(W641/100*L641*INDEX(Application,X641,4), 0)</f>
        <v>0</v>
      </c>
      <c r="J641" s="204"/>
      <c r="K641" s="204"/>
      <c r="L641" s="229"/>
      <c r="M641" s="228"/>
      <c r="N641" s="203" cm="1">
        <f t="array" ref="N641">IFERROR(M641/100*L641*INDEX(Application,X641,4), 0)</f>
        <v>0</v>
      </c>
      <c r="O641" s="205"/>
      <c r="P641" s="204"/>
      <c r="Q641" s="201"/>
      <c r="R641" s="202" t="str">
        <f>IF(ISBLANK(Q641), "", VLOOKUP(Q641, Z!$A$2:$C$4127, 3, FALSE))</f>
        <v/>
      </c>
      <c r="S641" s="206"/>
      <c r="T641" s="207">
        <f t="shared" si="99"/>
        <v>0</v>
      </c>
      <c r="U641" s="211"/>
      <c r="V641" s="237">
        <f t="shared" si="100"/>
        <v>1</v>
      </c>
      <c r="W641" s="238">
        <f t="shared" si="106"/>
        <v>36.82</v>
      </c>
      <c r="X641" s="239">
        <f t="shared" si="101"/>
        <v>1</v>
      </c>
      <c r="Y641" s="237">
        <f t="shared" si="102"/>
        <v>1</v>
      </c>
      <c r="Z641" s="238">
        <f t="shared" si="103"/>
        <v>23.933</v>
      </c>
      <c r="AA641" s="238">
        <f t="shared" si="104"/>
        <v>23.933</v>
      </c>
      <c r="AB641" s="238">
        <f t="shared" si="107"/>
        <v>13.052</v>
      </c>
      <c r="AC641" s="238">
        <f t="shared" si="105"/>
        <v>15.262500000000001</v>
      </c>
      <c r="AD641" s="240">
        <f t="shared" si="108"/>
        <v>0</v>
      </c>
      <c r="AE641" s="240">
        <f t="shared" si="109"/>
        <v>79</v>
      </c>
      <c r="AF641" s="240"/>
      <c r="AG641" s="240"/>
    </row>
    <row r="642" spans="1:33" x14ac:dyDescent="0.2">
      <c r="A642" s="197"/>
      <c r="B642" s="226">
        <v>613</v>
      </c>
      <c r="C642" s="204"/>
      <c r="D642" s="204"/>
      <c r="E642" s="201"/>
      <c r="F642" s="202" t="str">
        <f>IF(ISBLANK(E642), "", VLOOKUP(E642, Z!$A$2:$C$4127, 3, FALSE))</f>
        <v/>
      </c>
      <c r="G642" s="227"/>
      <c r="H642" s="227"/>
      <c r="I642" s="203" cm="1">
        <f t="array" ref="I642">IFERROR(W642/100*L642*INDEX(Application,X642,4), 0)</f>
        <v>0</v>
      </c>
      <c r="J642" s="204"/>
      <c r="K642" s="204"/>
      <c r="L642" s="229"/>
      <c r="M642" s="228"/>
      <c r="N642" s="203" cm="1">
        <f t="array" ref="N642">IFERROR(M642/100*L642*INDEX(Application,X642,4), 0)</f>
        <v>0</v>
      </c>
      <c r="O642" s="205"/>
      <c r="P642" s="204"/>
      <c r="Q642" s="201"/>
      <c r="R642" s="202" t="str">
        <f>IF(ISBLANK(Q642), "", VLOOKUP(Q642, Z!$A$2:$C$4127, 3, FALSE))</f>
        <v/>
      </c>
      <c r="S642" s="206"/>
      <c r="T642" s="207">
        <f t="shared" si="99"/>
        <v>0</v>
      </c>
      <c r="U642" s="211"/>
      <c r="V642" s="237">
        <f t="shared" si="100"/>
        <v>1</v>
      </c>
      <c r="W642" s="238">
        <f t="shared" si="106"/>
        <v>36.82</v>
      </c>
      <c r="X642" s="239">
        <f t="shared" si="101"/>
        <v>1</v>
      </c>
      <c r="Y642" s="237">
        <f t="shared" si="102"/>
        <v>1</v>
      </c>
      <c r="Z642" s="238">
        <f t="shared" si="103"/>
        <v>23.933</v>
      </c>
      <c r="AA642" s="238">
        <f t="shared" si="104"/>
        <v>23.933</v>
      </c>
      <c r="AB642" s="238">
        <f t="shared" si="107"/>
        <v>13.052</v>
      </c>
      <c r="AC642" s="238">
        <f t="shared" si="105"/>
        <v>15.262500000000001</v>
      </c>
      <c r="AD642" s="240">
        <f t="shared" si="108"/>
        <v>0</v>
      </c>
      <c r="AE642" s="240">
        <f t="shared" si="109"/>
        <v>79</v>
      </c>
      <c r="AF642" s="240"/>
      <c r="AG642" s="240"/>
    </row>
    <row r="643" spans="1:33" x14ac:dyDescent="0.2">
      <c r="A643" s="197"/>
      <c r="B643" s="9">
        <v>614</v>
      </c>
      <c r="C643" s="204"/>
      <c r="D643" s="204"/>
      <c r="E643" s="201"/>
      <c r="F643" s="202" t="str">
        <f>IF(ISBLANK(E643), "", VLOOKUP(E643, Z!$A$2:$C$4127, 3, FALSE))</f>
        <v/>
      </c>
      <c r="G643" s="227"/>
      <c r="H643" s="227"/>
      <c r="I643" s="203" cm="1">
        <f t="array" ref="I643">IFERROR(W643/100*L643*INDEX(Application,X643,4), 0)</f>
        <v>0</v>
      </c>
      <c r="J643" s="204"/>
      <c r="K643" s="204"/>
      <c r="L643" s="229"/>
      <c r="M643" s="228"/>
      <c r="N643" s="203" cm="1">
        <f t="array" ref="N643">IFERROR(M643/100*L643*INDEX(Application,X643,4), 0)</f>
        <v>0</v>
      </c>
      <c r="O643" s="205"/>
      <c r="P643" s="204"/>
      <c r="Q643" s="201"/>
      <c r="R643" s="202" t="str">
        <f>IF(ISBLANK(Q643), "", VLOOKUP(Q643, Z!$A$2:$C$4127, 3, FALSE))</f>
        <v/>
      </c>
      <c r="S643" s="206"/>
      <c r="T643" s="207">
        <f t="shared" si="99"/>
        <v>0</v>
      </c>
      <c r="U643" s="211"/>
      <c r="V643" s="237">
        <f t="shared" si="100"/>
        <v>1</v>
      </c>
      <c r="W643" s="238">
        <f t="shared" si="106"/>
        <v>36.82</v>
      </c>
      <c r="X643" s="239">
        <f t="shared" si="101"/>
        <v>1</v>
      </c>
      <c r="Y643" s="237">
        <f t="shared" si="102"/>
        <v>1</v>
      </c>
      <c r="Z643" s="238">
        <f t="shared" si="103"/>
        <v>23.933</v>
      </c>
      <c r="AA643" s="238">
        <f t="shared" si="104"/>
        <v>23.933</v>
      </c>
      <c r="AB643" s="238">
        <f t="shared" si="107"/>
        <v>13.052</v>
      </c>
      <c r="AC643" s="238">
        <f t="shared" si="105"/>
        <v>15.262500000000001</v>
      </c>
      <c r="AD643" s="240">
        <f t="shared" si="108"/>
        <v>0</v>
      </c>
      <c r="AE643" s="240">
        <f t="shared" si="109"/>
        <v>79</v>
      </c>
      <c r="AF643" s="240"/>
      <c r="AG643" s="240"/>
    </row>
    <row r="644" spans="1:33" x14ac:dyDescent="0.2">
      <c r="A644" s="197"/>
      <c r="B644" s="9">
        <v>615</v>
      </c>
      <c r="C644" s="204"/>
      <c r="D644" s="204"/>
      <c r="E644" s="201"/>
      <c r="F644" s="202" t="str">
        <f>IF(ISBLANK(E644), "", VLOOKUP(E644, Z!$A$2:$C$4127, 3, FALSE))</f>
        <v/>
      </c>
      <c r="G644" s="227"/>
      <c r="H644" s="227"/>
      <c r="I644" s="203" cm="1">
        <f t="array" ref="I644">IFERROR(W644/100*L644*INDEX(Application,X644,4), 0)</f>
        <v>0</v>
      </c>
      <c r="J644" s="204"/>
      <c r="K644" s="204"/>
      <c r="L644" s="229"/>
      <c r="M644" s="228"/>
      <c r="N644" s="203" cm="1">
        <f t="array" ref="N644">IFERROR(M644/100*L644*INDEX(Application,X644,4), 0)</f>
        <v>0</v>
      </c>
      <c r="O644" s="205"/>
      <c r="P644" s="204"/>
      <c r="Q644" s="201"/>
      <c r="R644" s="202" t="str">
        <f>IF(ISBLANK(Q644), "", VLOOKUP(Q644, Z!$A$2:$C$4127, 3, FALSE))</f>
        <v/>
      </c>
      <c r="S644" s="206"/>
      <c r="T644" s="207">
        <f t="shared" si="99"/>
        <v>0</v>
      </c>
      <c r="U644" s="211"/>
      <c r="V644" s="237">
        <f t="shared" si="100"/>
        <v>1</v>
      </c>
      <c r="W644" s="238">
        <f t="shared" si="106"/>
        <v>36.82</v>
      </c>
      <c r="X644" s="239">
        <f t="shared" si="101"/>
        <v>1</v>
      </c>
      <c r="Y644" s="237">
        <f t="shared" si="102"/>
        <v>1</v>
      </c>
      <c r="Z644" s="238">
        <f t="shared" si="103"/>
        <v>23.933</v>
      </c>
      <c r="AA644" s="238">
        <f t="shared" si="104"/>
        <v>23.933</v>
      </c>
      <c r="AB644" s="238">
        <f t="shared" si="107"/>
        <v>13.052</v>
      </c>
      <c r="AC644" s="238">
        <f t="shared" si="105"/>
        <v>15.262500000000001</v>
      </c>
      <c r="AD644" s="240">
        <f t="shared" si="108"/>
        <v>0</v>
      </c>
      <c r="AE644" s="240">
        <f t="shared" si="109"/>
        <v>79</v>
      </c>
      <c r="AF644" s="240"/>
      <c r="AG644" s="240"/>
    </row>
    <row r="645" spans="1:33" x14ac:dyDescent="0.2">
      <c r="A645" s="197"/>
      <c r="B645" s="9">
        <v>616</v>
      </c>
      <c r="C645" s="204"/>
      <c r="D645" s="204"/>
      <c r="E645" s="201"/>
      <c r="F645" s="202" t="str">
        <f>IF(ISBLANK(E645), "", VLOOKUP(E645, Z!$A$2:$C$4127, 3, FALSE))</f>
        <v/>
      </c>
      <c r="G645" s="227"/>
      <c r="H645" s="227"/>
      <c r="I645" s="203" cm="1">
        <f t="array" ref="I645">IFERROR(W645/100*L645*INDEX(Application,X645,4), 0)</f>
        <v>0</v>
      </c>
      <c r="J645" s="204"/>
      <c r="K645" s="204"/>
      <c r="L645" s="229"/>
      <c r="M645" s="228"/>
      <c r="N645" s="203" cm="1">
        <f t="array" ref="N645">IFERROR(M645/100*L645*INDEX(Application,X645,4), 0)</f>
        <v>0</v>
      </c>
      <c r="O645" s="205"/>
      <c r="P645" s="204"/>
      <c r="Q645" s="201"/>
      <c r="R645" s="202" t="str">
        <f>IF(ISBLANK(Q645), "", VLOOKUP(Q645, Z!$A$2:$C$4127, 3, FALSE))</f>
        <v/>
      </c>
      <c r="S645" s="206"/>
      <c r="T645" s="207">
        <f t="shared" si="99"/>
        <v>0</v>
      </c>
      <c r="U645" s="211"/>
      <c r="V645" s="237">
        <f t="shared" si="100"/>
        <v>1</v>
      </c>
      <c r="W645" s="238">
        <f t="shared" si="106"/>
        <v>36.82</v>
      </c>
      <c r="X645" s="239">
        <f t="shared" si="101"/>
        <v>1</v>
      </c>
      <c r="Y645" s="237">
        <f t="shared" si="102"/>
        <v>1</v>
      </c>
      <c r="Z645" s="238">
        <f t="shared" si="103"/>
        <v>23.933</v>
      </c>
      <c r="AA645" s="238">
        <f t="shared" si="104"/>
        <v>23.933</v>
      </c>
      <c r="AB645" s="238">
        <f t="shared" si="107"/>
        <v>13.052</v>
      </c>
      <c r="AC645" s="238">
        <f t="shared" si="105"/>
        <v>15.262500000000001</v>
      </c>
      <c r="AD645" s="240">
        <f t="shared" si="108"/>
        <v>0</v>
      </c>
      <c r="AE645" s="240">
        <f t="shared" si="109"/>
        <v>79</v>
      </c>
      <c r="AF645" s="240"/>
      <c r="AG645" s="240"/>
    </row>
    <row r="646" spans="1:33" x14ac:dyDescent="0.2">
      <c r="A646" s="197"/>
      <c r="B646" s="226">
        <v>617</v>
      </c>
      <c r="C646" s="204"/>
      <c r="D646" s="204"/>
      <c r="E646" s="201"/>
      <c r="F646" s="202" t="str">
        <f>IF(ISBLANK(E646), "", VLOOKUP(E646, Z!$A$2:$C$4127, 3, FALSE))</f>
        <v/>
      </c>
      <c r="G646" s="227"/>
      <c r="H646" s="227"/>
      <c r="I646" s="203" cm="1">
        <f t="array" ref="I646">IFERROR(W646/100*L646*INDEX(Application,X646,4), 0)</f>
        <v>0</v>
      </c>
      <c r="J646" s="204"/>
      <c r="K646" s="204"/>
      <c r="L646" s="229"/>
      <c r="M646" s="228"/>
      <c r="N646" s="203" cm="1">
        <f t="array" ref="N646">IFERROR(M646/100*L646*INDEX(Application,X646,4), 0)</f>
        <v>0</v>
      </c>
      <c r="O646" s="205"/>
      <c r="P646" s="204"/>
      <c r="Q646" s="201"/>
      <c r="R646" s="202" t="str">
        <f>IF(ISBLANK(Q646), "", VLOOKUP(Q646, Z!$A$2:$C$4127, 3, FALSE))</f>
        <v/>
      </c>
      <c r="S646" s="206"/>
      <c r="T646" s="207">
        <f t="shared" si="99"/>
        <v>0</v>
      </c>
      <c r="U646" s="211"/>
      <c r="V646" s="237">
        <f t="shared" si="100"/>
        <v>1</v>
      </c>
      <c r="W646" s="238">
        <f t="shared" si="106"/>
        <v>36.82</v>
      </c>
      <c r="X646" s="239">
        <f t="shared" si="101"/>
        <v>1</v>
      </c>
      <c r="Y646" s="237">
        <f t="shared" si="102"/>
        <v>1</v>
      </c>
      <c r="Z646" s="238">
        <f t="shared" si="103"/>
        <v>23.933</v>
      </c>
      <c r="AA646" s="238">
        <f t="shared" si="104"/>
        <v>23.933</v>
      </c>
      <c r="AB646" s="238">
        <f t="shared" si="107"/>
        <v>13.052</v>
      </c>
      <c r="AC646" s="238">
        <f t="shared" si="105"/>
        <v>15.262500000000001</v>
      </c>
      <c r="AD646" s="240">
        <f t="shared" si="108"/>
        <v>0</v>
      </c>
      <c r="AE646" s="240">
        <f t="shared" si="109"/>
        <v>79</v>
      </c>
      <c r="AF646" s="240"/>
      <c r="AG646" s="240"/>
    </row>
    <row r="647" spans="1:33" x14ac:dyDescent="0.2">
      <c r="A647" s="197"/>
      <c r="B647" s="9">
        <v>618</v>
      </c>
      <c r="C647" s="204"/>
      <c r="D647" s="204"/>
      <c r="E647" s="201"/>
      <c r="F647" s="202" t="str">
        <f>IF(ISBLANK(E647), "", VLOOKUP(E647, Z!$A$2:$C$4127, 3, FALSE))</f>
        <v/>
      </c>
      <c r="G647" s="227"/>
      <c r="H647" s="227"/>
      <c r="I647" s="203" cm="1">
        <f t="array" ref="I647">IFERROR(W647/100*L647*INDEX(Application,X647,4), 0)</f>
        <v>0</v>
      </c>
      <c r="J647" s="204"/>
      <c r="K647" s="204"/>
      <c r="L647" s="229"/>
      <c r="M647" s="228"/>
      <c r="N647" s="203" cm="1">
        <f t="array" ref="N647">IFERROR(M647/100*L647*INDEX(Application,X647,4), 0)</f>
        <v>0</v>
      </c>
      <c r="O647" s="205"/>
      <c r="P647" s="204"/>
      <c r="Q647" s="201"/>
      <c r="R647" s="202" t="str">
        <f>IF(ISBLANK(Q647), "", VLOOKUP(Q647, Z!$A$2:$C$4127, 3, FALSE))</f>
        <v/>
      </c>
      <c r="S647" s="206"/>
      <c r="T647" s="207">
        <f t="shared" si="99"/>
        <v>0</v>
      </c>
      <c r="U647" s="211"/>
      <c r="V647" s="237">
        <f t="shared" si="100"/>
        <v>1</v>
      </c>
      <c r="W647" s="238">
        <f t="shared" si="106"/>
        <v>36.82</v>
      </c>
      <c r="X647" s="239">
        <f t="shared" si="101"/>
        <v>1</v>
      </c>
      <c r="Y647" s="237">
        <f t="shared" si="102"/>
        <v>1</v>
      </c>
      <c r="Z647" s="238">
        <f t="shared" si="103"/>
        <v>23.933</v>
      </c>
      <c r="AA647" s="238">
        <f t="shared" si="104"/>
        <v>23.933</v>
      </c>
      <c r="AB647" s="238">
        <f t="shared" si="107"/>
        <v>13.052</v>
      </c>
      <c r="AC647" s="238">
        <f t="shared" si="105"/>
        <v>15.262500000000001</v>
      </c>
      <c r="AD647" s="240">
        <f t="shared" si="108"/>
        <v>0</v>
      </c>
      <c r="AE647" s="240">
        <f t="shared" si="109"/>
        <v>79</v>
      </c>
      <c r="AF647" s="240"/>
      <c r="AG647" s="240"/>
    </row>
    <row r="648" spans="1:33" x14ac:dyDescent="0.2">
      <c r="A648" s="197"/>
      <c r="B648" s="9">
        <v>619</v>
      </c>
      <c r="C648" s="204"/>
      <c r="D648" s="204"/>
      <c r="E648" s="201"/>
      <c r="F648" s="202" t="str">
        <f>IF(ISBLANK(E648), "", VLOOKUP(E648, Z!$A$2:$C$4127, 3, FALSE))</f>
        <v/>
      </c>
      <c r="G648" s="227"/>
      <c r="H648" s="227"/>
      <c r="I648" s="203" cm="1">
        <f t="array" ref="I648">IFERROR(W648/100*L648*INDEX(Application,X648,4), 0)</f>
        <v>0</v>
      </c>
      <c r="J648" s="204"/>
      <c r="K648" s="204"/>
      <c r="L648" s="229"/>
      <c r="M648" s="228"/>
      <c r="N648" s="203" cm="1">
        <f t="array" ref="N648">IFERROR(M648/100*L648*INDEX(Application,X648,4), 0)</f>
        <v>0</v>
      </c>
      <c r="O648" s="205"/>
      <c r="P648" s="204"/>
      <c r="Q648" s="201"/>
      <c r="R648" s="202" t="str">
        <f>IF(ISBLANK(Q648), "", VLOOKUP(Q648, Z!$A$2:$C$4127, 3, FALSE))</f>
        <v/>
      </c>
      <c r="S648" s="206"/>
      <c r="T648" s="207">
        <f t="shared" si="99"/>
        <v>0</v>
      </c>
      <c r="U648" s="211"/>
      <c r="V648" s="237">
        <f t="shared" si="100"/>
        <v>1</v>
      </c>
      <c r="W648" s="238">
        <f t="shared" si="106"/>
        <v>36.82</v>
      </c>
      <c r="X648" s="239">
        <f t="shared" si="101"/>
        <v>1</v>
      </c>
      <c r="Y648" s="237">
        <f t="shared" si="102"/>
        <v>1</v>
      </c>
      <c r="Z648" s="238">
        <f t="shared" si="103"/>
        <v>23.933</v>
      </c>
      <c r="AA648" s="238">
        <f t="shared" si="104"/>
        <v>23.933</v>
      </c>
      <c r="AB648" s="238">
        <f t="shared" si="107"/>
        <v>13.052</v>
      </c>
      <c r="AC648" s="238">
        <f t="shared" si="105"/>
        <v>15.262500000000001</v>
      </c>
      <c r="AD648" s="240">
        <f t="shared" si="108"/>
        <v>0</v>
      </c>
      <c r="AE648" s="240">
        <f t="shared" si="109"/>
        <v>79</v>
      </c>
      <c r="AF648" s="240"/>
      <c r="AG648" s="240"/>
    </row>
    <row r="649" spans="1:33" x14ac:dyDescent="0.2">
      <c r="A649" s="197"/>
      <c r="B649" s="9">
        <v>620</v>
      </c>
      <c r="C649" s="204"/>
      <c r="D649" s="204"/>
      <c r="E649" s="201"/>
      <c r="F649" s="202" t="str">
        <f>IF(ISBLANK(E649), "", VLOOKUP(E649, Z!$A$2:$C$4127, 3, FALSE))</f>
        <v/>
      </c>
      <c r="G649" s="227"/>
      <c r="H649" s="227"/>
      <c r="I649" s="203" cm="1">
        <f t="array" ref="I649">IFERROR(W649/100*L649*INDEX(Application,X649,4), 0)</f>
        <v>0</v>
      </c>
      <c r="J649" s="204"/>
      <c r="K649" s="204"/>
      <c r="L649" s="229"/>
      <c r="M649" s="228"/>
      <c r="N649" s="203" cm="1">
        <f t="array" ref="N649">IFERROR(M649/100*L649*INDEX(Application,X649,4), 0)</f>
        <v>0</v>
      </c>
      <c r="O649" s="205"/>
      <c r="P649" s="204"/>
      <c r="Q649" s="201"/>
      <c r="R649" s="202" t="str">
        <f>IF(ISBLANK(Q649), "", VLOOKUP(Q649, Z!$A$2:$C$4127, 3, FALSE))</f>
        <v/>
      </c>
      <c r="S649" s="206"/>
      <c r="T649" s="207">
        <f t="shared" si="99"/>
        <v>0</v>
      </c>
      <c r="U649" s="211"/>
      <c r="V649" s="237">
        <f t="shared" si="100"/>
        <v>1</v>
      </c>
      <c r="W649" s="238">
        <f t="shared" si="106"/>
        <v>36.82</v>
      </c>
      <c r="X649" s="239">
        <f t="shared" si="101"/>
        <v>1</v>
      </c>
      <c r="Y649" s="237">
        <f t="shared" si="102"/>
        <v>1</v>
      </c>
      <c r="Z649" s="238">
        <f t="shared" si="103"/>
        <v>23.933</v>
      </c>
      <c r="AA649" s="238">
        <f t="shared" si="104"/>
        <v>23.933</v>
      </c>
      <c r="AB649" s="238">
        <f t="shared" si="107"/>
        <v>13.052</v>
      </c>
      <c r="AC649" s="238">
        <f t="shared" si="105"/>
        <v>15.262500000000001</v>
      </c>
      <c r="AD649" s="240">
        <f t="shared" si="108"/>
        <v>0</v>
      </c>
      <c r="AE649" s="240">
        <f t="shared" si="109"/>
        <v>79</v>
      </c>
      <c r="AF649" s="240"/>
      <c r="AG649" s="240"/>
    </row>
    <row r="650" spans="1:33" x14ac:dyDescent="0.2">
      <c r="A650" s="197"/>
      <c r="B650" s="226">
        <v>621</v>
      </c>
      <c r="C650" s="204"/>
      <c r="D650" s="204"/>
      <c r="E650" s="201"/>
      <c r="F650" s="202" t="str">
        <f>IF(ISBLANK(E650), "", VLOOKUP(E650, Z!$A$2:$C$4127, 3, FALSE))</f>
        <v/>
      </c>
      <c r="G650" s="227"/>
      <c r="H650" s="227"/>
      <c r="I650" s="203" cm="1">
        <f t="array" ref="I650">IFERROR(W650/100*L650*INDEX(Application,X650,4), 0)</f>
        <v>0</v>
      </c>
      <c r="J650" s="204"/>
      <c r="K650" s="204"/>
      <c r="L650" s="229"/>
      <c r="M650" s="228"/>
      <c r="N650" s="203" cm="1">
        <f t="array" ref="N650">IFERROR(M650/100*L650*INDEX(Application,X650,4), 0)</f>
        <v>0</v>
      </c>
      <c r="O650" s="205"/>
      <c r="P650" s="204"/>
      <c r="Q650" s="201"/>
      <c r="R650" s="202" t="str">
        <f>IF(ISBLANK(Q650), "", VLOOKUP(Q650, Z!$A$2:$C$4127, 3, FALSE))</f>
        <v/>
      </c>
      <c r="S650" s="206"/>
      <c r="T650" s="207">
        <f t="shared" si="99"/>
        <v>0</v>
      </c>
      <c r="U650" s="211"/>
      <c r="V650" s="237">
        <f t="shared" si="100"/>
        <v>1</v>
      </c>
      <c r="W650" s="238">
        <f t="shared" si="106"/>
        <v>36.82</v>
      </c>
      <c r="X650" s="239">
        <f t="shared" si="101"/>
        <v>1</v>
      </c>
      <c r="Y650" s="237">
        <f t="shared" si="102"/>
        <v>1</v>
      </c>
      <c r="Z650" s="238">
        <f t="shared" si="103"/>
        <v>23.933</v>
      </c>
      <c r="AA650" s="238">
        <f t="shared" si="104"/>
        <v>23.933</v>
      </c>
      <c r="AB650" s="238">
        <f t="shared" si="107"/>
        <v>13.052</v>
      </c>
      <c r="AC650" s="238">
        <f t="shared" si="105"/>
        <v>15.262500000000001</v>
      </c>
      <c r="AD650" s="240">
        <f t="shared" si="108"/>
        <v>0</v>
      </c>
      <c r="AE650" s="240">
        <f t="shared" si="109"/>
        <v>79</v>
      </c>
      <c r="AF650" s="240"/>
      <c r="AG650" s="240"/>
    </row>
    <row r="651" spans="1:33" x14ac:dyDescent="0.2">
      <c r="A651" s="197"/>
      <c r="B651" s="9">
        <v>622</v>
      </c>
      <c r="C651" s="204"/>
      <c r="D651" s="204"/>
      <c r="E651" s="201"/>
      <c r="F651" s="202" t="str">
        <f>IF(ISBLANK(E651), "", VLOOKUP(E651, Z!$A$2:$C$4127, 3, FALSE))</f>
        <v/>
      </c>
      <c r="G651" s="227"/>
      <c r="H651" s="227"/>
      <c r="I651" s="203" cm="1">
        <f t="array" ref="I651">IFERROR(W651/100*L651*INDEX(Application,X651,4), 0)</f>
        <v>0</v>
      </c>
      <c r="J651" s="204"/>
      <c r="K651" s="204"/>
      <c r="L651" s="229"/>
      <c r="M651" s="228"/>
      <c r="N651" s="203" cm="1">
        <f t="array" ref="N651">IFERROR(M651/100*L651*INDEX(Application,X651,4), 0)</f>
        <v>0</v>
      </c>
      <c r="O651" s="205"/>
      <c r="P651" s="204"/>
      <c r="Q651" s="201"/>
      <c r="R651" s="202" t="str">
        <f>IF(ISBLANK(Q651), "", VLOOKUP(Q651, Z!$A$2:$C$4127, 3, FALSE))</f>
        <v/>
      </c>
      <c r="S651" s="206"/>
      <c r="T651" s="207">
        <f t="shared" si="99"/>
        <v>0</v>
      </c>
      <c r="U651" s="211"/>
      <c r="V651" s="237">
        <f t="shared" si="100"/>
        <v>1</v>
      </c>
      <c r="W651" s="238">
        <f t="shared" si="106"/>
        <v>36.82</v>
      </c>
      <c r="X651" s="239">
        <f t="shared" si="101"/>
        <v>1</v>
      </c>
      <c r="Y651" s="237">
        <f t="shared" si="102"/>
        <v>1</v>
      </c>
      <c r="Z651" s="238">
        <f t="shared" si="103"/>
        <v>23.933</v>
      </c>
      <c r="AA651" s="238">
        <f t="shared" si="104"/>
        <v>23.933</v>
      </c>
      <c r="AB651" s="238">
        <f t="shared" si="107"/>
        <v>13.052</v>
      </c>
      <c r="AC651" s="238">
        <f t="shared" si="105"/>
        <v>15.262500000000001</v>
      </c>
      <c r="AD651" s="240">
        <f t="shared" si="108"/>
        <v>0</v>
      </c>
      <c r="AE651" s="240">
        <f t="shared" si="109"/>
        <v>79</v>
      </c>
      <c r="AF651" s="240"/>
      <c r="AG651" s="240"/>
    </row>
    <row r="652" spans="1:33" x14ac:dyDescent="0.2">
      <c r="A652" s="197"/>
      <c r="B652" s="9">
        <v>623</v>
      </c>
      <c r="C652" s="204"/>
      <c r="D652" s="204"/>
      <c r="E652" s="201"/>
      <c r="F652" s="202" t="str">
        <f>IF(ISBLANK(E652), "", VLOOKUP(E652, Z!$A$2:$C$4127, 3, FALSE))</f>
        <v/>
      </c>
      <c r="G652" s="227"/>
      <c r="H652" s="227"/>
      <c r="I652" s="203" cm="1">
        <f t="array" ref="I652">IFERROR(W652/100*L652*INDEX(Application,X652,4), 0)</f>
        <v>0</v>
      </c>
      <c r="J652" s="204"/>
      <c r="K652" s="204"/>
      <c r="L652" s="229"/>
      <c r="M652" s="228"/>
      <c r="N652" s="203" cm="1">
        <f t="array" ref="N652">IFERROR(M652/100*L652*INDEX(Application,X652,4), 0)</f>
        <v>0</v>
      </c>
      <c r="O652" s="205"/>
      <c r="P652" s="204"/>
      <c r="Q652" s="201"/>
      <c r="R652" s="202" t="str">
        <f>IF(ISBLANK(Q652), "", VLOOKUP(Q652, Z!$A$2:$C$4127, 3, FALSE))</f>
        <v/>
      </c>
      <c r="S652" s="206"/>
      <c r="T652" s="207">
        <f t="shared" si="99"/>
        <v>0</v>
      </c>
      <c r="U652" s="211"/>
      <c r="V652" s="237">
        <f t="shared" si="100"/>
        <v>1</v>
      </c>
      <c r="W652" s="238">
        <f t="shared" si="106"/>
        <v>36.82</v>
      </c>
      <c r="X652" s="239">
        <f t="shared" si="101"/>
        <v>1</v>
      </c>
      <c r="Y652" s="237">
        <f t="shared" si="102"/>
        <v>1</v>
      </c>
      <c r="Z652" s="238">
        <f t="shared" si="103"/>
        <v>23.933</v>
      </c>
      <c r="AA652" s="238">
        <f t="shared" si="104"/>
        <v>23.933</v>
      </c>
      <c r="AB652" s="238">
        <f t="shared" si="107"/>
        <v>13.052</v>
      </c>
      <c r="AC652" s="238">
        <f t="shared" si="105"/>
        <v>15.262500000000001</v>
      </c>
      <c r="AD652" s="240">
        <f t="shared" si="108"/>
        <v>0</v>
      </c>
      <c r="AE652" s="240">
        <f t="shared" si="109"/>
        <v>79</v>
      </c>
      <c r="AF652" s="240"/>
      <c r="AG652" s="240"/>
    </row>
    <row r="653" spans="1:33" x14ac:dyDescent="0.2">
      <c r="A653" s="197"/>
      <c r="B653" s="9">
        <v>624</v>
      </c>
      <c r="C653" s="204"/>
      <c r="D653" s="204"/>
      <c r="E653" s="201"/>
      <c r="F653" s="202" t="str">
        <f>IF(ISBLANK(E653), "", VLOOKUP(E653, Z!$A$2:$C$4127, 3, FALSE))</f>
        <v/>
      </c>
      <c r="G653" s="227"/>
      <c r="H653" s="227"/>
      <c r="I653" s="203" cm="1">
        <f t="array" ref="I653">IFERROR(W653/100*L653*INDEX(Application,X653,4), 0)</f>
        <v>0</v>
      </c>
      <c r="J653" s="204"/>
      <c r="K653" s="204"/>
      <c r="L653" s="229"/>
      <c r="M653" s="228"/>
      <c r="N653" s="203" cm="1">
        <f t="array" ref="N653">IFERROR(M653/100*L653*INDEX(Application,X653,4), 0)</f>
        <v>0</v>
      </c>
      <c r="O653" s="205"/>
      <c r="P653" s="204"/>
      <c r="Q653" s="201"/>
      <c r="R653" s="202" t="str">
        <f>IF(ISBLANK(Q653), "", VLOOKUP(Q653, Z!$A$2:$C$4127, 3, FALSE))</f>
        <v/>
      </c>
      <c r="S653" s="206"/>
      <c r="T653" s="207">
        <f t="shared" si="99"/>
        <v>0</v>
      </c>
      <c r="U653" s="211"/>
      <c r="V653" s="237">
        <f t="shared" si="100"/>
        <v>1</v>
      </c>
      <c r="W653" s="238">
        <f t="shared" si="106"/>
        <v>36.82</v>
      </c>
      <c r="X653" s="239">
        <f t="shared" si="101"/>
        <v>1</v>
      </c>
      <c r="Y653" s="237">
        <f t="shared" si="102"/>
        <v>1</v>
      </c>
      <c r="Z653" s="238">
        <f t="shared" si="103"/>
        <v>23.933</v>
      </c>
      <c r="AA653" s="238">
        <f t="shared" si="104"/>
        <v>23.933</v>
      </c>
      <c r="AB653" s="238">
        <f t="shared" si="107"/>
        <v>13.052</v>
      </c>
      <c r="AC653" s="238">
        <f t="shared" si="105"/>
        <v>15.262500000000001</v>
      </c>
      <c r="AD653" s="240">
        <f t="shared" si="108"/>
        <v>0</v>
      </c>
      <c r="AE653" s="240">
        <f t="shared" si="109"/>
        <v>79</v>
      </c>
      <c r="AF653" s="240"/>
      <c r="AG653" s="240"/>
    </row>
    <row r="654" spans="1:33" x14ac:dyDescent="0.2">
      <c r="A654" s="197"/>
      <c r="B654" s="226">
        <v>625</v>
      </c>
      <c r="C654" s="204"/>
      <c r="D654" s="204"/>
      <c r="E654" s="201"/>
      <c r="F654" s="202" t="str">
        <f>IF(ISBLANK(E654), "", VLOOKUP(E654, Z!$A$2:$C$4127, 3, FALSE))</f>
        <v/>
      </c>
      <c r="G654" s="227"/>
      <c r="H654" s="227"/>
      <c r="I654" s="203" cm="1">
        <f t="array" ref="I654">IFERROR(W654/100*L654*INDEX(Application,X654,4), 0)</f>
        <v>0</v>
      </c>
      <c r="J654" s="204"/>
      <c r="K654" s="204"/>
      <c r="L654" s="229"/>
      <c r="M654" s="228"/>
      <c r="N654" s="203" cm="1">
        <f t="array" ref="N654">IFERROR(M654/100*L654*INDEX(Application,X654,4), 0)</f>
        <v>0</v>
      </c>
      <c r="O654" s="205"/>
      <c r="P654" s="204"/>
      <c r="Q654" s="201"/>
      <c r="R654" s="202" t="str">
        <f>IF(ISBLANK(Q654), "", VLOOKUP(Q654, Z!$A$2:$C$4127, 3, FALSE))</f>
        <v/>
      </c>
      <c r="S654" s="206"/>
      <c r="T654" s="207">
        <f t="shared" si="99"/>
        <v>0</v>
      </c>
      <c r="U654" s="211"/>
      <c r="V654" s="237">
        <f t="shared" si="100"/>
        <v>1</v>
      </c>
      <c r="W654" s="238">
        <f t="shared" si="106"/>
        <v>36.82</v>
      </c>
      <c r="X654" s="239">
        <f t="shared" si="101"/>
        <v>1</v>
      </c>
      <c r="Y654" s="237">
        <f t="shared" si="102"/>
        <v>1</v>
      </c>
      <c r="Z654" s="238">
        <f t="shared" si="103"/>
        <v>23.933</v>
      </c>
      <c r="AA654" s="238">
        <f t="shared" si="104"/>
        <v>23.933</v>
      </c>
      <c r="AB654" s="238">
        <f t="shared" si="107"/>
        <v>13.052</v>
      </c>
      <c r="AC654" s="238">
        <f t="shared" si="105"/>
        <v>15.262500000000001</v>
      </c>
      <c r="AD654" s="240">
        <f t="shared" si="108"/>
        <v>0</v>
      </c>
      <c r="AE654" s="240">
        <f t="shared" si="109"/>
        <v>79</v>
      </c>
      <c r="AF654" s="240"/>
      <c r="AG654" s="240"/>
    </row>
    <row r="655" spans="1:33" x14ac:dyDescent="0.2">
      <c r="A655" s="197"/>
      <c r="B655" s="9">
        <v>626</v>
      </c>
      <c r="C655" s="204"/>
      <c r="D655" s="204"/>
      <c r="E655" s="201"/>
      <c r="F655" s="202" t="str">
        <f>IF(ISBLANK(E655), "", VLOOKUP(E655, Z!$A$2:$C$4127, 3, FALSE))</f>
        <v/>
      </c>
      <c r="G655" s="227"/>
      <c r="H655" s="227"/>
      <c r="I655" s="203" cm="1">
        <f t="array" ref="I655">IFERROR(W655/100*L655*INDEX(Application,X655,4), 0)</f>
        <v>0</v>
      </c>
      <c r="J655" s="204"/>
      <c r="K655" s="204"/>
      <c r="L655" s="229"/>
      <c r="M655" s="228"/>
      <c r="N655" s="203" cm="1">
        <f t="array" ref="N655">IFERROR(M655/100*L655*INDEX(Application,X655,4), 0)</f>
        <v>0</v>
      </c>
      <c r="O655" s="205"/>
      <c r="P655" s="204"/>
      <c r="Q655" s="201"/>
      <c r="R655" s="202" t="str">
        <f>IF(ISBLANK(Q655), "", VLOOKUP(Q655, Z!$A$2:$C$4127, 3, FALSE))</f>
        <v/>
      </c>
      <c r="S655" s="206"/>
      <c r="T655" s="207">
        <f t="shared" si="99"/>
        <v>0</v>
      </c>
      <c r="U655" s="211"/>
      <c r="V655" s="237">
        <f t="shared" si="100"/>
        <v>1</v>
      </c>
      <c r="W655" s="238">
        <f t="shared" si="106"/>
        <v>36.82</v>
      </c>
      <c r="X655" s="239">
        <f t="shared" si="101"/>
        <v>1</v>
      </c>
      <c r="Y655" s="237">
        <f t="shared" si="102"/>
        <v>1</v>
      </c>
      <c r="Z655" s="238">
        <f t="shared" si="103"/>
        <v>23.933</v>
      </c>
      <c r="AA655" s="238">
        <f t="shared" si="104"/>
        <v>23.933</v>
      </c>
      <c r="AB655" s="238">
        <f t="shared" si="107"/>
        <v>13.052</v>
      </c>
      <c r="AC655" s="238">
        <f t="shared" si="105"/>
        <v>15.262500000000001</v>
      </c>
      <c r="AD655" s="240">
        <f t="shared" si="108"/>
        <v>0</v>
      </c>
      <c r="AE655" s="240">
        <f t="shared" si="109"/>
        <v>79</v>
      </c>
      <c r="AF655" s="240"/>
      <c r="AG655" s="240"/>
    </row>
    <row r="656" spans="1:33" x14ac:dyDescent="0.2">
      <c r="A656" s="197"/>
      <c r="B656" s="9">
        <v>627</v>
      </c>
      <c r="C656" s="204"/>
      <c r="D656" s="204"/>
      <c r="E656" s="201"/>
      <c r="F656" s="202" t="str">
        <f>IF(ISBLANK(E656), "", VLOOKUP(E656, Z!$A$2:$C$4127, 3, FALSE))</f>
        <v/>
      </c>
      <c r="G656" s="227"/>
      <c r="H656" s="227"/>
      <c r="I656" s="203" cm="1">
        <f t="array" ref="I656">IFERROR(W656/100*L656*INDEX(Application,X656,4), 0)</f>
        <v>0</v>
      </c>
      <c r="J656" s="204"/>
      <c r="K656" s="204"/>
      <c r="L656" s="229"/>
      <c r="M656" s="228"/>
      <c r="N656" s="203" cm="1">
        <f t="array" ref="N656">IFERROR(M656/100*L656*INDEX(Application,X656,4), 0)</f>
        <v>0</v>
      </c>
      <c r="O656" s="205"/>
      <c r="P656" s="204"/>
      <c r="Q656" s="201"/>
      <c r="R656" s="202" t="str">
        <f>IF(ISBLANK(Q656), "", VLOOKUP(Q656, Z!$A$2:$C$4127, 3, FALSE))</f>
        <v/>
      </c>
      <c r="S656" s="206"/>
      <c r="T656" s="207">
        <f t="shared" si="99"/>
        <v>0</v>
      </c>
      <c r="U656" s="211"/>
      <c r="V656" s="237">
        <f t="shared" si="100"/>
        <v>1</v>
      </c>
      <c r="W656" s="238">
        <f t="shared" si="106"/>
        <v>36.82</v>
      </c>
      <c r="X656" s="239">
        <f t="shared" si="101"/>
        <v>1</v>
      </c>
      <c r="Y656" s="237">
        <f t="shared" si="102"/>
        <v>1</v>
      </c>
      <c r="Z656" s="238">
        <f t="shared" si="103"/>
        <v>23.933</v>
      </c>
      <c r="AA656" s="238">
        <f t="shared" si="104"/>
        <v>23.933</v>
      </c>
      <c r="AB656" s="238">
        <f t="shared" si="107"/>
        <v>13.052</v>
      </c>
      <c r="AC656" s="238">
        <f t="shared" si="105"/>
        <v>15.262500000000001</v>
      </c>
      <c r="AD656" s="240">
        <f t="shared" si="108"/>
        <v>0</v>
      </c>
      <c r="AE656" s="240">
        <f t="shared" si="109"/>
        <v>79</v>
      </c>
      <c r="AF656" s="240"/>
      <c r="AG656" s="240"/>
    </row>
    <row r="657" spans="1:33" x14ac:dyDescent="0.2">
      <c r="A657" s="197"/>
      <c r="B657" s="9">
        <v>628</v>
      </c>
      <c r="C657" s="204"/>
      <c r="D657" s="204"/>
      <c r="E657" s="201"/>
      <c r="F657" s="202" t="str">
        <f>IF(ISBLANK(E657), "", VLOOKUP(E657, Z!$A$2:$C$4127, 3, FALSE))</f>
        <v/>
      </c>
      <c r="G657" s="227"/>
      <c r="H657" s="227"/>
      <c r="I657" s="203" cm="1">
        <f t="array" ref="I657">IFERROR(W657/100*L657*INDEX(Application,X657,4), 0)</f>
        <v>0</v>
      </c>
      <c r="J657" s="204"/>
      <c r="K657" s="204"/>
      <c r="L657" s="229"/>
      <c r="M657" s="228"/>
      <c r="N657" s="203" cm="1">
        <f t="array" ref="N657">IFERROR(M657/100*L657*INDEX(Application,X657,4), 0)</f>
        <v>0</v>
      </c>
      <c r="O657" s="205"/>
      <c r="P657" s="204"/>
      <c r="Q657" s="201"/>
      <c r="R657" s="202" t="str">
        <f>IF(ISBLANK(Q657), "", VLOOKUP(Q657, Z!$A$2:$C$4127, 3, FALSE))</f>
        <v/>
      </c>
      <c r="S657" s="206"/>
      <c r="T657" s="207">
        <f t="shared" si="99"/>
        <v>0</v>
      </c>
      <c r="U657" s="211"/>
      <c r="V657" s="237">
        <f t="shared" si="100"/>
        <v>1</v>
      </c>
      <c r="W657" s="238">
        <f t="shared" si="106"/>
        <v>36.82</v>
      </c>
      <c r="X657" s="239">
        <f t="shared" si="101"/>
        <v>1</v>
      </c>
      <c r="Y657" s="237">
        <f t="shared" si="102"/>
        <v>1</v>
      </c>
      <c r="Z657" s="238">
        <f t="shared" si="103"/>
        <v>23.933</v>
      </c>
      <c r="AA657" s="238">
        <f t="shared" si="104"/>
        <v>23.933</v>
      </c>
      <c r="AB657" s="238">
        <f t="shared" si="107"/>
        <v>13.052</v>
      </c>
      <c r="AC657" s="238">
        <f t="shared" si="105"/>
        <v>15.262500000000001</v>
      </c>
      <c r="AD657" s="240">
        <f t="shared" si="108"/>
        <v>0</v>
      </c>
      <c r="AE657" s="240">
        <f t="shared" si="109"/>
        <v>79</v>
      </c>
      <c r="AF657" s="240"/>
      <c r="AG657" s="240"/>
    </row>
    <row r="658" spans="1:33" x14ac:dyDescent="0.2">
      <c r="A658" s="197"/>
      <c r="B658" s="226">
        <v>629</v>
      </c>
      <c r="C658" s="204"/>
      <c r="D658" s="204"/>
      <c r="E658" s="201"/>
      <c r="F658" s="202" t="str">
        <f>IF(ISBLANK(E658), "", VLOOKUP(E658, Z!$A$2:$C$4127, 3, FALSE))</f>
        <v/>
      </c>
      <c r="G658" s="227"/>
      <c r="H658" s="227"/>
      <c r="I658" s="203" cm="1">
        <f t="array" ref="I658">IFERROR(W658/100*L658*INDEX(Application,X658,4), 0)</f>
        <v>0</v>
      </c>
      <c r="J658" s="204"/>
      <c r="K658" s="204"/>
      <c r="L658" s="229"/>
      <c r="M658" s="228"/>
      <c r="N658" s="203" cm="1">
        <f t="array" ref="N658">IFERROR(M658/100*L658*INDEX(Application,X658,4), 0)</f>
        <v>0</v>
      </c>
      <c r="O658" s="205"/>
      <c r="P658" s="204"/>
      <c r="Q658" s="201"/>
      <c r="R658" s="202" t="str">
        <f>IF(ISBLANK(Q658), "", VLOOKUP(Q658, Z!$A$2:$C$4127, 3, FALSE))</f>
        <v/>
      </c>
      <c r="S658" s="206"/>
      <c r="T658" s="207">
        <f t="shared" ref="T658:T721" si="110">0.75*(I658-N658)*10</f>
        <v>0</v>
      </c>
      <c r="U658" s="211"/>
      <c r="V658" s="237">
        <f t="shared" ref="V658:V721" si="111">IF(ISBLANK(G658), 1, IFERROR(MATCH(G658, INDEX(Type,,1), 0), IFERROR(MATCH(G658, INDEX(Type,,2), 0), MATCH(G658, INDEX(Type,,3), 0))))</f>
        <v>1</v>
      </c>
      <c r="W658" s="238">
        <f t="shared" si="106"/>
        <v>36.82</v>
      </c>
      <c r="X658" s="239">
        <f t="shared" ref="X658:X721" si="112">IF(ISBLANK(H658), 1, IFERROR(MATCH(H658, INDEX(Application,,1), 0), IFERROR(MATCH(H658, INDEX(Application,,2), 0), MATCH(H658, INDEX(Application,,3), 0))))</f>
        <v>1</v>
      </c>
      <c r="Y658" s="237">
        <f t="shared" ref="Y658:Y721" si="113">IF(ISBLANK(G658), 1, IFERROR(MATCH(G658, INDEX(Type,,1), 0), IFERROR(MATCH(G658, INDEX(Type,,2), 0), MATCH(G658, INDEX(Type,,3), 0))))</f>
        <v>1</v>
      </c>
      <c r="Z658" s="238">
        <f t="shared" ref="Z658:Z721" si="114">IF(Y658=1,0.65*(36.82+L658*(-0.2119)),IF(Y658=2,0.65*20.08,IF(Y658=3,0.75*(20.35+L658*(-0.0374)),0)))</f>
        <v>23.933</v>
      </c>
      <c r="AA658" s="238">
        <f t="shared" ref="AA658:AA721" si="115">0.65*(36.82+L658*(-0.2119))</f>
        <v>23.933</v>
      </c>
      <c r="AB658" s="238">
        <f t="shared" si="107"/>
        <v>13.052</v>
      </c>
      <c r="AC658" s="238">
        <f t="shared" ref="AC658:AC721" si="116">0.75*(20.35+L658*(-0.0374))</f>
        <v>15.262500000000001</v>
      </c>
      <c r="AD658" s="240">
        <f t="shared" si="108"/>
        <v>0</v>
      </c>
      <c r="AE658" s="240">
        <f t="shared" si="109"/>
        <v>79</v>
      </c>
      <c r="AF658" s="240"/>
      <c r="AG658" s="240"/>
    </row>
    <row r="659" spans="1:33" x14ac:dyDescent="0.2">
      <c r="A659" s="197"/>
      <c r="B659" s="9">
        <v>630</v>
      </c>
      <c r="C659" s="204"/>
      <c r="D659" s="204"/>
      <c r="E659" s="201"/>
      <c r="F659" s="202" t="str">
        <f>IF(ISBLANK(E659), "", VLOOKUP(E659, Z!$A$2:$C$4127, 3, FALSE))</f>
        <v/>
      </c>
      <c r="G659" s="227"/>
      <c r="H659" s="227"/>
      <c r="I659" s="203" cm="1">
        <f t="array" ref="I659">IFERROR(W659/100*L659*INDEX(Application,X659,4), 0)</f>
        <v>0</v>
      </c>
      <c r="J659" s="204"/>
      <c r="K659" s="204"/>
      <c r="L659" s="229"/>
      <c r="M659" s="228"/>
      <c r="N659" s="203" cm="1">
        <f t="array" ref="N659">IFERROR(M659/100*L659*INDEX(Application,X659,4), 0)</f>
        <v>0</v>
      </c>
      <c r="O659" s="205"/>
      <c r="P659" s="204"/>
      <c r="Q659" s="201"/>
      <c r="R659" s="202" t="str">
        <f>IF(ISBLANK(Q659), "", VLOOKUP(Q659, Z!$A$2:$C$4127, 3, FALSE))</f>
        <v/>
      </c>
      <c r="S659" s="206"/>
      <c r="T659" s="207">
        <f t="shared" si="110"/>
        <v>0</v>
      </c>
      <c r="U659" s="211"/>
      <c r="V659" s="237">
        <f t="shared" si="111"/>
        <v>1</v>
      </c>
      <c r="W659" s="238">
        <f t="shared" ref="W659:W722" si="117">IF(V659=1,36.82+L659*(-0.2119),IF(V659=2,20.08,IF(V659=3,20.35+L659*(-0.0374),0)))</f>
        <v>36.82</v>
      </c>
      <c r="X659" s="239">
        <f t="shared" si="112"/>
        <v>1</v>
      </c>
      <c r="Y659" s="237">
        <f t="shared" si="113"/>
        <v>1</v>
      </c>
      <c r="Z659" s="238">
        <f t="shared" si="114"/>
        <v>23.933</v>
      </c>
      <c r="AA659" s="238">
        <f t="shared" si="115"/>
        <v>23.933</v>
      </c>
      <c r="AB659" s="238">
        <f t="shared" ref="AB659:AB722" si="118">0.65*20.08</f>
        <v>13.052</v>
      </c>
      <c r="AC659" s="238">
        <f t="shared" si="116"/>
        <v>15.262500000000001</v>
      </c>
      <c r="AD659" s="240">
        <f t="shared" ref="AD659:AD722" si="119">IF(Y659=1,0,IF(Y659=2,80,IF(Y659=3,0,0)))</f>
        <v>0</v>
      </c>
      <c r="AE659" s="240">
        <f t="shared" ref="AE659:AE722" si="120">IF(Y659=1,79,IF(Y659=2,199,IF(Y659=3,199,0)))</f>
        <v>79</v>
      </c>
      <c r="AF659" s="240"/>
      <c r="AG659" s="240"/>
    </row>
    <row r="660" spans="1:33" x14ac:dyDescent="0.2">
      <c r="A660" s="197"/>
      <c r="B660" s="9">
        <v>631</v>
      </c>
      <c r="C660" s="204"/>
      <c r="D660" s="204"/>
      <c r="E660" s="201"/>
      <c r="F660" s="202" t="str">
        <f>IF(ISBLANK(E660), "", VLOOKUP(E660, Z!$A$2:$C$4127, 3, FALSE))</f>
        <v/>
      </c>
      <c r="G660" s="227"/>
      <c r="H660" s="227"/>
      <c r="I660" s="203" cm="1">
        <f t="array" ref="I660">IFERROR(W660/100*L660*INDEX(Application,X660,4), 0)</f>
        <v>0</v>
      </c>
      <c r="J660" s="204"/>
      <c r="K660" s="204"/>
      <c r="L660" s="229"/>
      <c r="M660" s="228"/>
      <c r="N660" s="203" cm="1">
        <f t="array" ref="N660">IFERROR(M660/100*L660*INDEX(Application,X660,4), 0)</f>
        <v>0</v>
      </c>
      <c r="O660" s="205"/>
      <c r="P660" s="204"/>
      <c r="Q660" s="201"/>
      <c r="R660" s="202" t="str">
        <f>IF(ISBLANK(Q660), "", VLOOKUP(Q660, Z!$A$2:$C$4127, 3, FALSE))</f>
        <v/>
      </c>
      <c r="S660" s="206"/>
      <c r="T660" s="207">
        <f t="shared" si="110"/>
        <v>0</v>
      </c>
      <c r="U660" s="211"/>
      <c r="V660" s="237">
        <f t="shared" si="111"/>
        <v>1</v>
      </c>
      <c r="W660" s="238">
        <f t="shared" si="117"/>
        <v>36.82</v>
      </c>
      <c r="X660" s="239">
        <f t="shared" si="112"/>
        <v>1</v>
      </c>
      <c r="Y660" s="237">
        <f t="shared" si="113"/>
        <v>1</v>
      </c>
      <c r="Z660" s="238">
        <f t="shared" si="114"/>
        <v>23.933</v>
      </c>
      <c r="AA660" s="238">
        <f t="shared" si="115"/>
        <v>23.933</v>
      </c>
      <c r="AB660" s="238">
        <f t="shared" si="118"/>
        <v>13.052</v>
      </c>
      <c r="AC660" s="238">
        <f t="shared" si="116"/>
        <v>15.262500000000001</v>
      </c>
      <c r="AD660" s="240">
        <f t="shared" si="119"/>
        <v>0</v>
      </c>
      <c r="AE660" s="240">
        <f t="shared" si="120"/>
        <v>79</v>
      </c>
      <c r="AF660" s="240"/>
      <c r="AG660" s="240"/>
    </row>
    <row r="661" spans="1:33" x14ac:dyDescent="0.2">
      <c r="A661" s="197"/>
      <c r="B661" s="9">
        <v>632</v>
      </c>
      <c r="C661" s="204"/>
      <c r="D661" s="204"/>
      <c r="E661" s="201"/>
      <c r="F661" s="202" t="str">
        <f>IF(ISBLANK(E661), "", VLOOKUP(E661, Z!$A$2:$C$4127, 3, FALSE))</f>
        <v/>
      </c>
      <c r="G661" s="227"/>
      <c r="H661" s="227"/>
      <c r="I661" s="203" cm="1">
        <f t="array" ref="I661">IFERROR(W661/100*L661*INDEX(Application,X661,4), 0)</f>
        <v>0</v>
      </c>
      <c r="J661" s="204"/>
      <c r="K661" s="204"/>
      <c r="L661" s="229"/>
      <c r="M661" s="228"/>
      <c r="N661" s="203" cm="1">
        <f t="array" ref="N661">IFERROR(M661/100*L661*INDEX(Application,X661,4), 0)</f>
        <v>0</v>
      </c>
      <c r="O661" s="205"/>
      <c r="P661" s="204"/>
      <c r="Q661" s="201"/>
      <c r="R661" s="202" t="str">
        <f>IF(ISBLANK(Q661), "", VLOOKUP(Q661, Z!$A$2:$C$4127, 3, FALSE))</f>
        <v/>
      </c>
      <c r="S661" s="206"/>
      <c r="T661" s="207">
        <f t="shared" si="110"/>
        <v>0</v>
      </c>
      <c r="U661" s="211"/>
      <c r="V661" s="237">
        <f t="shared" si="111"/>
        <v>1</v>
      </c>
      <c r="W661" s="238">
        <f t="shared" si="117"/>
        <v>36.82</v>
      </c>
      <c r="X661" s="239">
        <f t="shared" si="112"/>
        <v>1</v>
      </c>
      <c r="Y661" s="237">
        <f t="shared" si="113"/>
        <v>1</v>
      </c>
      <c r="Z661" s="238">
        <f t="shared" si="114"/>
        <v>23.933</v>
      </c>
      <c r="AA661" s="238">
        <f t="shared" si="115"/>
        <v>23.933</v>
      </c>
      <c r="AB661" s="238">
        <f t="shared" si="118"/>
        <v>13.052</v>
      </c>
      <c r="AC661" s="238">
        <f t="shared" si="116"/>
        <v>15.262500000000001</v>
      </c>
      <c r="AD661" s="240">
        <f t="shared" si="119"/>
        <v>0</v>
      </c>
      <c r="AE661" s="240">
        <f t="shared" si="120"/>
        <v>79</v>
      </c>
      <c r="AF661" s="240"/>
      <c r="AG661" s="240"/>
    </row>
    <row r="662" spans="1:33" x14ac:dyDescent="0.2">
      <c r="A662" s="197"/>
      <c r="B662" s="226">
        <v>633</v>
      </c>
      <c r="C662" s="204"/>
      <c r="D662" s="204"/>
      <c r="E662" s="201"/>
      <c r="F662" s="202" t="str">
        <f>IF(ISBLANK(E662), "", VLOOKUP(E662, Z!$A$2:$C$4127, 3, FALSE))</f>
        <v/>
      </c>
      <c r="G662" s="227"/>
      <c r="H662" s="227"/>
      <c r="I662" s="203" cm="1">
        <f t="array" ref="I662">IFERROR(W662/100*L662*INDEX(Application,X662,4), 0)</f>
        <v>0</v>
      </c>
      <c r="J662" s="204"/>
      <c r="K662" s="204"/>
      <c r="L662" s="229"/>
      <c r="M662" s="228"/>
      <c r="N662" s="203" cm="1">
        <f t="array" ref="N662">IFERROR(M662/100*L662*INDEX(Application,X662,4), 0)</f>
        <v>0</v>
      </c>
      <c r="O662" s="205"/>
      <c r="P662" s="204"/>
      <c r="Q662" s="201"/>
      <c r="R662" s="202" t="str">
        <f>IF(ISBLANK(Q662), "", VLOOKUP(Q662, Z!$A$2:$C$4127, 3, FALSE))</f>
        <v/>
      </c>
      <c r="S662" s="206"/>
      <c r="T662" s="207">
        <f t="shared" si="110"/>
        <v>0</v>
      </c>
      <c r="U662" s="211"/>
      <c r="V662" s="237">
        <f t="shared" si="111"/>
        <v>1</v>
      </c>
      <c r="W662" s="238">
        <f t="shared" si="117"/>
        <v>36.82</v>
      </c>
      <c r="X662" s="239">
        <f t="shared" si="112"/>
        <v>1</v>
      </c>
      <c r="Y662" s="237">
        <f t="shared" si="113"/>
        <v>1</v>
      </c>
      <c r="Z662" s="238">
        <f t="shared" si="114"/>
        <v>23.933</v>
      </c>
      <c r="AA662" s="238">
        <f t="shared" si="115"/>
        <v>23.933</v>
      </c>
      <c r="AB662" s="238">
        <f t="shared" si="118"/>
        <v>13.052</v>
      </c>
      <c r="AC662" s="238">
        <f t="shared" si="116"/>
        <v>15.262500000000001</v>
      </c>
      <c r="AD662" s="240">
        <f t="shared" si="119"/>
        <v>0</v>
      </c>
      <c r="AE662" s="240">
        <f t="shared" si="120"/>
        <v>79</v>
      </c>
      <c r="AF662" s="240"/>
      <c r="AG662" s="240"/>
    </row>
    <row r="663" spans="1:33" x14ac:dyDescent="0.2">
      <c r="A663" s="197"/>
      <c r="B663" s="9">
        <v>634</v>
      </c>
      <c r="C663" s="204"/>
      <c r="D663" s="204"/>
      <c r="E663" s="201"/>
      <c r="F663" s="202" t="str">
        <f>IF(ISBLANK(E663), "", VLOOKUP(E663, Z!$A$2:$C$4127, 3, FALSE))</f>
        <v/>
      </c>
      <c r="G663" s="227"/>
      <c r="H663" s="227"/>
      <c r="I663" s="203" cm="1">
        <f t="array" ref="I663">IFERROR(W663/100*L663*INDEX(Application,X663,4), 0)</f>
        <v>0</v>
      </c>
      <c r="J663" s="204"/>
      <c r="K663" s="204"/>
      <c r="L663" s="229"/>
      <c r="M663" s="228"/>
      <c r="N663" s="203" cm="1">
        <f t="array" ref="N663">IFERROR(M663/100*L663*INDEX(Application,X663,4), 0)</f>
        <v>0</v>
      </c>
      <c r="O663" s="205"/>
      <c r="P663" s="204"/>
      <c r="Q663" s="201"/>
      <c r="R663" s="202" t="str">
        <f>IF(ISBLANK(Q663), "", VLOOKUP(Q663, Z!$A$2:$C$4127, 3, FALSE))</f>
        <v/>
      </c>
      <c r="S663" s="206"/>
      <c r="T663" s="207">
        <f t="shared" si="110"/>
        <v>0</v>
      </c>
      <c r="U663" s="211"/>
      <c r="V663" s="237">
        <f t="shared" si="111"/>
        <v>1</v>
      </c>
      <c r="W663" s="238">
        <f t="shared" si="117"/>
        <v>36.82</v>
      </c>
      <c r="X663" s="239">
        <f t="shared" si="112"/>
        <v>1</v>
      </c>
      <c r="Y663" s="237">
        <f t="shared" si="113"/>
        <v>1</v>
      </c>
      <c r="Z663" s="238">
        <f t="shared" si="114"/>
        <v>23.933</v>
      </c>
      <c r="AA663" s="238">
        <f t="shared" si="115"/>
        <v>23.933</v>
      </c>
      <c r="AB663" s="238">
        <f t="shared" si="118"/>
        <v>13.052</v>
      </c>
      <c r="AC663" s="238">
        <f t="shared" si="116"/>
        <v>15.262500000000001</v>
      </c>
      <c r="AD663" s="240">
        <f t="shared" si="119"/>
        <v>0</v>
      </c>
      <c r="AE663" s="240">
        <f t="shared" si="120"/>
        <v>79</v>
      </c>
      <c r="AF663" s="240"/>
      <c r="AG663" s="240"/>
    </row>
    <row r="664" spans="1:33" x14ac:dyDescent="0.2">
      <c r="A664" s="197"/>
      <c r="B664" s="9">
        <v>635</v>
      </c>
      <c r="C664" s="204"/>
      <c r="D664" s="204"/>
      <c r="E664" s="201"/>
      <c r="F664" s="202" t="str">
        <f>IF(ISBLANK(E664), "", VLOOKUP(E664, Z!$A$2:$C$4127, 3, FALSE))</f>
        <v/>
      </c>
      <c r="G664" s="227"/>
      <c r="H664" s="227"/>
      <c r="I664" s="203" cm="1">
        <f t="array" ref="I664">IFERROR(W664/100*L664*INDEX(Application,X664,4), 0)</f>
        <v>0</v>
      </c>
      <c r="J664" s="204"/>
      <c r="K664" s="204"/>
      <c r="L664" s="229"/>
      <c r="M664" s="228"/>
      <c r="N664" s="203" cm="1">
        <f t="array" ref="N664">IFERROR(M664/100*L664*INDEX(Application,X664,4), 0)</f>
        <v>0</v>
      </c>
      <c r="O664" s="205"/>
      <c r="P664" s="204"/>
      <c r="Q664" s="201"/>
      <c r="R664" s="202" t="str">
        <f>IF(ISBLANK(Q664), "", VLOOKUP(Q664, Z!$A$2:$C$4127, 3, FALSE))</f>
        <v/>
      </c>
      <c r="S664" s="206"/>
      <c r="T664" s="207">
        <f t="shared" si="110"/>
        <v>0</v>
      </c>
      <c r="U664" s="211"/>
      <c r="V664" s="237">
        <f t="shared" si="111"/>
        <v>1</v>
      </c>
      <c r="W664" s="238">
        <f t="shared" si="117"/>
        <v>36.82</v>
      </c>
      <c r="X664" s="239">
        <f t="shared" si="112"/>
        <v>1</v>
      </c>
      <c r="Y664" s="237">
        <f t="shared" si="113"/>
        <v>1</v>
      </c>
      <c r="Z664" s="238">
        <f t="shared" si="114"/>
        <v>23.933</v>
      </c>
      <c r="AA664" s="238">
        <f t="shared" si="115"/>
        <v>23.933</v>
      </c>
      <c r="AB664" s="238">
        <f t="shared" si="118"/>
        <v>13.052</v>
      </c>
      <c r="AC664" s="238">
        <f t="shared" si="116"/>
        <v>15.262500000000001</v>
      </c>
      <c r="AD664" s="240">
        <f t="shared" si="119"/>
        <v>0</v>
      </c>
      <c r="AE664" s="240">
        <f t="shared" si="120"/>
        <v>79</v>
      </c>
      <c r="AF664" s="240"/>
      <c r="AG664" s="240"/>
    </row>
    <row r="665" spans="1:33" x14ac:dyDescent="0.2">
      <c r="A665" s="197"/>
      <c r="B665" s="9">
        <v>636</v>
      </c>
      <c r="C665" s="204"/>
      <c r="D665" s="204"/>
      <c r="E665" s="201"/>
      <c r="F665" s="202" t="str">
        <f>IF(ISBLANK(E665), "", VLOOKUP(E665, Z!$A$2:$C$4127, 3, FALSE))</f>
        <v/>
      </c>
      <c r="G665" s="227"/>
      <c r="H665" s="227"/>
      <c r="I665" s="203" cm="1">
        <f t="array" ref="I665">IFERROR(W665/100*L665*INDEX(Application,X665,4), 0)</f>
        <v>0</v>
      </c>
      <c r="J665" s="204"/>
      <c r="K665" s="204"/>
      <c r="L665" s="229"/>
      <c r="M665" s="228"/>
      <c r="N665" s="203" cm="1">
        <f t="array" ref="N665">IFERROR(M665/100*L665*INDEX(Application,X665,4), 0)</f>
        <v>0</v>
      </c>
      <c r="O665" s="205"/>
      <c r="P665" s="204"/>
      <c r="Q665" s="201"/>
      <c r="R665" s="202" t="str">
        <f>IF(ISBLANK(Q665), "", VLOOKUP(Q665, Z!$A$2:$C$4127, 3, FALSE))</f>
        <v/>
      </c>
      <c r="S665" s="206"/>
      <c r="T665" s="207">
        <f t="shared" si="110"/>
        <v>0</v>
      </c>
      <c r="U665" s="211"/>
      <c r="V665" s="237">
        <f t="shared" si="111"/>
        <v>1</v>
      </c>
      <c r="W665" s="238">
        <f t="shared" si="117"/>
        <v>36.82</v>
      </c>
      <c r="X665" s="239">
        <f t="shared" si="112"/>
        <v>1</v>
      </c>
      <c r="Y665" s="237">
        <f t="shared" si="113"/>
        <v>1</v>
      </c>
      <c r="Z665" s="238">
        <f t="shared" si="114"/>
        <v>23.933</v>
      </c>
      <c r="AA665" s="238">
        <f t="shared" si="115"/>
        <v>23.933</v>
      </c>
      <c r="AB665" s="238">
        <f t="shared" si="118"/>
        <v>13.052</v>
      </c>
      <c r="AC665" s="238">
        <f t="shared" si="116"/>
        <v>15.262500000000001</v>
      </c>
      <c r="AD665" s="240">
        <f t="shared" si="119"/>
        <v>0</v>
      </c>
      <c r="AE665" s="240">
        <f t="shared" si="120"/>
        <v>79</v>
      </c>
      <c r="AF665" s="240"/>
      <c r="AG665" s="240"/>
    </row>
    <row r="666" spans="1:33" x14ac:dyDescent="0.2">
      <c r="A666" s="197"/>
      <c r="B666" s="226">
        <v>637</v>
      </c>
      <c r="C666" s="204"/>
      <c r="D666" s="204"/>
      <c r="E666" s="201"/>
      <c r="F666" s="202" t="str">
        <f>IF(ISBLANK(E666), "", VLOOKUP(E666, Z!$A$2:$C$4127, 3, FALSE))</f>
        <v/>
      </c>
      <c r="G666" s="227"/>
      <c r="H666" s="227"/>
      <c r="I666" s="203" cm="1">
        <f t="array" ref="I666">IFERROR(W666/100*L666*INDEX(Application,X666,4), 0)</f>
        <v>0</v>
      </c>
      <c r="J666" s="204"/>
      <c r="K666" s="204"/>
      <c r="L666" s="229"/>
      <c r="M666" s="228"/>
      <c r="N666" s="203" cm="1">
        <f t="array" ref="N666">IFERROR(M666/100*L666*INDEX(Application,X666,4), 0)</f>
        <v>0</v>
      </c>
      <c r="O666" s="205"/>
      <c r="P666" s="204"/>
      <c r="Q666" s="201"/>
      <c r="R666" s="202" t="str">
        <f>IF(ISBLANK(Q666), "", VLOOKUP(Q666, Z!$A$2:$C$4127, 3, FALSE))</f>
        <v/>
      </c>
      <c r="S666" s="206"/>
      <c r="T666" s="207">
        <f t="shared" si="110"/>
        <v>0</v>
      </c>
      <c r="U666" s="211"/>
      <c r="V666" s="237">
        <f t="shared" si="111"/>
        <v>1</v>
      </c>
      <c r="W666" s="238">
        <f t="shared" si="117"/>
        <v>36.82</v>
      </c>
      <c r="X666" s="239">
        <f t="shared" si="112"/>
        <v>1</v>
      </c>
      <c r="Y666" s="237">
        <f t="shared" si="113"/>
        <v>1</v>
      </c>
      <c r="Z666" s="238">
        <f t="shared" si="114"/>
        <v>23.933</v>
      </c>
      <c r="AA666" s="238">
        <f t="shared" si="115"/>
        <v>23.933</v>
      </c>
      <c r="AB666" s="238">
        <f t="shared" si="118"/>
        <v>13.052</v>
      </c>
      <c r="AC666" s="238">
        <f t="shared" si="116"/>
        <v>15.262500000000001</v>
      </c>
      <c r="AD666" s="240">
        <f t="shared" si="119"/>
        <v>0</v>
      </c>
      <c r="AE666" s="240">
        <f t="shared" si="120"/>
        <v>79</v>
      </c>
      <c r="AF666" s="240"/>
      <c r="AG666" s="240"/>
    </row>
    <row r="667" spans="1:33" x14ac:dyDescent="0.2">
      <c r="A667" s="197"/>
      <c r="B667" s="9">
        <v>638</v>
      </c>
      <c r="C667" s="204"/>
      <c r="D667" s="204"/>
      <c r="E667" s="201"/>
      <c r="F667" s="202" t="str">
        <f>IF(ISBLANK(E667), "", VLOOKUP(E667, Z!$A$2:$C$4127, 3, FALSE))</f>
        <v/>
      </c>
      <c r="G667" s="227"/>
      <c r="H667" s="227"/>
      <c r="I667" s="203" cm="1">
        <f t="array" ref="I667">IFERROR(W667/100*L667*INDEX(Application,X667,4), 0)</f>
        <v>0</v>
      </c>
      <c r="J667" s="204"/>
      <c r="K667" s="204"/>
      <c r="L667" s="229"/>
      <c r="M667" s="228"/>
      <c r="N667" s="203" cm="1">
        <f t="array" ref="N667">IFERROR(M667/100*L667*INDEX(Application,X667,4), 0)</f>
        <v>0</v>
      </c>
      <c r="O667" s="205"/>
      <c r="P667" s="204"/>
      <c r="Q667" s="201"/>
      <c r="R667" s="202" t="str">
        <f>IF(ISBLANK(Q667), "", VLOOKUP(Q667, Z!$A$2:$C$4127, 3, FALSE))</f>
        <v/>
      </c>
      <c r="S667" s="206"/>
      <c r="T667" s="207">
        <f t="shared" si="110"/>
        <v>0</v>
      </c>
      <c r="U667" s="211"/>
      <c r="V667" s="237">
        <f t="shared" si="111"/>
        <v>1</v>
      </c>
      <c r="W667" s="238">
        <f t="shared" si="117"/>
        <v>36.82</v>
      </c>
      <c r="X667" s="239">
        <f t="shared" si="112"/>
        <v>1</v>
      </c>
      <c r="Y667" s="237">
        <f t="shared" si="113"/>
        <v>1</v>
      </c>
      <c r="Z667" s="238">
        <f t="shared" si="114"/>
        <v>23.933</v>
      </c>
      <c r="AA667" s="238">
        <f t="shared" si="115"/>
        <v>23.933</v>
      </c>
      <c r="AB667" s="238">
        <f t="shared" si="118"/>
        <v>13.052</v>
      </c>
      <c r="AC667" s="238">
        <f t="shared" si="116"/>
        <v>15.262500000000001</v>
      </c>
      <c r="AD667" s="240">
        <f t="shared" si="119"/>
        <v>0</v>
      </c>
      <c r="AE667" s="240">
        <f t="shared" si="120"/>
        <v>79</v>
      </c>
      <c r="AF667" s="240"/>
      <c r="AG667" s="240"/>
    </row>
    <row r="668" spans="1:33" x14ac:dyDescent="0.2">
      <c r="A668" s="197"/>
      <c r="B668" s="9">
        <v>639</v>
      </c>
      <c r="C668" s="204"/>
      <c r="D668" s="204"/>
      <c r="E668" s="201"/>
      <c r="F668" s="202" t="str">
        <f>IF(ISBLANK(E668), "", VLOOKUP(E668, Z!$A$2:$C$4127, 3, FALSE))</f>
        <v/>
      </c>
      <c r="G668" s="227"/>
      <c r="H668" s="227"/>
      <c r="I668" s="203" cm="1">
        <f t="array" ref="I668">IFERROR(W668/100*L668*INDEX(Application,X668,4), 0)</f>
        <v>0</v>
      </c>
      <c r="J668" s="204"/>
      <c r="K668" s="204"/>
      <c r="L668" s="229"/>
      <c r="M668" s="228"/>
      <c r="N668" s="203" cm="1">
        <f t="array" ref="N668">IFERROR(M668/100*L668*INDEX(Application,X668,4), 0)</f>
        <v>0</v>
      </c>
      <c r="O668" s="205"/>
      <c r="P668" s="204"/>
      <c r="Q668" s="201"/>
      <c r="R668" s="202" t="str">
        <f>IF(ISBLANK(Q668), "", VLOOKUP(Q668, Z!$A$2:$C$4127, 3, FALSE))</f>
        <v/>
      </c>
      <c r="S668" s="206"/>
      <c r="T668" s="207">
        <f t="shared" si="110"/>
        <v>0</v>
      </c>
      <c r="U668" s="211"/>
      <c r="V668" s="237">
        <f t="shared" si="111"/>
        <v>1</v>
      </c>
      <c r="W668" s="238">
        <f t="shared" si="117"/>
        <v>36.82</v>
      </c>
      <c r="X668" s="239">
        <f t="shared" si="112"/>
        <v>1</v>
      </c>
      <c r="Y668" s="237">
        <f t="shared" si="113"/>
        <v>1</v>
      </c>
      <c r="Z668" s="238">
        <f t="shared" si="114"/>
        <v>23.933</v>
      </c>
      <c r="AA668" s="238">
        <f t="shared" si="115"/>
        <v>23.933</v>
      </c>
      <c r="AB668" s="238">
        <f t="shared" si="118"/>
        <v>13.052</v>
      </c>
      <c r="AC668" s="238">
        <f t="shared" si="116"/>
        <v>15.262500000000001</v>
      </c>
      <c r="AD668" s="240">
        <f t="shared" si="119"/>
        <v>0</v>
      </c>
      <c r="AE668" s="240">
        <f t="shared" si="120"/>
        <v>79</v>
      </c>
      <c r="AF668" s="240"/>
      <c r="AG668" s="240"/>
    </row>
    <row r="669" spans="1:33" x14ac:dyDescent="0.2">
      <c r="A669" s="197"/>
      <c r="B669" s="9">
        <v>640</v>
      </c>
      <c r="C669" s="204"/>
      <c r="D669" s="204"/>
      <c r="E669" s="201"/>
      <c r="F669" s="202" t="str">
        <f>IF(ISBLANK(E669), "", VLOOKUP(E669, Z!$A$2:$C$4127, 3, FALSE))</f>
        <v/>
      </c>
      <c r="G669" s="227"/>
      <c r="H669" s="227"/>
      <c r="I669" s="203" cm="1">
        <f t="array" ref="I669">IFERROR(W669/100*L669*INDEX(Application,X669,4), 0)</f>
        <v>0</v>
      </c>
      <c r="J669" s="204"/>
      <c r="K669" s="204"/>
      <c r="L669" s="229"/>
      <c r="M669" s="228"/>
      <c r="N669" s="203" cm="1">
        <f t="array" ref="N669">IFERROR(M669/100*L669*INDEX(Application,X669,4), 0)</f>
        <v>0</v>
      </c>
      <c r="O669" s="205"/>
      <c r="P669" s="204"/>
      <c r="Q669" s="201"/>
      <c r="R669" s="202" t="str">
        <f>IF(ISBLANK(Q669), "", VLOOKUP(Q669, Z!$A$2:$C$4127, 3, FALSE))</f>
        <v/>
      </c>
      <c r="S669" s="206"/>
      <c r="T669" s="207">
        <f t="shared" si="110"/>
        <v>0</v>
      </c>
      <c r="U669" s="211"/>
      <c r="V669" s="237">
        <f t="shared" si="111"/>
        <v>1</v>
      </c>
      <c r="W669" s="238">
        <f t="shared" si="117"/>
        <v>36.82</v>
      </c>
      <c r="X669" s="239">
        <f t="shared" si="112"/>
        <v>1</v>
      </c>
      <c r="Y669" s="237">
        <f t="shared" si="113"/>
        <v>1</v>
      </c>
      <c r="Z669" s="238">
        <f t="shared" si="114"/>
        <v>23.933</v>
      </c>
      <c r="AA669" s="238">
        <f t="shared" si="115"/>
        <v>23.933</v>
      </c>
      <c r="AB669" s="238">
        <f t="shared" si="118"/>
        <v>13.052</v>
      </c>
      <c r="AC669" s="238">
        <f t="shared" si="116"/>
        <v>15.262500000000001</v>
      </c>
      <c r="AD669" s="240">
        <f t="shared" si="119"/>
        <v>0</v>
      </c>
      <c r="AE669" s="240">
        <f t="shared" si="120"/>
        <v>79</v>
      </c>
      <c r="AF669" s="240"/>
      <c r="AG669" s="240"/>
    </row>
    <row r="670" spans="1:33" x14ac:dyDescent="0.2">
      <c r="A670" s="197"/>
      <c r="B670" s="226">
        <v>641</v>
      </c>
      <c r="C670" s="204"/>
      <c r="D670" s="204"/>
      <c r="E670" s="201"/>
      <c r="F670" s="202" t="str">
        <f>IF(ISBLANK(E670), "", VLOOKUP(E670, Z!$A$2:$C$4127, 3, FALSE))</f>
        <v/>
      </c>
      <c r="G670" s="227"/>
      <c r="H670" s="227"/>
      <c r="I670" s="203" cm="1">
        <f t="array" ref="I670">IFERROR(W670/100*L670*INDEX(Application,X670,4), 0)</f>
        <v>0</v>
      </c>
      <c r="J670" s="204"/>
      <c r="K670" s="204"/>
      <c r="L670" s="229"/>
      <c r="M670" s="228"/>
      <c r="N670" s="203" cm="1">
        <f t="array" ref="N670">IFERROR(M670/100*L670*INDEX(Application,X670,4), 0)</f>
        <v>0</v>
      </c>
      <c r="O670" s="205"/>
      <c r="P670" s="204"/>
      <c r="Q670" s="201"/>
      <c r="R670" s="202" t="str">
        <f>IF(ISBLANK(Q670), "", VLOOKUP(Q670, Z!$A$2:$C$4127, 3, FALSE))</f>
        <v/>
      </c>
      <c r="S670" s="206"/>
      <c r="T670" s="207">
        <f t="shared" si="110"/>
        <v>0</v>
      </c>
      <c r="U670" s="211"/>
      <c r="V670" s="237">
        <f t="shared" si="111"/>
        <v>1</v>
      </c>
      <c r="W670" s="238">
        <f t="shared" si="117"/>
        <v>36.82</v>
      </c>
      <c r="X670" s="239">
        <f t="shared" si="112"/>
        <v>1</v>
      </c>
      <c r="Y670" s="237">
        <f t="shared" si="113"/>
        <v>1</v>
      </c>
      <c r="Z670" s="238">
        <f t="shared" si="114"/>
        <v>23.933</v>
      </c>
      <c r="AA670" s="238">
        <f t="shared" si="115"/>
        <v>23.933</v>
      </c>
      <c r="AB670" s="238">
        <f t="shared" si="118"/>
        <v>13.052</v>
      </c>
      <c r="AC670" s="238">
        <f t="shared" si="116"/>
        <v>15.262500000000001</v>
      </c>
      <c r="AD670" s="240">
        <f t="shared" si="119"/>
        <v>0</v>
      </c>
      <c r="AE670" s="240">
        <f t="shared" si="120"/>
        <v>79</v>
      </c>
      <c r="AF670" s="240"/>
      <c r="AG670" s="240"/>
    </row>
    <row r="671" spans="1:33" x14ac:dyDescent="0.2">
      <c r="A671" s="197"/>
      <c r="B671" s="9">
        <v>642</v>
      </c>
      <c r="C671" s="204"/>
      <c r="D671" s="204"/>
      <c r="E671" s="201"/>
      <c r="F671" s="202" t="str">
        <f>IF(ISBLANK(E671), "", VLOOKUP(E671, Z!$A$2:$C$4127, 3, FALSE))</f>
        <v/>
      </c>
      <c r="G671" s="227"/>
      <c r="H671" s="227"/>
      <c r="I671" s="203" cm="1">
        <f t="array" ref="I671">IFERROR(W671/100*L671*INDEX(Application,X671,4), 0)</f>
        <v>0</v>
      </c>
      <c r="J671" s="204"/>
      <c r="K671" s="204"/>
      <c r="L671" s="229"/>
      <c r="M671" s="228"/>
      <c r="N671" s="203" cm="1">
        <f t="array" ref="N671">IFERROR(M671/100*L671*INDEX(Application,X671,4), 0)</f>
        <v>0</v>
      </c>
      <c r="O671" s="205"/>
      <c r="P671" s="204"/>
      <c r="Q671" s="201"/>
      <c r="R671" s="202" t="str">
        <f>IF(ISBLANK(Q671), "", VLOOKUP(Q671, Z!$A$2:$C$4127, 3, FALSE))</f>
        <v/>
      </c>
      <c r="S671" s="206"/>
      <c r="T671" s="207">
        <f t="shared" si="110"/>
        <v>0</v>
      </c>
      <c r="U671" s="211"/>
      <c r="V671" s="237">
        <f t="shared" si="111"/>
        <v>1</v>
      </c>
      <c r="W671" s="238">
        <f t="shared" si="117"/>
        <v>36.82</v>
      </c>
      <c r="X671" s="239">
        <f t="shared" si="112"/>
        <v>1</v>
      </c>
      <c r="Y671" s="237">
        <f t="shared" si="113"/>
        <v>1</v>
      </c>
      <c r="Z671" s="238">
        <f t="shared" si="114"/>
        <v>23.933</v>
      </c>
      <c r="AA671" s="238">
        <f t="shared" si="115"/>
        <v>23.933</v>
      </c>
      <c r="AB671" s="238">
        <f t="shared" si="118"/>
        <v>13.052</v>
      </c>
      <c r="AC671" s="238">
        <f t="shared" si="116"/>
        <v>15.262500000000001</v>
      </c>
      <c r="AD671" s="240">
        <f t="shared" si="119"/>
        <v>0</v>
      </c>
      <c r="AE671" s="240">
        <f t="shared" si="120"/>
        <v>79</v>
      </c>
      <c r="AF671" s="240"/>
      <c r="AG671" s="240"/>
    </row>
    <row r="672" spans="1:33" x14ac:dyDescent="0.2">
      <c r="A672" s="197"/>
      <c r="B672" s="9">
        <v>643</v>
      </c>
      <c r="C672" s="204"/>
      <c r="D672" s="204"/>
      <c r="E672" s="201"/>
      <c r="F672" s="202" t="str">
        <f>IF(ISBLANK(E672), "", VLOOKUP(E672, Z!$A$2:$C$4127, 3, FALSE))</f>
        <v/>
      </c>
      <c r="G672" s="227"/>
      <c r="H672" s="227"/>
      <c r="I672" s="203" cm="1">
        <f t="array" ref="I672">IFERROR(W672/100*L672*INDEX(Application,X672,4), 0)</f>
        <v>0</v>
      </c>
      <c r="J672" s="204"/>
      <c r="K672" s="204"/>
      <c r="L672" s="229"/>
      <c r="M672" s="228"/>
      <c r="N672" s="203" cm="1">
        <f t="array" ref="N672">IFERROR(M672/100*L672*INDEX(Application,X672,4), 0)</f>
        <v>0</v>
      </c>
      <c r="O672" s="205"/>
      <c r="P672" s="204"/>
      <c r="Q672" s="201"/>
      <c r="R672" s="202" t="str">
        <f>IF(ISBLANK(Q672), "", VLOOKUP(Q672, Z!$A$2:$C$4127, 3, FALSE))</f>
        <v/>
      </c>
      <c r="S672" s="206"/>
      <c r="T672" s="207">
        <f t="shared" si="110"/>
        <v>0</v>
      </c>
      <c r="U672" s="211"/>
      <c r="V672" s="237">
        <f t="shared" si="111"/>
        <v>1</v>
      </c>
      <c r="W672" s="238">
        <f t="shared" si="117"/>
        <v>36.82</v>
      </c>
      <c r="X672" s="239">
        <f t="shared" si="112"/>
        <v>1</v>
      </c>
      <c r="Y672" s="237">
        <f t="shared" si="113"/>
        <v>1</v>
      </c>
      <c r="Z672" s="238">
        <f t="shared" si="114"/>
        <v>23.933</v>
      </c>
      <c r="AA672" s="238">
        <f t="shared" si="115"/>
        <v>23.933</v>
      </c>
      <c r="AB672" s="238">
        <f t="shared" si="118"/>
        <v>13.052</v>
      </c>
      <c r="AC672" s="238">
        <f t="shared" si="116"/>
        <v>15.262500000000001</v>
      </c>
      <c r="AD672" s="240">
        <f t="shared" si="119"/>
        <v>0</v>
      </c>
      <c r="AE672" s="240">
        <f t="shared" si="120"/>
        <v>79</v>
      </c>
      <c r="AF672" s="240"/>
      <c r="AG672" s="240"/>
    </row>
    <row r="673" spans="1:33" x14ac:dyDescent="0.2">
      <c r="A673" s="197"/>
      <c r="B673" s="9">
        <v>644</v>
      </c>
      <c r="C673" s="204"/>
      <c r="D673" s="204"/>
      <c r="E673" s="201"/>
      <c r="F673" s="202" t="str">
        <f>IF(ISBLANK(E673), "", VLOOKUP(E673, Z!$A$2:$C$4127, 3, FALSE))</f>
        <v/>
      </c>
      <c r="G673" s="227"/>
      <c r="H673" s="227"/>
      <c r="I673" s="203" cm="1">
        <f t="array" ref="I673">IFERROR(W673/100*L673*INDEX(Application,X673,4), 0)</f>
        <v>0</v>
      </c>
      <c r="J673" s="204"/>
      <c r="K673" s="204"/>
      <c r="L673" s="229"/>
      <c r="M673" s="228"/>
      <c r="N673" s="203" cm="1">
        <f t="array" ref="N673">IFERROR(M673/100*L673*INDEX(Application,X673,4), 0)</f>
        <v>0</v>
      </c>
      <c r="O673" s="205"/>
      <c r="P673" s="204"/>
      <c r="Q673" s="201"/>
      <c r="R673" s="202" t="str">
        <f>IF(ISBLANK(Q673), "", VLOOKUP(Q673, Z!$A$2:$C$4127, 3, FALSE))</f>
        <v/>
      </c>
      <c r="S673" s="206"/>
      <c r="T673" s="207">
        <f t="shared" si="110"/>
        <v>0</v>
      </c>
      <c r="U673" s="211"/>
      <c r="V673" s="237">
        <f t="shared" si="111"/>
        <v>1</v>
      </c>
      <c r="W673" s="238">
        <f t="shared" si="117"/>
        <v>36.82</v>
      </c>
      <c r="X673" s="239">
        <f t="shared" si="112"/>
        <v>1</v>
      </c>
      <c r="Y673" s="237">
        <f t="shared" si="113"/>
        <v>1</v>
      </c>
      <c r="Z673" s="238">
        <f t="shared" si="114"/>
        <v>23.933</v>
      </c>
      <c r="AA673" s="238">
        <f t="shared" si="115"/>
        <v>23.933</v>
      </c>
      <c r="AB673" s="238">
        <f t="shared" si="118"/>
        <v>13.052</v>
      </c>
      <c r="AC673" s="238">
        <f t="shared" si="116"/>
        <v>15.262500000000001</v>
      </c>
      <c r="AD673" s="240">
        <f t="shared" si="119"/>
        <v>0</v>
      </c>
      <c r="AE673" s="240">
        <f t="shared" si="120"/>
        <v>79</v>
      </c>
      <c r="AF673" s="240"/>
      <c r="AG673" s="240"/>
    </row>
    <row r="674" spans="1:33" x14ac:dyDescent="0.2">
      <c r="A674" s="197"/>
      <c r="B674" s="226">
        <v>645</v>
      </c>
      <c r="C674" s="204"/>
      <c r="D674" s="204"/>
      <c r="E674" s="201"/>
      <c r="F674" s="202" t="str">
        <f>IF(ISBLANK(E674), "", VLOOKUP(E674, Z!$A$2:$C$4127, 3, FALSE))</f>
        <v/>
      </c>
      <c r="G674" s="227"/>
      <c r="H674" s="227"/>
      <c r="I674" s="203" cm="1">
        <f t="array" ref="I674">IFERROR(W674/100*L674*INDEX(Application,X674,4), 0)</f>
        <v>0</v>
      </c>
      <c r="J674" s="204"/>
      <c r="K674" s="204"/>
      <c r="L674" s="229"/>
      <c r="M674" s="228"/>
      <c r="N674" s="203" cm="1">
        <f t="array" ref="N674">IFERROR(M674/100*L674*INDEX(Application,X674,4), 0)</f>
        <v>0</v>
      </c>
      <c r="O674" s="205"/>
      <c r="P674" s="204"/>
      <c r="Q674" s="201"/>
      <c r="R674" s="202" t="str">
        <f>IF(ISBLANK(Q674), "", VLOOKUP(Q674, Z!$A$2:$C$4127, 3, FALSE))</f>
        <v/>
      </c>
      <c r="S674" s="206"/>
      <c r="T674" s="207">
        <f t="shared" si="110"/>
        <v>0</v>
      </c>
      <c r="U674" s="211"/>
      <c r="V674" s="237">
        <f t="shared" si="111"/>
        <v>1</v>
      </c>
      <c r="W674" s="238">
        <f t="shared" si="117"/>
        <v>36.82</v>
      </c>
      <c r="X674" s="239">
        <f t="shared" si="112"/>
        <v>1</v>
      </c>
      <c r="Y674" s="237">
        <f t="shared" si="113"/>
        <v>1</v>
      </c>
      <c r="Z674" s="238">
        <f t="shared" si="114"/>
        <v>23.933</v>
      </c>
      <c r="AA674" s="238">
        <f t="shared" si="115"/>
        <v>23.933</v>
      </c>
      <c r="AB674" s="238">
        <f t="shared" si="118"/>
        <v>13.052</v>
      </c>
      <c r="AC674" s="238">
        <f t="shared" si="116"/>
        <v>15.262500000000001</v>
      </c>
      <c r="AD674" s="240">
        <f t="shared" si="119"/>
        <v>0</v>
      </c>
      <c r="AE674" s="240">
        <f t="shared" si="120"/>
        <v>79</v>
      </c>
      <c r="AF674" s="240"/>
      <c r="AG674" s="240"/>
    </row>
    <row r="675" spans="1:33" x14ac:dyDescent="0.2">
      <c r="A675" s="197"/>
      <c r="B675" s="9">
        <v>646</v>
      </c>
      <c r="C675" s="204"/>
      <c r="D675" s="204"/>
      <c r="E675" s="201"/>
      <c r="F675" s="202" t="str">
        <f>IF(ISBLANK(E675), "", VLOOKUP(E675, Z!$A$2:$C$4127, 3, FALSE))</f>
        <v/>
      </c>
      <c r="G675" s="227"/>
      <c r="H675" s="227"/>
      <c r="I675" s="203" cm="1">
        <f t="array" ref="I675">IFERROR(W675/100*L675*INDEX(Application,X675,4), 0)</f>
        <v>0</v>
      </c>
      <c r="J675" s="204"/>
      <c r="K675" s="204"/>
      <c r="L675" s="229"/>
      <c r="M675" s="228"/>
      <c r="N675" s="203" cm="1">
        <f t="array" ref="N675">IFERROR(M675/100*L675*INDEX(Application,X675,4), 0)</f>
        <v>0</v>
      </c>
      <c r="O675" s="205"/>
      <c r="P675" s="204"/>
      <c r="Q675" s="201"/>
      <c r="R675" s="202" t="str">
        <f>IF(ISBLANK(Q675), "", VLOOKUP(Q675, Z!$A$2:$C$4127, 3, FALSE))</f>
        <v/>
      </c>
      <c r="S675" s="206"/>
      <c r="T675" s="207">
        <f t="shared" si="110"/>
        <v>0</v>
      </c>
      <c r="U675" s="211"/>
      <c r="V675" s="237">
        <f t="shared" si="111"/>
        <v>1</v>
      </c>
      <c r="W675" s="238">
        <f t="shared" si="117"/>
        <v>36.82</v>
      </c>
      <c r="X675" s="239">
        <f t="shared" si="112"/>
        <v>1</v>
      </c>
      <c r="Y675" s="237">
        <f t="shared" si="113"/>
        <v>1</v>
      </c>
      <c r="Z675" s="238">
        <f t="shared" si="114"/>
        <v>23.933</v>
      </c>
      <c r="AA675" s="238">
        <f t="shared" si="115"/>
        <v>23.933</v>
      </c>
      <c r="AB675" s="238">
        <f t="shared" si="118"/>
        <v>13.052</v>
      </c>
      <c r="AC675" s="238">
        <f t="shared" si="116"/>
        <v>15.262500000000001</v>
      </c>
      <c r="AD675" s="240">
        <f t="shared" si="119"/>
        <v>0</v>
      </c>
      <c r="AE675" s="240">
        <f t="shared" si="120"/>
        <v>79</v>
      </c>
      <c r="AF675" s="240"/>
      <c r="AG675" s="240"/>
    </row>
    <row r="676" spans="1:33" x14ac:dyDescent="0.2">
      <c r="A676" s="197"/>
      <c r="B676" s="9">
        <v>647</v>
      </c>
      <c r="C676" s="204"/>
      <c r="D676" s="204"/>
      <c r="E676" s="201"/>
      <c r="F676" s="202" t="str">
        <f>IF(ISBLANK(E676), "", VLOOKUP(E676, Z!$A$2:$C$4127, 3, FALSE))</f>
        <v/>
      </c>
      <c r="G676" s="227"/>
      <c r="H676" s="227"/>
      <c r="I676" s="203" cm="1">
        <f t="array" ref="I676">IFERROR(W676/100*L676*INDEX(Application,X676,4), 0)</f>
        <v>0</v>
      </c>
      <c r="J676" s="204"/>
      <c r="K676" s="204"/>
      <c r="L676" s="229"/>
      <c r="M676" s="228"/>
      <c r="N676" s="203" cm="1">
        <f t="array" ref="N676">IFERROR(M676/100*L676*INDEX(Application,X676,4), 0)</f>
        <v>0</v>
      </c>
      <c r="O676" s="205"/>
      <c r="P676" s="204"/>
      <c r="Q676" s="201"/>
      <c r="R676" s="202" t="str">
        <f>IF(ISBLANK(Q676), "", VLOOKUP(Q676, Z!$A$2:$C$4127, 3, FALSE))</f>
        <v/>
      </c>
      <c r="S676" s="206"/>
      <c r="T676" s="207">
        <f t="shared" si="110"/>
        <v>0</v>
      </c>
      <c r="U676" s="211"/>
      <c r="V676" s="237">
        <f t="shared" si="111"/>
        <v>1</v>
      </c>
      <c r="W676" s="238">
        <f t="shared" si="117"/>
        <v>36.82</v>
      </c>
      <c r="X676" s="239">
        <f t="shared" si="112"/>
        <v>1</v>
      </c>
      <c r="Y676" s="237">
        <f t="shared" si="113"/>
        <v>1</v>
      </c>
      <c r="Z676" s="238">
        <f t="shared" si="114"/>
        <v>23.933</v>
      </c>
      <c r="AA676" s="238">
        <f t="shared" si="115"/>
        <v>23.933</v>
      </c>
      <c r="AB676" s="238">
        <f t="shared" si="118"/>
        <v>13.052</v>
      </c>
      <c r="AC676" s="238">
        <f t="shared" si="116"/>
        <v>15.262500000000001</v>
      </c>
      <c r="AD676" s="240">
        <f t="shared" si="119"/>
        <v>0</v>
      </c>
      <c r="AE676" s="240">
        <f t="shared" si="120"/>
        <v>79</v>
      </c>
      <c r="AF676" s="240"/>
      <c r="AG676" s="240"/>
    </row>
    <row r="677" spans="1:33" x14ac:dyDescent="0.2">
      <c r="A677" s="197"/>
      <c r="B677" s="9">
        <v>648</v>
      </c>
      <c r="C677" s="204"/>
      <c r="D677" s="204"/>
      <c r="E677" s="201"/>
      <c r="F677" s="202" t="str">
        <f>IF(ISBLANK(E677), "", VLOOKUP(E677, Z!$A$2:$C$4127, 3, FALSE))</f>
        <v/>
      </c>
      <c r="G677" s="227"/>
      <c r="H677" s="227"/>
      <c r="I677" s="203" cm="1">
        <f t="array" ref="I677">IFERROR(W677/100*L677*INDEX(Application,X677,4), 0)</f>
        <v>0</v>
      </c>
      <c r="J677" s="204"/>
      <c r="K677" s="204"/>
      <c r="L677" s="229"/>
      <c r="M677" s="228"/>
      <c r="N677" s="203" cm="1">
        <f t="array" ref="N677">IFERROR(M677/100*L677*INDEX(Application,X677,4), 0)</f>
        <v>0</v>
      </c>
      <c r="O677" s="205"/>
      <c r="P677" s="204"/>
      <c r="Q677" s="201"/>
      <c r="R677" s="202" t="str">
        <f>IF(ISBLANK(Q677), "", VLOOKUP(Q677, Z!$A$2:$C$4127, 3, FALSE))</f>
        <v/>
      </c>
      <c r="S677" s="206"/>
      <c r="T677" s="207">
        <f t="shared" si="110"/>
        <v>0</v>
      </c>
      <c r="U677" s="211"/>
      <c r="V677" s="237">
        <f t="shared" si="111"/>
        <v>1</v>
      </c>
      <c r="W677" s="238">
        <f t="shared" si="117"/>
        <v>36.82</v>
      </c>
      <c r="X677" s="239">
        <f t="shared" si="112"/>
        <v>1</v>
      </c>
      <c r="Y677" s="237">
        <f t="shared" si="113"/>
        <v>1</v>
      </c>
      <c r="Z677" s="238">
        <f t="shared" si="114"/>
        <v>23.933</v>
      </c>
      <c r="AA677" s="238">
        <f t="shared" si="115"/>
        <v>23.933</v>
      </c>
      <c r="AB677" s="238">
        <f t="shared" si="118"/>
        <v>13.052</v>
      </c>
      <c r="AC677" s="238">
        <f t="shared" si="116"/>
        <v>15.262500000000001</v>
      </c>
      <c r="AD677" s="240">
        <f t="shared" si="119"/>
        <v>0</v>
      </c>
      <c r="AE677" s="240">
        <f t="shared" si="120"/>
        <v>79</v>
      </c>
      <c r="AF677" s="240"/>
      <c r="AG677" s="240"/>
    </row>
    <row r="678" spans="1:33" x14ac:dyDescent="0.2">
      <c r="A678" s="197"/>
      <c r="B678" s="226">
        <v>649</v>
      </c>
      <c r="C678" s="204"/>
      <c r="D678" s="204"/>
      <c r="E678" s="201"/>
      <c r="F678" s="202" t="str">
        <f>IF(ISBLANK(E678), "", VLOOKUP(E678, Z!$A$2:$C$4127, 3, FALSE))</f>
        <v/>
      </c>
      <c r="G678" s="227"/>
      <c r="H678" s="227"/>
      <c r="I678" s="203" cm="1">
        <f t="array" ref="I678">IFERROR(W678/100*L678*INDEX(Application,X678,4), 0)</f>
        <v>0</v>
      </c>
      <c r="J678" s="204"/>
      <c r="K678" s="204"/>
      <c r="L678" s="229"/>
      <c r="M678" s="228"/>
      <c r="N678" s="203" cm="1">
        <f t="array" ref="N678">IFERROR(M678/100*L678*INDEX(Application,X678,4), 0)</f>
        <v>0</v>
      </c>
      <c r="O678" s="205"/>
      <c r="P678" s="204"/>
      <c r="Q678" s="201"/>
      <c r="R678" s="202" t="str">
        <f>IF(ISBLANK(Q678), "", VLOOKUP(Q678, Z!$A$2:$C$4127, 3, FALSE))</f>
        <v/>
      </c>
      <c r="S678" s="206"/>
      <c r="T678" s="207">
        <f t="shared" si="110"/>
        <v>0</v>
      </c>
      <c r="U678" s="211"/>
      <c r="V678" s="237">
        <f t="shared" si="111"/>
        <v>1</v>
      </c>
      <c r="W678" s="238">
        <f t="shared" si="117"/>
        <v>36.82</v>
      </c>
      <c r="X678" s="239">
        <f t="shared" si="112"/>
        <v>1</v>
      </c>
      <c r="Y678" s="237">
        <f t="shared" si="113"/>
        <v>1</v>
      </c>
      <c r="Z678" s="238">
        <f t="shared" si="114"/>
        <v>23.933</v>
      </c>
      <c r="AA678" s="238">
        <f t="shared" si="115"/>
        <v>23.933</v>
      </c>
      <c r="AB678" s="238">
        <f t="shared" si="118"/>
        <v>13.052</v>
      </c>
      <c r="AC678" s="238">
        <f t="shared" si="116"/>
        <v>15.262500000000001</v>
      </c>
      <c r="AD678" s="240">
        <f t="shared" si="119"/>
        <v>0</v>
      </c>
      <c r="AE678" s="240">
        <f t="shared" si="120"/>
        <v>79</v>
      </c>
      <c r="AF678" s="240"/>
      <c r="AG678" s="240"/>
    </row>
    <row r="679" spans="1:33" x14ac:dyDescent="0.2">
      <c r="A679" s="197"/>
      <c r="B679" s="9">
        <v>650</v>
      </c>
      <c r="C679" s="204"/>
      <c r="D679" s="204"/>
      <c r="E679" s="201"/>
      <c r="F679" s="202" t="str">
        <f>IF(ISBLANK(E679), "", VLOOKUP(E679, Z!$A$2:$C$4127, 3, FALSE))</f>
        <v/>
      </c>
      <c r="G679" s="227"/>
      <c r="H679" s="227"/>
      <c r="I679" s="203" cm="1">
        <f t="array" ref="I679">IFERROR(W679/100*L679*INDEX(Application,X679,4), 0)</f>
        <v>0</v>
      </c>
      <c r="J679" s="204"/>
      <c r="K679" s="204"/>
      <c r="L679" s="229"/>
      <c r="M679" s="228"/>
      <c r="N679" s="203" cm="1">
        <f t="array" ref="N679">IFERROR(M679/100*L679*INDEX(Application,X679,4), 0)</f>
        <v>0</v>
      </c>
      <c r="O679" s="205"/>
      <c r="P679" s="204"/>
      <c r="Q679" s="201"/>
      <c r="R679" s="202" t="str">
        <f>IF(ISBLANK(Q679), "", VLOOKUP(Q679, Z!$A$2:$C$4127, 3, FALSE))</f>
        <v/>
      </c>
      <c r="S679" s="206"/>
      <c r="T679" s="207">
        <f t="shared" si="110"/>
        <v>0</v>
      </c>
      <c r="U679" s="211"/>
      <c r="V679" s="237">
        <f t="shared" si="111"/>
        <v>1</v>
      </c>
      <c r="W679" s="238">
        <f t="shared" si="117"/>
        <v>36.82</v>
      </c>
      <c r="X679" s="239">
        <f t="shared" si="112"/>
        <v>1</v>
      </c>
      <c r="Y679" s="237">
        <f t="shared" si="113"/>
        <v>1</v>
      </c>
      <c r="Z679" s="238">
        <f t="shared" si="114"/>
        <v>23.933</v>
      </c>
      <c r="AA679" s="238">
        <f t="shared" si="115"/>
        <v>23.933</v>
      </c>
      <c r="AB679" s="238">
        <f t="shared" si="118"/>
        <v>13.052</v>
      </c>
      <c r="AC679" s="238">
        <f t="shared" si="116"/>
        <v>15.262500000000001</v>
      </c>
      <c r="AD679" s="240">
        <f t="shared" si="119"/>
        <v>0</v>
      </c>
      <c r="AE679" s="240">
        <f t="shared" si="120"/>
        <v>79</v>
      </c>
      <c r="AF679" s="240"/>
      <c r="AG679" s="240"/>
    </row>
    <row r="680" spans="1:33" x14ac:dyDescent="0.2">
      <c r="A680" s="197"/>
      <c r="B680" s="9">
        <v>651</v>
      </c>
      <c r="C680" s="204"/>
      <c r="D680" s="204"/>
      <c r="E680" s="201"/>
      <c r="F680" s="202" t="str">
        <f>IF(ISBLANK(E680), "", VLOOKUP(E680, Z!$A$2:$C$4127, 3, FALSE))</f>
        <v/>
      </c>
      <c r="G680" s="227"/>
      <c r="H680" s="227"/>
      <c r="I680" s="203" cm="1">
        <f t="array" ref="I680">IFERROR(W680/100*L680*INDEX(Application,X680,4), 0)</f>
        <v>0</v>
      </c>
      <c r="J680" s="204"/>
      <c r="K680" s="204"/>
      <c r="L680" s="229"/>
      <c r="M680" s="228"/>
      <c r="N680" s="203" cm="1">
        <f t="array" ref="N680">IFERROR(M680/100*L680*INDEX(Application,X680,4), 0)</f>
        <v>0</v>
      </c>
      <c r="O680" s="205"/>
      <c r="P680" s="204"/>
      <c r="Q680" s="201"/>
      <c r="R680" s="202" t="str">
        <f>IF(ISBLANK(Q680), "", VLOOKUP(Q680, Z!$A$2:$C$4127, 3, FALSE))</f>
        <v/>
      </c>
      <c r="S680" s="206"/>
      <c r="T680" s="207">
        <f t="shared" si="110"/>
        <v>0</v>
      </c>
      <c r="U680" s="211"/>
      <c r="V680" s="237">
        <f t="shared" si="111"/>
        <v>1</v>
      </c>
      <c r="W680" s="238">
        <f t="shared" si="117"/>
        <v>36.82</v>
      </c>
      <c r="X680" s="239">
        <f t="shared" si="112"/>
        <v>1</v>
      </c>
      <c r="Y680" s="237">
        <f t="shared" si="113"/>
        <v>1</v>
      </c>
      <c r="Z680" s="238">
        <f t="shared" si="114"/>
        <v>23.933</v>
      </c>
      <c r="AA680" s="238">
        <f t="shared" si="115"/>
        <v>23.933</v>
      </c>
      <c r="AB680" s="238">
        <f t="shared" si="118"/>
        <v>13.052</v>
      </c>
      <c r="AC680" s="238">
        <f t="shared" si="116"/>
        <v>15.262500000000001</v>
      </c>
      <c r="AD680" s="240">
        <f t="shared" si="119"/>
        <v>0</v>
      </c>
      <c r="AE680" s="240">
        <f t="shared" si="120"/>
        <v>79</v>
      </c>
      <c r="AF680" s="240"/>
      <c r="AG680" s="240"/>
    </row>
    <row r="681" spans="1:33" x14ac:dyDescent="0.2">
      <c r="A681" s="197"/>
      <c r="B681" s="9">
        <v>652</v>
      </c>
      <c r="C681" s="204"/>
      <c r="D681" s="204"/>
      <c r="E681" s="201"/>
      <c r="F681" s="202" t="str">
        <f>IF(ISBLANK(E681), "", VLOOKUP(E681, Z!$A$2:$C$4127, 3, FALSE))</f>
        <v/>
      </c>
      <c r="G681" s="227"/>
      <c r="H681" s="227"/>
      <c r="I681" s="203" cm="1">
        <f t="array" ref="I681">IFERROR(W681/100*L681*INDEX(Application,X681,4), 0)</f>
        <v>0</v>
      </c>
      <c r="J681" s="204"/>
      <c r="K681" s="204"/>
      <c r="L681" s="229"/>
      <c r="M681" s="228"/>
      <c r="N681" s="203" cm="1">
        <f t="array" ref="N681">IFERROR(M681/100*L681*INDEX(Application,X681,4), 0)</f>
        <v>0</v>
      </c>
      <c r="O681" s="205"/>
      <c r="P681" s="204"/>
      <c r="Q681" s="201"/>
      <c r="R681" s="202" t="str">
        <f>IF(ISBLANK(Q681), "", VLOOKUP(Q681, Z!$A$2:$C$4127, 3, FALSE))</f>
        <v/>
      </c>
      <c r="S681" s="206"/>
      <c r="T681" s="207">
        <f t="shared" si="110"/>
        <v>0</v>
      </c>
      <c r="U681" s="211"/>
      <c r="V681" s="237">
        <f t="shared" si="111"/>
        <v>1</v>
      </c>
      <c r="W681" s="238">
        <f t="shared" si="117"/>
        <v>36.82</v>
      </c>
      <c r="X681" s="239">
        <f t="shared" si="112"/>
        <v>1</v>
      </c>
      <c r="Y681" s="237">
        <f t="shared" si="113"/>
        <v>1</v>
      </c>
      <c r="Z681" s="238">
        <f t="shared" si="114"/>
        <v>23.933</v>
      </c>
      <c r="AA681" s="238">
        <f t="shared" si="115"/>
        <v>23.933</v>
      </c>
      <c r="AB681" s="238">
        <f t="shared" si="118"/>
        <v>13.052</v>
      </c>
      <c r="AC681" s="238">
        <f t="shared" si="116"/>
        <v>15.262500000000001</v>
      </c>
      <c r="AD681" s="240">
        <f t="shared" si="119"/>
        <v>0</v>
      </c>
      <c r="AE681" s="240">
        <f t="shared" si="120"/>
        <v>79</v>
      </c>
      <c r="AF681" s="240"/>
      <c r="AG681" s="240"/>
    </row>
    <row r="682" spans="1:33" x14ac:dyDescent="0.2">
      <c r="A682" s="197"/>
      <c r="B682" s="226">
        <v>653</v>
      </c>
      <c r="C682" s="204"/>
      <c r="D682" s="204"/>
      <c r="E682" s="201"/>
      <c r="F682" s="202" t="str">
        <f>IF(ISBLANK(E682), "", VLOOKUP(E682, Z!$A$2:$C$4127, 3, FALSE))</f>
        <v/>
      </c>
      <c r="G682" s="227"/>
      <c r="H682" s="227"/>
      <c r="I682" s="203" cm="1">
        <f t="array" ref="I682">IFERROR(W682/100*L682*INDEX(Application,X682,4), 0)</f>
        <v>0</v>
      </c>
      <c r="J682" s="204"/>
      <c r="K682" s="204"/>
      <c r="L682" s="229"/>
      <c r="M682" s="228"/>
      <c r="N682" s="203" cm="1">
        <f t="array" ref="N682">IFERROR(M682/100*L682*INDEX(Application,X682,4), 0)</f>
        <v>0</v>
      </c>
      <c r="O682" s="205"/>
      <c r="P682" s="204"/>
      <c r="Q682" s="201"/>
      <c r="R682" s="202" t="str">
        <f>IF(ISBLANK(Q682), "", VLOOKUP(Q682, Z!$A$2:$C$4127, 3, FALSE))</f>
        <v/>
      </c>
      <c r="S682" s="206"/>
      <c r="T682" s="207">
        <f t="shared" si="110"/>
        <v>0</v>
      </c>
      <c r="U682" s="211"/>
      <c r="V682" s="237">
        <f t="shared" si="111"/>
        <v>1</v>
      </c>
      <c r="W682" s="238">
        <f t="shared" si="117"/>
        <v>36.82</v>
      </c>
      <c r="X682" s="239">
        <f t="shared" si="112"/>
        <v>1</v>
      </c>
      <c r="Y682" s="237">
        <f t="shared" si="113"/>
        <v>1</v>
      </c>
      <c r="Z682" s="238">
        <f t="shared" si="114"/>
        <v>23.933</v>
      </c>
      <c r="AA682" s="238">
        <f t="shared" si="115"/>
        <v>23.933</v>
      </c>
      <c r="AB682" s="238">
        <f t="shared" si="118"/>
        <v>13.052</v>
      </c>
      <c r="AC682" s="238">
        <f t="shared" si="116"/>
        <v>15.262500000000001</v>
      </c>
      <c r="AD682" s="240">
        <f t="shared" si="119"/>
        <v>0</v>
      </c>
      <c r="AE682" s="240">
        <f t="shared" si="120"/>
        <v>79</v>
      </c>
      <c r="AF682" s="240"/>
      <c r="AG682" s="240"/>
    </row>
    <row r="683" spans="1:33" x14ac:dyDescent="0.2">
      <c r="A683" s="197"/>
      <c r="B683" s="9">
        <v>654</v>
      </c>
      <c r="C683" s="204"/>
      <c r="D683" s="204"/>
      <c r="E683" s="201"/>
      <c r="F683" s="202" t="str">
        <f>IF(ISBLANK(E683), "", VLOOKUP(E683, Z!$A$2:$C$4127, 3, FALSE))</f>
        <v/>
      </c>
      <c r="G683" s="227"/>
      <c r="H683" s="227"/>
      <c r="I683" s="203" cm="1">
        <f t="array" ref="I683">IFERROR(W683/100*L683*INDEX(Application,X683,4), 0)</f>
        <v>0</v>
      </c>
      <c r="J683" s="204"/>
      <c r="K683" s="204"/>
      <c r="L683" s="229"/>
      <c r="M683" s="228"/>
      <c r="N683" s="203" cm="1">
        <f t="array" ref="N683">IFERROR(M683/100*L683*INDEX(Application,X683,4), 0)</f>
        <v>0</v>
      </c>
      <c r="O683" s="205"/>
      <c r="P683" s="204"/>
      <c r="Q683" s="201"/>
      <c r="R683" s="202" t="str">
        <f>IF(ISBLANK(Q683), "", VLOOKUP(Q683, Z!$A$2:$C$4127, 3, FALSE))</f>
        <v/>
      </c>
      <c r="S683" s="206"/>
      <c r="T683" s="207">
        <f t="shared" si="110"/>
        <v>0</v>
      </c>
      <c r="U683" s="211"/>
      <c r="V683" s="237">
        <f t="shared" si="111"/>
        <v>1</v>
      </c>
      <c r="W683" s="238">
        <f t="shared" si="117"/>
        <v>36.82</v>
      </c>
      <c r="X683" s="239">
        <f t="shared" si="112"/>
        <v>1</v>
      </c>
      <c r="Y683" s="237">
        <f t="shared" si="113"/>
        <v>1</v>
      </c>
      <c r="Z683" s="238">
        <f t="shared" si="114"/>
        <v>23.933</v>
      </c>
      <c r="AA683" s="238">
        <f t="shared" si="115"/>
        <v>23.933</v>
      </c>
      <c r="AB683" s="238">
        <f t="shared" si="118"/>
        <v>13.052</v>
      </c>
      <c r="AC683" s="238">
        <f t="shared" si="116"/>
        <v>15.262500000000001</v>
      </c>
      <c r="AD683" s="240">
        <f t="shared" si="119"/>
        <v>0</v>
      </c>
      <c r="AE683" s="240">
        <f t="shared" si="120"/>
        <v>79</v>
      </c>
      <c r="AF683" s="240"/>
      <c r="AG683" s="240"/>
    </row>
    <row r="684" spans="1:33" x14ac:dyDescent="0.2">
      <c r="A684" s="197"/>
      <c r="B684" s="9">
        <v>655</v>
      </c>
      <c r="C684" s="204"/>
      <c r="D684" s="204"/>
      <c r="E684" s="201"/>
      <c r="F684" s="202" t="str">
        <f>IF(ISBLANK(E684), "", VLOOKUP(E684, Z!$A$2:$C$4127, 3, FALSE))</f>
        <v/>
      </c>
      <c r="G684" s="227"/>
      <c r="H684" s="227"/>
      <c r="I684" s="203" cm="1">
        <f t="array" ref="I684">IFERROR(W684/100*L684*INDEX(Application,X684,4), 0)</f>
        <v>0</v>
      </c>
      <c r="J684" s="204"/>
      <c r="K684" s="204"/>
      <c r="L684" s="229"/>
      <c r="M684" s="228"/>
      <c r="N684" s="203" cm="1">
        <f t="array" ref="N684">IFERROR(M684/100*L684*INDEX(Application,X684,4), 0)</f>
        <v>0</v>
      </c>
      <c r="O684" s="205"/>
      <c r="P684" s="204"/>
      <c r="Q684" s="201"/>
      <c r="R684" s="202" t="str">
        <f>IF(ISBLANK(Q684), "", VLOOKUP(Q684, Z!$A$2:$C$4127, 3, FALSE))</f>
        <v/>
      </c>
      <c r="S684" s="206"/>
      <c r="T684" s="207">
        <f t="shared" si="110"/>
        <v>0</v>
      </c>
      <c r="U684" s="211"/>
      <c r="V684" s="237">
        <f t="shared" si="111"/>
        <v>1</v>
      </c>
      <c r="W684" s="238">
        <f t="shared" si="117"/>
        <v>36.82</v>
      </c>
      <c r="X684" s="239">
        <f t="shared" si="112"/>
        <v>1</v>
      </c>
      <c r="Y684" s="237">
        <f t="shared" si="113"/>
        <v>1</v>
      </c>
      <c r="Z684" s="238">
        <f t="shared" si="114"/>
        <v>23.933</v>
      </c>
      <c r="AA684" s="238">
        <f t="shared" si="115"/>
        <v>23.933</v>
      </c>
      <c r="AB684" s="238">
        <f t="shared" si="118"/>
        <v>13.052</v>
      </c>
      <c r="AC684" s="238">
        <f t="shared" si="116"/>
        <v>15.262500000000001</v>
      </c>
      <c r="AD684" s="240">
        <f t="shared" si="119"/>
        <v>0</v>
      </c>
      <c r="AE684" s="240">
        <f t="shared" si="120"/>
        <v>79</v>
      </c>
      <c r="AF684" s="240"/>
      <c r="AG684" s="240"/>
    </row>
    <row r="685" spans="1:33" x14ac:dyDescent="0.2">
      <c r="A685" s="197"/>
      <c r="B685" s="9">
        <v>656</v>
      </c>
      <c r="C685" s="204"/>
      <c r="D685" s="204"/>
      <c r="E685" s="201"/>
      <c r="F685" s="202" t="str">
        <f>IF(ISBLANK(E685), "", VLOOKUP(E685, Z!$A$2:$C$4127, 3, FALSE))</f>
        <v/>
      </c>
      <c r="G685" s="227"/>
      <c r="H685" s="227"/>
      <c r="I685" s="203" cm="1">
        <f t="array" ref="I685">IFERROR(W685/100*L685*INDEX(Application,X685,4), 0)</f>
        <v>0</v>
      </c>
      <c r="J685" s="204"/>
      <c r="K685" s="204"/>
      <c r="L685" s="229"/>
      <c r="M685" s="228"/>
      <c r="N685" s="203" cm="1">
        <f t="array" ref="N685">IFERROR(M685/100*L685*INDEX(Application,X685,4), 0)</f>
        <v>0</v>
      </c>
      <c r="O685" s="205"/>
      <c r="P685" s="204"/>
      <c r="Q685" s="201"/>
      <c r="R685" s="202" t="str">
        <f>IF(ISBLANK(Q685), "", VLOOKUP(Q685, Z!$A$2:$C$4127, 3, FALSE))</f>
        <v/>
      </c>
      <c r="S685" s="206"/>
      <c r="T685" s="207">
        <f t="shared" si="110"/>
        <v>0</v>
      </c>
      <c r="U685" s="211"/>
      <c r="V685" s="237">
        <f t="shared" si="111"/>
        <v>1</v>
      </c>
      <c r="W685" s="238">
        <f t="shared" si="117"/>
        <v>36.82</v>
      </c>
      <c r="X685" s="239">
        <f t="shared" si="112"/>
        <v>1</v>
      </c>
      <c r="Y685" s="237">
        <f t="shared" si="113"/>
        <v>1</v>
      </c>
      <c r="Z685" s="238">
        <f t="shared" si="114"/>
        <v>23.933</v>
      </c>
      <c r="AA685" s="238">
        <f t="shared" si="115"/>
        <v>23.933</v>
      </c>
      <c r="AB685" s="238">
        <f t="shared" si="118"/>
        <v>13.052</v>
      </c>
      <c r="AC685" s="238">
        <f t="shared" si="116"/>
        <v>15.262500000000001</v>
      </c>
      <c r="AD685" s="240">
        <f t="shared" si="119"/>
        <v>0</v>
      </c>
      <c r="AE685" s="240">
        <f t="shared" si="120"/>
        <v>79</v>
      </c>
      <c r="AF685" s="240"/>
      <c r="AG685" s="240"/>
    </row>
    <row r="686" spans="1:33" x14ac:dyDescent="0.2">
      <c r="A686" s="197"/>
      <c r="B686" s="226">
        <v>657</v>
      </c>
      <c r="C686" s="204"/>
      <c r="D686" s="204"/>
      <c r="E686" s="201"/>
      <c r="F686" s="202" t="str">
        <f>IF(ISBLANK(E686), "", VLOOKUP(E686, Z!$A$2:$C$4127, 3, FALSE))</f>
        <v/>
      </c>
      <c r="G686" s="227"/>
      <c r="H686" s="227"/>
      <c r="I686" s="203" cm="1">
        <f t="array" ref="I686">IFERROR(W686/100*L686*INDEX(Application,X686,4), 0)</f>
        <v>0</v>
      </c>
      <c r="J686" s="204"/>
      <c r="K686" s="204"/>
      <c r="L686" s="229"/>
      <c r="M686" s="228"/>
      <c r="N686" s="203" cm="1">
        <f t="array" ref="N686">IFERROR(M686/100*L686*INDEX(Application,X686,4), 0)</f>
        <v>0</v>
      </c>
      <c r="O686" s="205"/>
      <c r="P686" s="204"/>
      <c r="Q686" s="201"/>
      <c r="R686" s="202" t="str">
        <f>IF(ISBLANK(Q686), "", VLOOKUP(Q686, Z!$A$2:$C$4127, 3, FALSE))</f>
        <v/>
      </c>
      <c r="S686" s="206"/>
      <c r="T686" s="207">
        <f t="shared" si="110"/>
        <v>0</v>
      </c>
      <c r="U686" s="211"/>
      <c r="V686" s="237">
        <f t="shared" si="111"/>
        <v>1</v>
      </c>
      <c r="W686" s="238">
        <f t="shared" si="117"/>
        <v>36.82</v>
      </c>
      <c r="X686" s="239">
        <f t="shared" si="112"/>
        <v>1</v>
      </c>
      <c r="Y686" s="237">
        <f t="shared" si="113"/>
        <v>1</v>
      </c>
      <c r="Z686" s="238">
        <f t="shared" si="114"/>
        <v>23.933</v>
      </c>
      <c r="AA686" s="238">
        <f t="shared" si="115"/>
        <v>23.933</v>
      </c>
      <c r="AB686" s="238">
        <f t="shared" si="118"/>
        <v>13.052</v>
      </c>
      <c r="AC686" s="238">
        <f t="shared" si="116"/>
        <v>15.262500000000001</v>
      </c>
      <c r="AD686" s="240">
        <f t="shared" si="119"/>
        <v>0</v>
      </c>
      <c r="AE686" s="240">
        <f t="shared" si="120"/>
        <v>79</v>
      </c>
      <c r="AF686" s="240"/>
      <c r="AG686" s="240"/>
    </row>
    <row r="687" spans="1:33" x14ac:dyDescent="0.2">
      <c r="A687" s="197"/>
      <c r="B687" s="9">
        <v>658</v>
      </c>
      <c r="C687" s="204"/>
      <c r="D687" s="204"/>
      <c r="E687" s="201"/>
      <c r="F687" s="202" t="str">
        <f>IF(ISBLANK(E687), "", VLOOKUP(E687, Z!$A$2:$C$4127, 3, FALSE))</f>
        <v/>
      </c>
      <c r="G687" s="227"/>
      <c r="H687" s="227"/>
      <c r="I687" s="203" cm="1">
        <f t="array" ref="I687">IFERROR(W687/100*L687*INDEX(Application,X687,4), 0)</f>
        <v>0</v>
      </c>
      <c r="J687" s="204"/>
      <c r="K687" s="204"/>
      <c r="L687" s="229"/>
      <c r="M687" s="228"/>
      <c r="N687" s="203" cm="1">
        <f t="array" ref="N687">IFERROR(M687/100*L687*INDEX(Application,X687,4), 0)</f>
        <v>0</v>
      </c>
      <c r="O687" s="205"/>
      <c r="P687" s="204"/>
      <c r="Q687" s="201"/>
      <c r="R687" s="202" t="str">
        <f>IF(ISBLANK(Q687), "", VLOOKUP(Q687, Z!$A$2:$C$4127, 3, FALSE))</f>
        <v/>
      </c>
      <c r="S687" s="206"/>
      <c r="T687" s="207">
        <f t="shared" si="110"/>
        <v>0</v>
      </c>
      <c r="U687" s="211"/>
      <c r="V687" s="237">
        <f t="shared" si="111"/>
        <v>1</v>
      </c>
      <c r="W687" s="238">
        <f t="shared" si="117"/>
        <v>36.82</v>
      </c>
      <c r="X687" s="239">
        <f t="shared" si="112"/>
        <v>1</v>
      </c>
      <c r="Y687" s="237">
        <f t="shared" si="113"/>
        <v>1</v>
      </c>
      <c r="Z687" s="238">
        <f t="shared" si="114"/>
        <v>23.933</v>
      </c>
      <c r="AA687" s="238">
        <f t="shared" si="115"/>
        <v>23.933</v>
      </c>
      <c r="AB687" s="238">
        <f t="shared" si="118"/>
        <v>13.052</v>
      </c>
      <c r="AC687" s="238">
        <f t="shared" si="116"/>
        <v>15.262500000000001</v>
      </c>
      <c r="AD687" s="240">
        <f t="shared" si="119"/>
        <v>0</v>
      </c>
      <c r="AE687" s="240">
        <f t="shared" si="120"/>
        <v>79</v>
      </c>
      <c r="AF687" s="240"/>
      <c r="AG687" s="240"/>
    </row>
    <row r="688" spans="1:33" x14ac:dyDescent="0.2">
      <c r="A688" s="197"/>
      <c r="B688" s="9">
        <v>659</v>
      </c>
      <c r="C688" s="204"/>
      <c r="D688" s="204"/>
      <c r="E688" s="201"/>
      <c r="F688" s="202" t="str">
        <f>IF(ISBLANK(E688), "", VLOOKUP(E688, Z!$A$2:$C$4127, 3, FALSE))</f>
        <v/>
      </c>
      <c r="G688" s="227"/>
      <c r="H688" s="227"/>
      <c r="I688" s="203" cm="1">
        <f t="array" ref="I688">IFERROR(W688/100*L688*INDEX(Application,X688,4), 0)</f>
        <v>0</v>
      </c>
      <c r="J688" s="204"/>
      <c r="K688" s="204"/>
      <c r="L688" s="229"/>
      <c r="M688" s="228"/>
      <c r="N688" s="203" cm="1">
        <f t="array" ref="N688">IFERROR(M688/100*L688*INDEX(Application,X688,4), 0)</f>
        <v>0</v>
      </c>
      <c r="O688" s="205"/>
      <c r="P688" s="204"/>
      <c r="Q688" s="201"/>
      <c r="R688" s="202" t="str">
        <f>IF(ISBLANK(Q688), "", VLOOKUP(Q688, Z!$A$2:$C$4127, 3, FALSE))</f>
        <v/>
      </c>
      <c r="S688" s="206"/>
      <c r="T688" s="207">
        <f t="shared" si="110"/>
        <v>0</v>
      </c>
      <c r="U688" s="211"/>
      <c r="V688" s="237">
        <f t="shared" si="111"/>
        <v>1</v>
      </c>
      <c r="W688" s="238">
        <f t="shared" si="117"/>
        <v>36.82</v>
      </c>
      <c r="X688" s="239">
        <f t="shared" si="112"/>
        <v>1</v>
      </c>
      <c r="Y688" s="237">
        <f t="shared" si="113"/>
        <v>1</v>
      </c>
      <c r="Z688" s="238">
        <f t="shared" si="114"/>
        <v>23.933</v>
      </c>
      <c r="AA688" s="238">
        <f t="shared" si="115"/>
        <v>23.933</v>
      </c>
      <c r="AB688" s="238">
        <f t="shared" si="118"/>
        <v>13.052</v>
      </c>
      <c r="AC688" s="238">
        <f t="shared" si="116"/>
        <v>15.262500000000001</v>
      </c>
      <c r="AD688" s="240">
        <f t="shared" si="119"/>
        <v>0</v>
      </c>
      <c r="AE688" s="240">
        <f t="shared" si="120"/>
        <v>79</v>
      </c>
      <c r="AF688" s="240"/>
      <c r="AG688" s="240"/>
    </row>
    <row r="689" spans="1:33" x14ac:dyDescent="0.2">
      <c r="A689" s="197"/>
      <c r="B689" s="9">
        <v>660</v>
      </c>
      <c r="C689" s="204"/>
      <c r="D689" s="204"/>
      <c r="E689" s="201"/>
      <c r="F689" s="202" t="str">
        <f>IF(ISBLANK(E689), "", VLOOKUP(E689, Z!$A$2:$C$4127, 3, FALSE))</f>
        <v/>
      </c>
      <c r="G689" s="227"/>
      <c r="H689" s="227"/>
      <c r="I689" s="203" cm="1">
        <f t="array" ref="I689">IFERROR(W689/100*L689*INDEX(Application,X689,4), 0)</f>
        <v>0</v>
      </c>
      <c r="J689" s="204"/>
      <c r="K689" s="204"/>
      <c r="L689" s="229"/>
      <c r="M689" s="228"/>
      <c r="N689" s="203" cm="1">
        <f t="array" ref="N689">IFERROR(M689/100*L689*INDEX(Application,X689,4), 0)</f>
        <v>0</v>
      </c>
      <c r="O689" s="205"/>
      <c r="P689" s="204"/>
      <c r="Q689" s="201"/>
      <c r="R689" s="202" t="str">
        <f>IF(ISBLANK(Q689), "", VLOOKUP(Q689, Z!$A$2:$C$4127, 3, FALSE))</f>
        <v/>
      </c>
      <c r="S689" s="206"/>
      <c r="T689" s="207">
        <f t="shared" si="110"/>
        <v>0</v>
      </c>
      <c r="U689" s="211"/>
      <c r="V689" s="237">
        <f t="shared" si="111"/>
        <v>1</v>
      </c>
      <c r="W689" s="238">
        <f t="shared" si="117"/>
        <v>36.82</v>
      </c>
      <c r="X689" s="239">
        <f t="shared" si="112"/>
        <v>1</v>
      </c>
      <c r="Y689" s="237">
        <f t="shared" si="113"/>
        <v>1</v>
      </c>
      <c r="Z689" s="238">
        <f t="shared" si="114"/>
        <v>23.933</v>
      </c>
      <c r="AA689" s="238">
        <f t="shared" si="115"/>
        <v>23.933</v>
      </c>
      <c r="AB689" s="238">
        <f t="shared" si="118"/>
        <v>13.052</v>
      </c>
      <c r="AC689" s="238">
        <f t="shared" si="116"/>
        <v>15.262500000000001</v>
      </c>
      <c r="AD689" s="240">
        <f t="shared" si="119"/>
        <v>0</v>
      </c>
      <c r="AE689" s="240">
        <f t="shared" si="120"/>
        <v>79</v>
      </c>
      <c r="AF689" s="240"/>
      <c r="AG689" s="240"/>
    </row>
    <row r="690" spans="1:33" x14ac:dyDescent="0.2">
      <c r="A690" s="197"/>
      <c r="B690" s="226">
        <v>661</v>
      </c>
      <c r="C690" s="204"/>
      <c r="D690" s="204"/>
      <c r="E690" s="201"/>
      <c r="F690" s="202" t="str">
        <f>IF(ISBLANK(E690), "", VLOOKUP(E690, Z!$A$2:$C$4127, 3, FALSE))</f>
        <v/>
      </c>
      <c r="G690" s="227"/>
      <c r="H690" s="227"/>
      <c r="I690" s="203" cm="1">
        <f t="array" ref="I690">IFERROR(W690/100*L690*INDEX(Application,X690,4), 0)</f>
        <v>0</v>
      </c>
      <c r="J690" s="204"/>
      <c r="K690" s="204"/>
      <c r="L690" s="229"/>
      <c r="M690" s="228"/>
      <c r="N690" s="203" cm="1">
        <f t="array" ref="N690">IFERROR(M690/100*L690*INDEX(Application,X690,4), 0)</f>
        <v>0</v>
      </c>
      <c r="O690" s="205"/>
      <c r="P690" s="204"/>
      <c r="Q690" s="201"/>
      <c r="R690" s="202" t="str">
        <f>IF(ISBLANK(Q690), "", VLOOKUP(Q690, Z!$A$2:$C$4127, 3, FALSE))</f>
        <v/>
      </c>
      <c r="S690" s="206"/>
      <c r="T690" s="207">
        <f t="shared" si="110"/>
        <v>0</v>
      </c>
      <c r="U690" s="211"/>
      <c r="V690" s="237">
        <f t="shared" si="111"/>
        <v>1</v>
      </c>
      <c r="W690" s="238">
        <f t="shared" si="117"/>
        <v>36.82</v>
      </c>
      <c r="X690" s="239">
        <f t="shared" si="112"/>
        <v>1</v>
      </c>
      <c r="Y690" s="237">
        <f t="shared" si="113"/>
        <v>1</v>
      </c>
      <c r="Z690" s="238">
        <f t="shared" si="114"/>
        <v>23.933</v>
      </c>
      <c r="AA690" s="238">
        <f t="shared" si="115"/>
        <v>23.933</v>
      </c>
      <c r="AB690" s="238">
        <f t="shared" si="118"/>
        <v>13.052</v>
      </c>
      <c r="AC690" s="238">
        <f t="shared" si="116"/>
        <v>15.262500000000001</v>
      </c>
      <c r="AD690" s="240">
        <f t="shared" si="119"/>
        <v>0</v>
      </c>
      <c r="AE690" s="240">
        <f t="shared" si="120"/>
        <v>79</v>
      </c>
      <c r="AF690" s="240"/>
      <c r="AG690" s="240"/>
    </row>
    <row r="691" spans="1:33" x14ac:dyDescent="0.2">
      <c r="A691" s="197"/>
      <c r="B691" s="9">
        <v>662</v>
      </c>
      <c r="C691" s="204"/>
      <c r="D691" s="204"/>
      <c r="E691" s="201"/>
      <c r="F691" s="202" t="str">
        <f>IF(ISBLANK(E691), "", VLOOKUP(E691, Z!$A$2:$C$4127, 3, FALSE))</f>
        <v/>
      </c>
      <c r="G691" s="227"/>
      <c r="H691" s="227"/>
      <c r="I691" s="203" cm="1">
        <f t="array" ref="I691">IFERROR(W691/100*L691*INDEX(Application,X691,4), 0)</f>
        <v>0</v>
      </c>
      <c r="J691" s="204"/>
      <c r="K691" s="204"/>
      <c r="L691" s="229"/>
      <c r="M691" s="228"/>
      <c r="N691" s="203" cm="1">
        <f t="array" ref="N691">IFERROR(M691/100*L691*INDEX(Application,X691,4), 0)</f>
        <v>0</v>
      </c>
      <c r="O691" s="205"/>
      <c r="P691" s="204"/>
      <c r="Q691" s="201"/>
      <c r="R691" s="202" t="str">
        <f>IF(ISBLANK(Q691), "", VLOOKUP(Q691, Z!$A$2:$C$4127, 3, FALSE))</f>
        <v/>
      </c>
      <c r="S691" s="206"/>
      <c r="T691" s="207">
        <f t="shared" si="110"/>
        <v>0</v>
      </c>
      <c r="U691" s="211"/>
      <c r="V691" s="237">
        <f t="shared" si="111"/>
        <v>1</v>
      </c>
      <c r="W691" s="238">
        <f t="shared" si="117"/>
        <v>36.82</v>
      </c>
      <c r="X691" s="239">
        <f t="shared" si="112"/>
        <v>1</v>
      </c>
      <c r="Y691" s="237">
        <f t="shared" si="113"/>
        <v>1</v>
      </c>
      <c r="Z691" s="238">
        <f t="shared" si="114"/>
        <v>23.933</v>
      </c>
      <c r="AA691" s="238">
        <f t="shared" si="115"/>
        <v>23.933</v>
      </c>
      <c r="AB691" s="238">
        <f t="shared" si="118"/>
        <v>13.052</v>
      </c>
      <c r="AC691" s="238">
        <f t="shared" si="116"/>
        <v>15.262500000000001</v>
      </c>
      <c r="AD691" s="240">
        <f t="shared" si="119"/>
        <v>0</v>
      </c>
      <c r="AE691" s="240">
        <f t="shared" si="120"/>
        <v>79</v>
      </c>
      <c r="AF691" s="240"/>
      <c r="AG691" s="240"/>
    </row>
    <row r="692" spans="1:33" x14ac:dyDescent="0.2">
      <c r="A692" s="197"/>
      <c r="B692" s="9">
        <v>663</v>
      </c>
      <c r="C692" s="204"/>
      <c r="D692" s="204"/>
      <c r="E692" s="201"/>
      <c r="F692" s="202" t="str">
        <f>IF(ISBLANK(E692), "", VLOOKUP(E692, Z!$A$2:$C$4127, 3, FALSE))</f>
        <v/>
      </c>
      <c r="G692" s="227"/>
      <c r="H692" s="227"/>
      <c r="I692" s="203" cm="1">
        <f t="array" ref="I692">IFERROR(W692/100*L692*INDEX(Application,X692,4), 0)</f>
        <v>0</v>
      </c>
      <c r="J692" s="204"/>
      <c r="K692" s="204"/>
      <c r="L692" s="229"/>
      <c r="M692" s="228"/>
      <c r="N692" s="203" cm="1">
        <f t="array" ref="N692">IFERROR(M692/100*L692*INDEX(Application,X692,4), 0)</f>
        <v>0</v>
      </c>
      <c r="O692" s="205"/>
      <c r="P692" s="204"/>
      <c r="Q692" s="201"/>
      <c r="R692" s="202" t="str">
        <f>IF(ISBLANK(Q692), "", VLOOKUP(Q692, Z!$A$2:$C$4127, 3, FALSE))</f>
        <v/>
      </c>
      <c r="S692" s="206"/>
      <c r="T692" s="207">
        <f t="shared" si="110"/>
        <v>0</v>
      </c>
      <c r="U692" s="211"/>
      <c r="V692" s="237">
        <f t="shared" si="111"/>
        <v>1</v>
      </c>
      <c r="W692" s="238">
        <f t="shared" si="117"/>
        <v>36.82</v>
      </c>
      <c r="X692" s="239">
        <f t="shared" si="112"/>
        <v>1</v>
      </c>
      <c r="Y692" s="237">
        <f t="shared" si="113"/>
        <v>1</v>
      </c>
      <c r="Z692" s="238">
        <f t="shared" si="114"/>
        <v>23.933</v>
      </c>
      <c r="AA692" s="238">
        <f t="shared" si="115"/>
        <v>23.933</v>
      </c>
      <c r="AB692" s="238">
        <f t="shared" si="118"/>
        <v>13.052</v>
      </c>
      <c r="AC692" s="238">
        <f t="shared" si="116"/>
        <v>15.262500000000001</v>
      </c>
      <c r="AD692" s="240">
        <f t="shared" si="119"/>
        <v>0</v>
      </c>
      <c r="AE692" s="240">
        <f t="shared" si="120"/>
        <v>79</v>
      </c>
      <c r="AF692" s="240"/>
      <c r="AG692" s="240"/>
    </row>
    <row r="693" spans="1:33" x14ac:dyDescent="0.2">
      <c r="A693" s="197"/>
      <c r="B693" s="9">
        <v>664</v>
      </c>
      <c r="C693" s="204"/>
      <c r="D693" s="204"/>
      <c r="E693" s="201"/>
      <c r="F693" s="202" t="str">
        <f>IF(ISBLANK(E693), "", VLOOKUP(E693, Z!$A$2:$C$4127, 3, FALSE))</f>
        <v/>
      </c>
      <c r="G693" s="227"/>
      <c r="H693" s="227"/>
      <c r="I693" s="203" cm="1">
        <f t="array" ref="I693">IFERROR(W693/100*L693*INDEX(Application,X693,4), 0)</f>
        <v>0</v>
      </c>
      <c r="J693" s="204"/>
      <c r="K693" s="204"/>
      <c r="L693" s="229"/>
      <c r="M693" s="228"/>
      <c r="N693" s="203" cm="1">
        <f t="array" ref="N693">IFERROR(M693/100*L693*INDEX(Application,X693,4), 0)</f>
        <v>0</v>
      </c>
      <c r="O693" s="205"/>
      <c r="P693" s="204"/>
      <c r="Q693" s="201"/>
      <c r="R693" s="202" t="str">
        <f>IF(ISBLANK(Q693), "", VLOOKUP(Q693, Z!$A$2:$C$4127, 3, FALSE))</f>
        <v/>
      </c>
      <c r="S693" s="206"/>
      <c r="T693" s="207">
        <f t="shared" si="110"/>
        <v>0</v>
      </c>
      <c r="U693" s="211"/>
      <c r="V693" s="237">
        <f t="shared" si="111"/>
        <v>1</v>
      </c>
      <c r="W693" s="238">
        <f t="shared" si="117"/>
        <v>36.82</v>
      </c>
      <c r="X693" s="239">
        <f t="shared" si="112"/>
        <v>1</v>
      </c>
      <c r="Y693" s="237">
        <f t="shared" si="113"/>
        <v>1</v>
      </c>
      <c r="Z693" s="238">
        <f t="shared" si="114"/>
        <v>23.933</v>
      </c>
      <c r="AA693" s="238">
        <f t="shared" si="115"/>
        <v>23.933</v>
      </c>
      <c r="AB693" s="238">
        <f t="shared" si="118"/>
        <v>13.052</v>
      </c>
      <c r="AC693" s="238">
        <f t="shared" si="116"/>
        <v>15.262500000000001</v>
      </c>
      <c r="AD693" s="240">
        <f t="shared" si="119"/>
        <v>0</v>
      </c>
      <c r="AE693" s="240">
        <f t="shared" si="120"/>
        <v>79</v>
      </c>
      <c r="AF693" s="240"/>
      <c r="AG693" s="240"/>
    </row>
    <row r="694" spans="1:33" x14ac:dyDescent="0.2">
      <c r="A694" s="197"/>
      <c r="B694" s="226">
        <v>665</v>
      </c>
      <c r="C694" s="204"/>
      <c r="D694" s="204"/>
      <c r="E694" s="201"/>
      <c r="F694" s="202" t="str">
        <f>IF(ISBLANK(E694), "", VLOOKUP(E694, Z!$A$2:$C$4127, 3, FALSE))</f>
        <v/>
      </c>
      <c r="G694" s="227"/>
      <c r="H694" s="227"/>
      <c r="I694" s="203" cm="1">
        <f t="array" ref="I694">IFERROR(W694/100*L694*INDEX(Application,X694,4), 0)</f>
        <v>0</v>
      </c>
      <c r="J694" s="204"/>
      <c r="K694" s="204"/>
      <c r="L694" s="229"/>
      <c r="M694" s="228"/>
      <c r="N694" s="203" cm="1">
        <f t="array" ref="N694">IFERROR(M694/100*L694*INDEX(Application,X694,4), 0)</f>
        <v>0</v>
      </c>
      <c r="O694" s="205"/>
      <c r="P694" s="204"/>
      <c r="Q694" s="201"/>
      <c r="R694" s="202" t="str">
        <f>IF(ISBLANK(Q694), "", VLOOKUP(Q694, Z!$A$2:$C$4127, 3, FALSE))</f>
        <v/>
      </c>
      <c r="S694" s="206"/>
      <c r="T694" s="207">
        <f t="shared" si="110"/>
        <v>0</v>
      </c>
      <c r="U694" s="211"/>
      <c r="V694" s="237">
        <f t="shared" si="111"/>
        <v>1</v>
      </c>
      <c r="W694" s="238">
        <f t="shared" si="117"/>
        <v>36.82</v>
      </c>
      <c r="X694" s="239">
        <f t="shared" si="112"/>
        <v>1</v>
      </c>
      <c r="Y694" s="237">
        <f t="shared" si="113"/>
        <v>1</v>
      </c>
      <c r="Z694" s="238">
        <f t="shared" si="114"/>
        <v>23.933</v>
      </c>
      <c r="AA694" s="238">
        <f t="shared" si="115"/>
        <v>23.933</v>
      </c>
      <c r="AB694" s="238">
        <f t="shared" si="118"/>
        <v>13.052</v>
      </c>
      <c r="AC694" s="238">
        <f t="shared" si="116"/>
        <v>15.262500000000001</v>
      </c>
      <c r="AD694" s="240">
        <f t="shared" si="119"/>
        <v>0</v>
      </c>
      <c r="AE694" s="240">
        <f t="shared" si="120"/>
        <v>79</v>
      </c>
      <c r="AF694" s="240"/>
      <c r="AG694" s="240"/>
    </row>
    <row r="695" spans="1:33" x14ac:dyDescent="0.2">
      <c r="A695" s="197"/>
      <c r="B695" s="9">
        <v>666</v>
      </c>
      <c r="C695" s="204"/>
      <c r="D695" s="204"/>
      <c r="E695" s="201"/>
      <c r="F695" s="202" t="str">
        <f>IF(ISBLANK(E695), "", VLOOKUP(E695, Z!$A$2:$C$4127, 3, FALSE))</f>
        <v/>
      </c>
      <c r="G695" s="227"/>
      <c r="H695" s="227"/>
      <c r="I695" s="203" cm="1">
        <f t="array" ref="I695">IFERROR(W695/100*L695*INDEX(Application,X695,4), 0)</f>
        <v>0</v>
      </c>
      <c r="J695" s="204"/>
      <c r="K695" s="204"/>
      <c r="L695" s="229"/>
      <c r="M695" s="228"/>
      <c r="N695" s="203" cm="1">
        <f t="array" ref="N695">IFERROR(M695/100*L695*INDEX(Application,X695,4), 0)</f>
        <v>0</v>
      </c>
      <c r="O695" s="205"/>
      <c r="P695" s="204"/>
      <c r="Q695" s="201"/>
      <c r="R695" s="202" t="str">
        <f>IF(ISBLANK(Q695), "", VLOOKUP(Q695, Z!$A$2:$C$4127, 3, FALSE))</f>
        <v/>
      </c>
      <c r="S695" s="206"/>
      <c r="T695" s="207">
        <f t="shared" si="110"/>
        <v>0</v>
      </c>
      <c r="U695" s="211"/>
      <c r="V695" s="237">
        <f t="shared" si="111"/>
        <v>1</v>
      </c>
      <c r="W695" s="238">
        <f t="shared" si="117"/>
        <v>36.82</v>
      </c>
      <c r="X695" s="239">
        <f t="shared" si="112"/>
        <v>1</v>
      </c>
      <c r="Y695" s="237">
        <f t="shared" si="113"/>
        <v>1</v>
      </c>
      <c r="Z695" s="238">
        <f t="shared" si="114"/>
        <v>23.933</v>
      </c>
      <c r="AA695" s="238">
        <f t="shared" si="115"/>
        <v>23.933</v>
      </c>
      <c r="AB695" s="238">
        <f t="shared" si="118"/>
        <v>13.052</v>
      </c>
      <c r="AC695" s="238">
        <f t="shared" si="116"/>
        <v>15.262500000000001</v>
      </c>
      <c r="AD695" s="240">
        <f t="shared" si="119"/>
        <v>0</v>
      </c>
      <c r="AE695" s="240">
        <f t="shared" si="120"/>
        <v>79</v>
      </c>
      <c r="AF695" s="240"/>
      <c r="AG695" s="240"/>
    </row>
    <row r="696" spans="1:33" x14ac:dyDescent="0.2">
      <c r="A696" s="197"/>
      <c r="B696" s="9">
        <v>667</v>
      </c>
      <c r="C696" s="204"/>
      <c r="D696" s="204"/>
      <c r="E696" s="201"/>
      <c r="F696" s="202" t="str">
        <f>IF(ISBLANK(E696), "", VLOOKUP(E696, Z!$A$2:$C$4127, 3, FALSE))</f>
        <v/>
      </c>
      <c r="G696" s="227"/>
      <c r="H696" s="227"/>
      <c r="I696" s="203" cm="1">
        <f t="array" ref="I696">IFERROR(W696/100*L696*INDEX(Application,X696,4), 0)</f>
        <v>0</v>
      </c>
      <c r="J696" s="204"/>
      <c r="K696" s="204"/>
      <c r="L696" s="229"/>
      <c r="M696" s="228"/>
      <c r="N696" s="203" cm="1">
        <f t="array" ref="N696">IFERROR(M696/100*L696*INDEX(Application,X696,4), 0)</f>
        <v>0</v>
      </c>
      <c r="O696" s="205"/>
      <c r="P696" s="204"/>
      <c r="Q696" s="201"/>
      <c r="R696" s="202" t="str">
        <f>IF(ISBLANK(Q696), "", VLOOKUP(Q696, Z!$A$2:$C$4127, 3, FALSE))</f>
        <v/>
      </c>
      <c r="S696" s="206"/>
      <c r="T696" s="207">
        <f t="shared" si="110"/>
        <v>0</v>
      </c>
      <c r="U696" s="211"/>
      <c r="V696" s="237">
        <f t="shared" si="111"/>
        <v>1</v>
      </c>
      <c r="W696" s="238">
        <f t="shared" si="117"/>
        <v>36.82</v>
      </c>
      <c r="X696" s="239">
        <f t="shared" si="112"/>
        <v>1</v>
      </c>
      <c r="Y696" s="237">
        <f t="shared" si="113"/>
        <v>1</v>
      </c>
      <c r="Z696" s="238">
        <f t="shared" si="114"/>
        <v>23.933</v>
      </c>
      <c r="AA696" s="238">
        <f t="shared" si="115"/>
        <v>23.933</v>
      </c>
      <c r="AB696" s="238">
        <f t="shared" si="118"/>
        <v>13.052</v>
      </c>
      <c r="AC696" s="238">
        <f t="shared" si="116"/>
        <v>15.262500000000001</v>
      </c>
      <c r="AD696" s="240">
        <f t="shared" si="119"/>
        <v>0</v>
      </c>
      <c r="AE696" s="240">
        <f t="shared" si="120"/>
        <v>79</v>
      </c>
      <c r="AF696" s="240"/>
      <c r="AG696" s="240"/>
    </row>
    <row r="697" spans="1:33" x14ac:dyDescent="0.2">
      <c r="A697" s="197"/>
      <c r="B697" s="9">
        <v>668</v>
      </c>
      <c r="C697" s="204"/>
      <c r="D697" s="204"/>
      <c r="E697" s="201"/>
      <c r="F697" s="202" t="str">
        <f>IF(ISBLANK(E697), "", VLOOKUP(E697, Z!$A$2:$C$4127, 3, FALSE))</f>
        <v/>
      </c>
      <c r="G697" s="227"/>
      <c r="H697" s="227"/>
      <c r="I697" s="203" cm="1">
        <f t="array" ref="I697">IFERROR(W697/100*L697*INDEX(Application,X697,4), 0)</f>
        <v>0</v>
      </c>
      <c r="J697" s="204"/>
      <c r="K697" s="204"/>
      <c r="L697" s="229"/>
      <c r="M697" s="228"/>
      <c r="N697" s="203" cm="1">
        <f t="array" ref="N697">IFERROR(M697/100*L697*INDEX(Application,X697,4), 0)</f>
        <v>0</v>
      </c>
      <c r="O697" s="205"/>
      <c r="P697" s="204"/>
      <c r="Q697" s="201"/>
      <c r="R697" s="202" t="str">
        <f>IF(ISBLANK(Q697), "", VLOOKUP(Q697, Z!$A$2:$C$4127, 3, FALSE))</f>
        <v/>
      </c>
      <c r="S697" s="206"/>
      <c r="T697" s="207">
        <f t="shared" si="110"/>
        <v>0</v>
      </c>
      <c r="U697" s="211"/>
      <c r="V697" s="237">
        <f t="shared" si="111"/>
        <v>1</v>
      </c>
      <c r="W697" s="238">
        <f t="shared" si="117"/>
        <v>36.82</v>
      </c>
      <c r="X697" s="239">
        <f t="shared" si="112"/>
        <v>1</v>
      </c>
      <c r="Y697" s="237">
        <f t="shared" si="113"/>
        <v>1</v>
      </c>
      <c r="Z697" s="238">
        <f t="shared" si="114"/>
        <v>23.933</v>
      </c>
      <c r="AA697" s="238">
        <f t="shared" si="115"/>
        <v>23.933</v>
      </c>
      <c r="AB697" s="238">
        <f t="shared" si="118"/>
        <v>13.052</v>
      </c>
      <c r="AC697" s="238">
        <f t="shared" si="116"/>
        <v>15.262500000000001</v>
      </c>
      <c r="AD697" s="240">
        <f t="shared" si="119"/>
        <v>0</v>
      </c>
      <c r="AE697" s="240">
        <f t="shared" si="120"/>
        <v>79</v>
      </c>
      <c r="AF697" s="240"/>
      <c r="AG697" s="240"/>
    </row>
    <row r="698" spans="1:33" x14ac:dyDescent="0.2">
      <c r="A698" s="197"/>
      <c r="B698" s="226">
        <v>669</v>
      </c>
      <c r="C698" s="204"/>
      <c r="D698" s="204"/>
      <c r="E698" s="201"/>
      <c r="F698" s="202" t="str">
        <f>IF(ISBLANK(E698), "", VLOOKUP(E698, Z!$A$2:$C$4127, 3, FALSE))</f>
        <v/>
      </c>
      <c r="G698" s="227"/>
      <c r="H698" s="227"/>
      <c r="I698" s="203" cm="1">
        <f t="array" ref="I698">IFERROR(W698/100*L698*INDEX(Application,X698,4), 0)</f>
        <v>0</v>
      </c>
      <c r="J698" s="204"/>
      <c r="K698" s="204"/>
      <c r="L698" s="229"/>
      <c r="M698" s="228"/>
      <c r="N698" s="203" cm="1">
        <f t="array" ref="N698">IFERROR(M698/100*L698*INDEX(Application,X698,4), 0)</f>
        <v>0</v>
      </c>
      <c r="O698" s="205"/>
      <c r="P698" s="204"/>
      <c r="Q698" s="201"/>
      <c r="R698" s="202" t="str">
        <f>IF(ISBLANK(Q698), "", VLOOKUP(Q698, Z!$A$2:$C$4127, 3, FALSE))</f>
        <v/>
      </c>
      <c r="S698" s="206"/>
      <c r="T698" s="207">
        <f t="shared" si="110"/>
        <v>0</v>
      </c>
      <c r="U698" s="211"/>
      <c r="V698" s="237">
        <f t="shared" si="111"/>
        <v>1</v>
      </c>
      <c r="W698" s="238">
        <f t="shared" si="117"/>
        <v>36.82</v>
      </c>
      <c r="X698" s="239">
        <f t="shared" si="112"/>
        <v>1</v>
      </c>
      <c r="Y698" s="237">
        <f t="shared" si="113"/>
        <v>1</v>
      </c>
      <c r="Z698" s="238">
        <f t="shared" si="114"/>
        <v>23.933</v>
      </c>
      <c r="AA698" s="238">
        <f t="shared" si="115"/>
        <v>23.933</v>
      </c>
      <c r="AB698" s="238">
        <f t="shared" si="118"/>
        <v>13.052</v>
      </c>
      <c r="AC698" s="238">
        <f t="shared" si="116"/>
        <v>15.262500000000001</v>
      </c>
      <c r="AD698" s="240">
        <f t="shared" si="119"/>
        <v>0</v>
      </c>
      <c r="AE698" s="240">
        <f t="shared" si="120"/>
        <v>79</v>
      </c>
      <c r="AF698" s="240"/>
      <c r="AG698" s="240"/>
    </row>
    <row r="699" spans="1:33" x14ac:dyDescent="0.2">
      <c r="A699" s="197"/>
      <c r="B699" s="9">
        <v>670</v>
      </c>
      <c r="C699" s="204"/>
      <c r="D699" s="204"/>
      <c r="E699" s="201"/>
      <c r="F699" s="202" t="str">
        <f>IF(ISBLANK(E699), "", VLOOKUP(E699, Z!$A$2:$C$4127, 3, FALSE))</f>
        <v/>
      </c>
      <c r="G699" s="227"/>
      <c r="H699" s="227"/>
      <c r="I699" s="203" cm="1">
        <f t="array" ref="I699">IFERROR(W699/100*L699*INDEX(Application,X699,4), 0)</f>
        <v>0</v>
      </c>
      <c r="J699" s="204"/>
      <c r="K699" s="204"/>
      <c r="L699" s="229"/>
      <c r="M699" s="228"/>
      <c r="N699" s="203" cm="1">
        <f t="array" ref="N699">IFERROR(M699/100*L699*INDEX(Application,X699,4), 0)</f>
        <v>0</v>
      </c>
      <c r="O699" s="205"/>
      <c r="P699" s="204"/>
      <c r="Q699" s="201"/>
      <c r="R699" s="202" t="str">
        <f>IF(ISBLANK(Q699), "", VLOOKUP(Q699, Z!$A$2:$C$4127, 3, FALSE))</f>
        <v/>
      </c>
      <c r="S699" s="206"/>
      <c r="T699" s="207">
        <f t="shared" si="110"/>
        <v>0</v>
      </c>
      <c r="U699" s="211"/>
      <c r="V699" s="237">
        <f t="shared" si="111"/>
        <v>1</v>
      </c>
      <c r="W699" s="238">
        <f t="shared" si="117"/>
        <v>36.82</v>
      </c>
      <c r="X699" s="239">
        <f t="shared" si="112"/>
        <v>1</v>
      </c>
      <c r="Y699" s="237">
        <f t="shared" si="113"/>
        <v>1</v>
      </c>
      <c r="Z699" s="238">
        <f t="shared" si="114"/>
        <v>23.933</v>
      </c>
      <c r="AA699" s="238">
        <f t="shared" si="115"/>
        <v>23.933</v>
      </c>
      <c r="AB699" s="238">
        <f t="shared" si="118"/>
        <v>13.052</v>
      </c>
      <c r="AC699" s="238">
        <f t="shared" si="116"/>
        <v>15.262500000000001</v>
      </c>
      <c r="AD699" s="240">
        <f t="shared" si="119"/>
        <v>0</v>
      </c>
      <c r="AE699" s="240">
        <f t="shared" si="120"/>
        <v>79</v>
      </c>
      <c r="AF699" s="240"/>
      <c r="AG699" s="240"/>
    </row>
    <row r="700" spans="1:33" x14ac:dyDescent="0.2">
      <c r="A700" s="197"/>
      <c r="B700" s="9">
        <v>671</v>
      </c>
      <c r="C700" s="204"/>
      <c r="D700" s="204"/>
      <c r="E700" s="201"/>
      <c r="F700" s="202" t="str">
        <f>IF(ISBLANK(E700), "", VLOOKUP(E700, Z!$A$2:$C$4127, 3, FALSE))</f>
        <v/>
      </c>
      <c r="G700" s="227"/>
      <c r="H700" s="227"/>
      <c r="I700" s="203" cm="1">
        <f t="array" ref="I700">IFERROR(W700/100*L700*INDEX(Application,X700,4), 0)</f>
        <v>0</v>
      </c>
      <c r="J700" s="204"/>
      <c r="K700" s="204"/>
      <c r="L700" s="229"/>
      <c r="M700" s="228"/>
      <c r="N700" s="203" cm="1">
        <f t="array" ref="N700">IFERROR(M700/100*L700*INDEX(Application,X700,4), 0)</f>
        <v>0</v>
      </c>
      <c r="O700" s="205"/>
      <c r="P700" s="204"/>
      <c r="Q700" s="201"/>
      <c r="R700" s="202" t="str">
        <f>IF(ISBLANK(Q700), "", VLOOKUP(Q700, Z!$A$2:$C$4127, 3, FALSE))</f>
        <v/>
      </c>
      <c r="S700" s="206"/>
      <c r="T700" s="207">
        <f t="shared" si="110"/>
        <v>0</v>
      </c>
      <c r="U700" s="211"/>
      <c r="V700" s="237">
        <f t="shared" si="111"/>
        <v>1</v>
      </c>
      <c r="W700" s="238">
        <f t="shared" si="117"/>
        <v>36.82</v>
      </c>
      <c r="X700" s="239">
        <f t="shared" si="112"/>
        <v>1</v>
      </c>
      <c r="Y700" s="237">
        <f t="shared" si="113"/>
        <v>1</v>
      </c>
      <c r="Z700" s="238">
        <f t="shared" si="114"/>
        <v>23.933</v>
      </c>
      <c r="AA700" s="238">
        <f t="shared" si="115"/>
        <v>23.933</v>
      </c>
      <c r="AB700" s="238">
        <f t="shared" si="118"/>
        <v>13.052</v>
      </c>
      <c r="AC700" s="238">
        <f t="shared" si="116"/>
        <v>15.262500000000001</v>
      </c>
      <c r="AD700" s="240">
        <f t="shared" si="119"/>
        <v>0</v>
      </c>
      <c r="AE700" s="240">
        <f t="shared" si="120"/>
        <v>79</v>
      </c>
      <c r="AF700" s="240"/>
      <c r="AG700" s="240"/>
    </row>
    <row r="701" spans="1:33" x14ac:dyDescent="0.2">
      <c r="A701" s="197"/>
      <c r="B701" s="9">
        <v>672</v>
      </c>
      <c r="C701" s="204"/>
      <c r="D701" s="204"/>
      <c r="E701" s="201"/>
      <c r="F701" s="202" t="str">
        <f>IF(ISBLANK(E701), "", VLOOKUP(E701, Z!$A$2:$C$4127, 3, FALSE))</f>
        <v/>
      </c>
      <c r="G701" s="227"/>
      <c r="H701" s="227"/>
      <c r="I701" s="203" cm="1">
        <f t="array" ref="I701">IFERROR(W701/100*L701*INDEX(Application,X701,4), 0)</f>
        <v>0</v>
      </c>
      <c r="J701" s="204"/>
      <c r="K701" s="204"/>
      <c r="L701" s="229"/>
      <c r="M701" s="228"/>
      <c r="N701" s="203" cm="1">
        <f t="array" ref="N701">IFERROR(M701/100*L701*INDEX(Application,X701,4), 0)</f>
        <v>0</v>
      </c>
      <c r="O701" s="205"/>
      <c r="P701" s="204"/>
      <c r="Q701" s="201"/>
      <c r="R701" s="202" t="str">
        <f>IF(ISBLANK(Q701), "", VLOOKUP(Q701, Z!$A$2:$C$4127, 3, FALSE))</f>
        <v/>
      </c>
      <c r="S701" s="206"/>
      <c r="T701" s="207">
        <f t="shared" si="110"/>
        <v>0</v>
      </c>
      <c r="U701" s="211"/>
      <c r="V701" s="237">
        <f t="shared" si="111"/>
        <v>1</v>
      </c>
      <c r="W701" s="238">
        <f t="shared" si="117"/>
        <v>36.82</v>
      </c>
      <c r="X701" s="239">
        <f t="shared" si="112"/>
        <v>1</v>
      </c>
      <c r="Y701" s="237">
        <f t="shared" si="113"/>
        <v>1</v>
      </c>
      <c r="Z701" s="238">
        <f t="shared" si="114"/>
        <v>23.933</v>
      </c>
      <c r="AA701" s="238">
        <f t="shared" si="115"/>
        <v>23.933</v>
      </c>
      <c r="AB701" s="238">
        <f t="shared" si="118"/>
        <v>13.052</v>
      </c>
      <c r="AC701" s="238">
        <f t="shared" si="116"/>
        <v>15.262500000000001</v>
      </c>
      <c r="AD701" s="240">
        <f t="shared" si="119"/>
        <v>0</v>
      </c>
      <c r="AE701" s="240">
        <f t="shared" si="120"/>
        <v>79</v>
      </c>
      <c r="AF701" s="240"/>
      <c r="AG701" s="240"/>
    </row>
    <row r="702" spans="1:33" x14ac:dyDescent="0.2">
      <c r="A702" s="197"/>
      <c r="B702" s="226">
        <v>673</v>
      </c>
      <c r="C702" s="204"/>
      <c r="D702" s="204"/>
      <c r="E702" s="201"/>
      <c r="F702" s="202" t="str">
        <f>IF(ISBLANK(E702), "", VLOOKUP(E702, Z!$A$2:$C$4127, 3, FALSE))</f>
        <v/>
      </c>
      <c r="G702" s="227"/>
      <c r="H702" s="227"/>
      <c r="I702" s="203" cm="1">
        <f t="array" ref="I702">IFERROR(W702/100*L702*INDEX(Application,X702,4), 0)</f>
        <v>0</v>
      </c>
      <c r="J702" s="204"/>
      <c r="K702" s="204"/>
      <c r="L702" s="229"/>
      <c r="M702" s="228"/>
      <c r="N702" s="203" cm="1">
        <f t="array" ref="N702">IFERROR(M702/100*L702*INDEX(Application,X702,4), 0)</f>
        <v>0</v>
      </c>
      <c r="O702" s="205"/>
      <c r="P702" s="204"/>
      <c r="Q702" s="201"/>
      <c r="R702" s="202" t="str">
        <f>IF(ISBLANK(Q702), "", VLOOKUP(Q702, Z!$A$2:$C$4127, 3, FALSE))</f>
        <v/>
      </c>
      <c r="S702" s="206"/>
      <c r="T702" s="207">
        <f t="shared" si="110"/>
        <v>0</v>
      </c>
      <c r="U702" s="211"/>
      <c r="V702" s="237">
        <f t="shared" si="111"/>
        <v>1</v>
      </c>
      <c r="W702" s="238">
        <f t="shared" si="117"/>
        <v>36.82</v>
      </c>
      <c r="X702" s="239">
        <f t="shared" si="112"/>
        <v>1</v>
      </c>
      <c r="Y702" s="237">
        <f t="shared" si="113"/>
        <v>1</v>
      </c>
      <c r="Z702" s="238">
        <f t="shared" si="114"/>
        <v>23.933</v>
      </c>
      <c r="AA702" s="238">
        <f t="shared" si="115"/>
        <v>23.933</v>
      </c>
      <c r="AB702" s="238">
        <f t="shared" si="118"/>
        <v>13.052</v>
      </c>
      <c r="AC702" s="238">
        <f t="shared" si="116"/>
        <v>15.262500000000001</v>
      </c>
      <c r="AD702" s="240">
        <f t="shared" si="119"/>
        <v>0</v>
      </c>
      <c r="AE702" s="240">
        <f t="shared" si="120"/>
        <v>79</v>
      </c>
      <c r="AF702" s="240"/>
      <c r="AG702" s="240"/>
    </row>
    <row r="703" spans="1:33" x14ac:dyDescent="0.2">
      <c r="A703" s="197"/>
      <c r="B703" s="9">
        <v>674</v>
      </c>
      <c r="C703" s="204"/>
      <c r="D703" s="204"/>
      <c r="E703" s="201"/>
      <c r="F703" s="202" t="str">
        <f>IF(ISBLANK(E703), "", VLOOKUP(E703, Z!$A$2:$C$4127, 3, FALSE))</f>
        <v/>
      </c>
      <c r="G703" s="227"/>
      <c r="H703" s="227"/>
      <c r="I703" s="203" cm="1">
        <f t="array" ref="I703">IFERROR(W703/100*L703*INDEX(Application,X703,4), 0)</f>
        <v>0</v>
      </c>
      <c r="J703" s="204"/>
      <c r="K703" s="204"/>
      <c r="L703" s="229"/>
      <c r="M703" s="228"/>
      <c r="N703" s="203" cm="1">
        <f t="array" ref="N703">IFERROR(M703/100*L703*INDEX(Application,X703,4), 0)</f>
        <v>0</v>
      </c>
      <c r="O703" s="205"/>
      <c r="P703" s="204"/>
      <c r="Q703" s="201"/>
      <c r="R703" s="202" t="str">
        <f>IF(ISBLANK(Q703), "", VLOOKUP(Q703, Z!$A$2:$C$4127, 3, FALSE))</f>
        <v/>
      </c>
      <c r="S703" s="206"/>
      <c r="T703" s="207">
        <f t="shared" si="110"/>
        <v>0</v>
      </c>
      <c r="U703" s="211"/>
      <c r="V703" s="237">
        <f t="shared" si="111"/>
        <v>1</v>
      </c>
      <c r="W703" s="238">
        <f t="shared" si="117"/>
        <v>36.82</v>
      </c>
      <c r="X703" s="239">
        <f t="shared" si="112"/>
        <v>1</v>
      </c>
      <c r="Y703" s="237">
        <f t="shared" si="113"/>
        <v>1</v>
      </c>
      <c r="Z703" s="238">
        <f t="shared" si="114"/>
        <v>23.933</v>
      </c>
      <c r="AA703" s="238">
        <f t="shared" si="115"/>
        <v>23.933</v>
      </c>
      <c r="AB703" s="238">
        <f t="shared" si="118"/>
        <v>13.052</v>
      </c>
      <c r="AC703" s="238">
        <f t="shared" si="116"/>
        <v>15.262500000000001</v>
      </c>
      <c r="AD703" s="240">
        <f t="shared" si="119"/>
        <v>0</v>
      </c>
      <c r="AE703" s="240">
        <f t="shared" si="120"/>
        <v>79</v>
      </c>
      <c r="AF703" s="240"/>
      <c r="AG703" s="240"/>
    </row>
    <row r="704" spans="1:33" x14ac:dyDescent="0.2">
      <c r="A704" s="197"/>
      <c r="B704" s="9">
        <v>675</v>
      </c>
      <c r="C704" s="204"/>
      <c r="D704" s="204"/>
      <c r="E704" s="201"/>
      <c r="F704" s="202" t="str">
        <f>IF(ISBLANK(E704), "", VLOOKUP(E704, Z!$A$2:$C$4127, 3, FALSE))</f>
        <v/>
      </c>
      <c r="G704" s="227"/>
      <c r="H704" s="227"/>
      <c r="I704" s="203" cm="1">
        <f t="array" ref="I704">IFERROR(W704/100*L704*INDEX(Application,X704,4), 0)</f>
        <v>0</v>
      </c>
      <c r="J704" s="204"/>
      <c r="K704" s="204"/>
      <c r="L704" s="229"/>
      <c r="M704" s="228"/>
      <c r="N704" s="203" cm="1">
        <f t="array" ref="N704">IFERROR(M704/100*L704*INDEX(Application,X704,4), 0)</f>
        <v>0</v>
      </c>
      <c r="O704" s="205"/>
      <c r="P704" s="204"/>
      <c r="Q704" s="201"/>
      <c r="R704" s="202" t="str">
        <f>IF(ISBLANK(Q704), "", VLOOKUP(Q704, Z!$A$2:$C$4127, 3, FALSE))</f>
        <v/>
      </c>
      <c r="S704" s="206"/>
      <c r="T704" s="207">
        <f t="shared" si="110"/>
        <v>0</v>
      </c>
      <c r="U704" s="211"/>
      <c r="V704" s="237">
        <f t="shared" si="111"/>
        <v>1</v>
      </c>
      <c r="W704" s="238">
        <f t="shared" si="117"/>
        <v>36.82</v>
      </c>
      <c r="X704" s="239">
        <f t="shared" si="112"/>
        <v>1</v>
      </c>
      <c r="Y704" s="237">
        <f t="shared" si="113"/>
        <v>1</v>
      </c>
      <c r="Z704" s="238">
        <f t="shared" si="114"/>
        <v>23.933</v>
      </c>
      <c r="AA704" s="238">
        <f t="shared" si="115"/>
        <v>23.933</v>
      </c>
      <c r="AB704" s="238">
        <f t="shared" si="118"/>
        <v>13.052</v>
      </c>
      <c r="AC704" s="238">
        <f t="shared" si="116"/>
        <v>15.262500000000001</v>
      </c>
      <c r="AD704" s="240">
        <f t="shared" si="119"/>
        <v>0</v>
      </c>
      <c r="AE704" s="240">
        <f t="shared" si="120"/>
        <v>79</v>
      </c>
      <c r="AF704" s="240"/>
      <c r="AG704" s="240"/>
    </row>
    <row r="705" spans="1:33" x14ac:dyDescent="0.2">
      <c r="A705" s="197"/>
      <c r="B705" s="9">
        <v>676</v>
      </c>
      <c r="C705" s="204"/>
      <c r="D705" s="204"/>
      <c r="E705" s="201"/>
      <c r="F705" s="202" t="str">
        <f>IF(ISBLANK(E705), "", VLOOKUP(E705, Z!$A$2:$C$4127, 3, FALSE))</f>
        <v/>
      </c>
      <c r="G705" s="227"/>
      <c r="H705" s="227"/>
      <c r="I705" s="203" cm="1">
        <f t="array" ref="I705">IFERROR(W705/100*L705*INDEX(Application,X705,4), 0)</f>
        <v>0</v>
      </c>
      <c r="J705" s="204"/>
      <c r="K705" s="204"/>
      <c r="L705" s="229"/>
      <c r="M705" s="228"/>
      <c r="N705" s="203" cm="1">
        <f t="array" ref="N705">IFERROR(M705/100*L705*INDEX(Application,X705,4), 0)</f>
        <v>0</v>
      </c>
      <c r="O705" s="205"/>
      <c r="P705" s="204"/>
      <c r="Q705" s="201"/>
      <c r="R705" s="202" t="str">
        <f>IF(ISBLANK(Q705), "", VLOOKUP(Q705, Z!$A$2:$C$4127, 3, FALSE))</f>
        <v/>
      </c>
      <c r="S705" s="206"/>
      <c r="T705" s="207">
        <f t="shared" si="110"/>
        <v>0</v>
      </c>
      <c r="U705" s="211"/>
      <c r="V705" s="237">
        <f t="shared" si="111"/>
        <v>1</v>
      </c>
      <c r="W705" s="238">
        <f t="shared" si="117"/>
        <v>36.82</v>
      </c>
      <c r="X705" s="239">
        <f t="shared" si="112"/>
        <v>1</v>
      </c>
      <c r="Y705" s="237">
        <f t="shared" si="113"/>
        <v>1</v>
      </c>
      <c r="Z705" s="238">
        <f t="shared" si="114"/>
        <v>23.933</v>
      </c>
      <c r="AA705" s="238">
        <f t="shared" si="115"/>
        <v>23.933</v>
      </c>
      <c r="AB705" s="238">
        <f t="shared" si="118"/>
        <v>13.052</v>
      </c>
      <c r="AC705" s="238">
        <f t="shared" si="116"/>
        <v>15.262500000000001</v>
      </c>
      <c r="AD705" s="240">
        <f t="shared" si="119"/>
        <v>0</v>
      </c>
      <c r="AE705" s="240">
        <f t="shared" si="120"/>
        <v>79</v>
      </c>
      <c r="AF705" s="240"/>
      <c r="AG705" s="240"/>
    </row>
    <row r="706" spans="1:33" x14ac:dyDescent="0.2">
      <c r="A706" s="197"/>
      <c r="B706" s="226">
        <v>677</v>
      </c>
      <c r="C706" s="204"/>
      <c r="D706" s="204"/>
      <c r="E706" s="201"/>
      <c r="F706" s="202" t="str">
        <f>IF(ISBLANK(E706), "", VLOOKUP(E706, Z!$A$2:$C$4127, 3, FALSE))</f>
        <v/>
      </c>
      <c r="G706" s="227"/>
      <c r="H706" s="227"/>
      <c r="I706" s="203" cm="1">
        <f t="array" ref="I706">IFERROR(W706/100*L706*INDEX(Application,X706,4), 0)</f>
        <v>0</v>
      </c>
      <c r="J706" s="204"/>
      <c r="K706" s="204"/>
      <c r="L706" s="229"/>
      <c r="M706" s="228"/>
      <c r="N706" s="203" cm="1">
        <f t="array" ref="N706">IFERROR(M706/100*L706*INDEX(Application,X706,4), 0)</f>
        <v>0</v>
      </c>
      <c r="O706" s="205"/>
      <c r="P706" s="204"/>
      <c r="Q706" s="201"/>
      <c r="R706" s="202" t="str">
        <f>IF(ISBLANK(Q706), "", VLOOKUP(Q706, Z!$A$2:$C$4127, 3, FALSE))</f>
        <v/>
      </c>
      <c r="S706" s="206"/>
      <c r="T706" s="207">
        <f t="shared" si="110"/>
        <v>0</v>
      </c>
      <c r="U706" s="211"/>
      <c r="V706" s="237">
        <f t="shared" si="111"/>
        <v>1</v>
      </c>
      <c r="W706" s="238">
        <f t="shared" si="117"/>
        <v>36.82</v>
      </c>
      <c r="X706" s="239">
        <f t="shared" si="112"/>
        <v>1</v>
      </c>
      <c r="Y706" s="237">
        <f t="shared" si="113"/>
        <v>1</v>
      </c>
      <c r="Z706" s="238">
        <f t="shared" si="114"/>
        <v>23.933</v>
      </c>
      <c r="AA706" s="238">
        <f t="shared" si="115"/>
        <v>23.933</v>
      </c>
      <c r="AB706" s="238">
        <f t="shared" si="118"/>
        <v>13.052</v>
      </c>
      <c r="AC706" s="238">
        <f t="shared" si="116"/>
        <v>15.262500000000001</v>
      </c>
      <c r="AD706" s="240">
        <f t="shared" si="119"/>
        <v>0</v>
      </c>
      <c r="AE706" s="240">
        <f t="shared" si="120"/>
        <v>79</v>
      </c>
      <c r="AF706" s="240"/>
      <c r="AG706" s="240"/>
    </row>
    <row r="707" spans="1:33" x14ac:dyDescent="0.2">
      <c r="A707" s="197"/>
      <c r="B707" s="9">
        <v>678</v>
      </c>
      <c r="C707" s="204"/>
      <c r="D707" s="204"/>
      <c r="E707" s="201"/>
      <c r="F707" s="202" t="str">
        <f>IF(ISBLANK(E707), "", VLOOKUP(E707, Z!$A$2:$C$4127, 3, FALSE))</f>
        <v/>
      </c>
      <c r="G707" s="227"/>
      <c r="H707" s="227"/>
      <c r="I707" s="203" cm="1">
        <f t="array" ref="I707">IFERROR(W707/100*L707*INDEX(Application,X707,4), 0)</f>
        <v>0</v>
      </c>
      <c r="J707" s="204"/>
      <c r="K707" s="204"/>
      <c r="L707" s="229"/>
      <c r="M707" s="228"/>
      <c r="N707" s="203" cm="1">
        <f t="array" ref="N707">IFERROR(M707/100*L707*INDEX(Application,X707,4), 0)</f>
        <v>0</v>
      </c>
      <c r="O707" s="205"/>
      <c r="P707" s="204"/>
      <c r="Q707" s="201"/>
      <c r="R707" s="202" t="str">
        <f>IF(ISBLANK(Q707), "", VLOOKUP(Q707, Z!$A$2:$C$4127, 3, FALSE))</f>
        <v/>
      </c>
      <c r="S707" s="206"/>
      <c r="T707" s="207">
        <f t="shared" si="110"/>
        <v>0</v>
      </c>
      <c r="U707" s="211"/>
      <c r="V707" s="237">
        <f t="shared" si="111"/>
        <v>1</v>
      </c>
      <c r="W707" s="238">
        <f t="shared" si="117"/>
        <v>36.82</v>
      </c>
      <c r="X707" s="239">
        <f t="shared" si="112"/>
        <v>1</v>
      </c>
      <c r="Y707" s="237">
        <f t="shared" si="113"/>
        <v>1</v>
      </c>
      <c r="Z707" s="238">
        <f t="shared" si="114"/>
        <v>23.933</v>
      </c>
      <c r="AA707" s="238">
        <f t="shared" si="115"/>
        <v>23.933</v>
      </c>
      <c r="AB707" s="238">
        <f t="shared" si="118"/>
        <v>13.052</v>
      </c>
      <c r="AC707" s="238">
        <f t="shared" si="116"/>
        <v>15.262500000000001</v>
      </c>
      <c r="AD707" s="240">
        <f t="shared" si="119"/>
        <v>0</v>
      </c>
      <c r="AE707" s="240">
        <f t="shared" si="120"/>
        <v>79</v>
      </c>
      <c r="AF707" s="240"/>
      <c r="AG707" s="240"/>
    </row>
    <row r="708" spans="1:33" x14ac:dyDescent="0.2">
      <c r="A708" s="197"/>
      <c r="B708" s="9">
        <v>679</v>
      </c>
      <c r="C708" s="204"/>
      <c r="D708" s="204"/>
      <c r="E708" s="201"/>
      <c r="F708" s="202" t="str">
        <f>IF(ISBLANK(E708), "", VLOOKUP(E708, Z!$A$2:$C$4127, 3, FALSE))</f>
        <v/>
      </c>
      <c r="G708" s="227"/>
      <c r="H708" s="227"/>
      <c r="I708" s="203" cm="1">
        <f t="array" ref="I708">IFERROR(W708/100*L708*INDEX(Application,X708,4), 0)</f>
        <v>0</v>
      </c>
      <c r="J708" s="204"/>
      <c r="K708" s="204"/>
      <c r="L708" s="229"/>
      <c r="M708" s="228"/>
      <c r="N708" s="203" cm="1">
        <f t="array" ref="N708">IFERROR(M708/100*L708*INDEX(Application,X708,4), 0)</f>
        <v>0</v>
      </c>
      <c r="O708" s="205"/>
      <c r="P708" s="204"/>
      <c r="Q708" s="201"/>
      <c r="R708" s="202" t="str">
        <f>IF(ISBLANK(Q708), "", VLOOKUP(Q708, Z!$A$2:$C$4127, 3, FALSE))</f>
        <v/>
      </c>
      <c r="S708" s="206"/>
      <c r="T708" s="207">
        <f t="shared" si="110"/>
        <v>0</v>
      </c>
      <c r="U708" s="211"/>
      <c r="V708" s="237">
        <f t="shared" si="111"/>
        <v>1</v>
      </c>
      <c r="W708" s="238">
        <f t="shared" si="117"/>
        <v>36.82</v>
      </c>
      <c r="X708" s="239">
        <f t="shared" si="112"/>
        <v>1</v>
      </c>
      <c r="Y708" s="237">
        <f t="shared" si="113"/>
        <v>1</v>
      </c>
      <c r="Z708" s="238">
        <f t="shared" si="114"/>
        <v>23.933</v>
      </c>
      <c r="AA708" s="238">
        <f t="shared" si="115"/>
        <v>23.933</v>
      </c>
      <c r="AB708" s="238">
        <f t="shared" si="118"/>
        <v>13.052</v>
      </c>
      <c r="AC708" s="238">
        <f t="shared" si="116"/>
        <v>15.262500000000001</v>
      </c>
      <c r="AD708" s="240">
        <f t="shared" si="119"/>
        <v>0</v>
      </c>
      <c r="AE708" s="240">
        <f t="shared" si="120"/>
        <v>79</v>
      </c>
      <c r="AF708" s="240"/>
      <c r="AG708" s="240"/>
    </row>
    <row r="709" spans="1:33" x14ac:dyDescent="0.2">
      <c r="A709" s="197"/>
      <c r="B709" s="9">
        <v>680</v>
      </c>
      <c r="C709" s="204"/>
      <c r="D709" s="204"/>
      <c r="E709" s="201"/>
      <c r="F709" s="202" t="str">
        <f>IF(ISBLANK(E709), "", VLOOKUP(E709, Z!$A$2:$C$4127, 3, FALSE))</f>
        <v/>
      </c>
      <c r="G709" s="227"/>
      <c r="H709" s="227"/>
      <c r="I709" s="203" cm="1">
        <f t="array" ref="I709">IFERROR(W709/100*L709*INDEX(Application,X709,4), 0)</f>
        <v>0</v>
      </c>
      <c r="J709" s="204"/>
      <c r="K709" s="204"/>
      <c r="L709" s="229"/>
      <c r="M709" s="228"/>
      <c r="N709" s="203" cm="1">
        <f t="array" ref="N709">IFERROR(M709/100*L709*INDEX(Application,X709,4), 0)</f>
        <v>0</v>
      </c>
      <c r="O709" s="205"/>
      <c r="P709" s="204"/>
      <c r="Q709" s="201"/>
      <c r="R709" s="202" t="str">
        <f>IF(ISBLANK(Q709), "", VLOOKUP(Q709, Z!$A$2:$C$4127, 3, FALSE))</f>
        <v/>
      </c>
      <c r="S709" s="206"/>
      <c r="T709" s="207">
        <f t="shared" si="110"/>
        <v>0</v>
      </c>
      <c r="U709" s="211"/>
      <c r="V709" s="237">
        <f t="shared" si="111"/>
        <v>1</v>
      </c>
      <c r="W709" s="238">
        <f t="shared" si="117"/>
        <v>36.82</v>
      </c>
      <c r="X709" s="239">
        <f t="shared" si="112"/>
        <v>1</v>
      </c>
      <c r="Y709" s="237">
        <f t="shared" si="113"/>
        <v>1</v>
      </c>
      <c r="Z709" s="238">
        <f t="shared" si="114"/>
        <v>23.933</v>
      </c>
      <c r="AA709" s="238">
        <f t="shared" si="115"/>
        <v>23.933</v>
      </c>
      <c r="AB709" s="238">
        <f t="shared" si="118"/>
        <v>13.052</v>
      </c>
      <c r="AC709" s="238">
        <f t="shared" si="116"/>
        <v>15.262500000000001</v>
      </c>
      <c r="AD709" s="240">
        <f t="shared" si="119"/>
        <v>0</v>
      </c>
      <c r="AE709" s="240">
        <f t="shared" si="120"/>
        <v>79</v>
      </c>
      <c r="AF709" s="240"/>
      <c r="AG709" s="240"/>
    </row>
    <row r="710" spans="1:33" x14ac:dyDescent="0.2">
      <c r="A710" s="197"/>
      <c r="B710" s="226">
        <v>681</v>
      </c>
      <c r="C710" s="204"/>
      <c r="D710" s="204"/>
      <c r="E710" s="201"/>
      <c r="F710" s="202" t="str">
        <f>IF(ISBLANK(E710), "", VLOOKUP(E710, Z!$A$2:$C$4127, 3, FALSE))</f>
        <v/>
      </c>
      <c r="G710" s="227"/>
      <c r="H710" s="227"/>
      <c r="I710" s="203" cm="1">
        <f t="array" ref="I710">IFERROR(W710/100*L710*INDEX(Application,X710,4), 0)</f>
        <v>0</v>
      </c>
      <c r="J710" s="204"/>
      <c r="K710" s="204"/>
      <c r="L710" s="229"/>
      <c r="M710" s="228"/>
      <c r="N710" s="203" cm="1">
        <f t="array" ref="N710">IFERROR(M710/100*L710*INDEX(Application,X710,4), 0)</f>
        <v>0</v>
      </c>
      <c r="O710" s="205"/>
      <c r="P710" s="204"/>
      <c r="Q710" s="201"/>
      <c r="R710" s="202" t="str">
        <f>IF(ISBLANK(Q710), "", VLOOKUP(Q710, Z!$A$2:$C$4127, 3, FALSE))</f>
        <v/>
      </c>
      <c r="S710" s="206"/>
      <c r="T710" s="207">
        <f t="shared" si="110"/>
        <v>0</v>
      </c>
      <c r="U710" s="211"/>
      <c r="V710" s="237">
        <f t="shared" si="111"/>
        <v>1</v>
      </c>
      <c r="W710" s="238">
        <f t="shared" si="117"/>
        <v>36.82</v>
      </c>
      <c r="X710" s="239">
        <f t="shared" si="112"/>
        <v>1</v>
      </c>
      <c r="Y710" s="237">
        <f t="shared" si="113"/>
        <v>1</v>
      </c>
      <c r="Z710" s="238">
        <f t="shared" si="114"/>
        <v>23.933</v>
      </c>
      <c r="AA710" s="238">
        <f t="shared" si="115"/>
        <v>23.933</v>
      </c>
      <c r="AB710" s="238">
        <f t="shared" si="118"/>
        <v>13.052</v>
      </c>
      <c r="AC710" s="238">
        <f t="shared" si="116"/>
        <v>15.262500000000001</v>
      </c>
      <c r="AD710" s="240">
        <f t="shared" si="119"/>
        <v>0</v>
      </c>
      <c r="AE710" s="240">
        <f t="shared" si="120"/>
        <v>79</v>
      </c>
      <c r="AF710" s="240"/>
      <c r="AG710" s="240"/>
    </row>
    <row r="711" spans="1:33" x14ac:dyDescent="0.2">
      <c r="A711" s="197"/>
      <c r="B711" s="9">
        <v>682</v>
      </c>
      <c r="C711" s="204"/>
      <c r="D711" s="204"/>
      <c r="E711" s="201"/>
      <c r="F711" s="202" t="str">
        <f>IF(ISBLANK(E711), "", VLOOKUP(E711, Z!$A$2:$C$4127, 3, FALSE))</f>
        <v/>
      </c>
      <c r="G711" s="227"/>
      <c r="H711" s="227"/>
      <c r="I711" s="203" cm="1">
        <f t="array" ref="I711">IFERROR(W711/100*L711*INDEX(Application,X711,4), 0)</f>
        <v>0</v>
      </c>
      <c r="J711" s="204"/>
      <c r="K711" s="204"/>
      <c r="L711" s="229"/>
      <c r="M711" s="228"/>
      <c r="N711" s="203" cm="1">
        <f t="array" ref="N711">IFERROR(M711/100*L711*INDEX(Application,X711,4), 0)</f>
        <v>0</v>
      </c>
      <c r="O711" s="205"/>
      <c r="P711" s="204"/>
      <c r="Q711" s="201"/>
      <c r="R711" s="202" t="str">
        <f>IF(ISBLANK(Q711), "", VLOOKUP(Q711, Z!$A$2:$C$4127, 3, FALSE))</f>
        <v/>
      </c>
      <c r="S711" s="206"/>
      <c r="T711" s="207">
        <f t="shared" si="110"/>
        <v>0</v>
      </c>
      <c r="U711" s="211"/>
      <c r="V711" s="237">
        <f t="shared" si="111"/>
        <v>1</v>
      </c>
      <c r="W711" s="238">
        <f t="shared" si="117"/>
        <v>36.82</v>
      </c>
      <c r="X711" s="239">
        <f t="shared" si="112"/>
        <v>1</v>
      </c>
      <c r="Y711" s="237">
        <f t="shared" si="113"/>
        <v>1</v>
      </c>
      <c r="Z711" s="238">
        <f t="shared" si="114"/>
        <v>23.933</v>
      </c>
      <c r="AA711" s="238">
        <f t="shared" si="115"/>
        <v>23.933</v>
      </c>
      <c r="AB711" s="238">
        <f t="shared" si="118"/>
        <v>13.052</v>
      </c>
      <c r="AC711" s="238">
        <f t="shared" si="116"/>
        <v>15.262500000000001</v>
      </c>
      <c r="AD711" s="240">
        <f t="shared" si="119"/>
        <v>0</v>
      </c>
      <c r="AE711" s="240">
        <f t="shared" si="120"/>
        <v>79</v>
      </c>
      <c r="AF711" s="240"/>
      <c r="AG711" s="240"/>
    </row>
    <row r="712" spans="1:33" x14ac:dyDescent="0.2">
      <c r="A712" s="197"/>
      <c r="B712" s="9">
        <v>683</v>
      </c>
      <c r="C712" s="204"/>
      <c r="D712" s="204"/>
      <c r="E712" s="201"/>
      <c r="F712" s="202" t="str">
        <f>IF(ISBLANK(E712), "", VLOOKUP(E712, Z!$A$2:$C$4127, 3, FALSE))</f>
        <v/>
      </c>
      <c r="G712" s="227"/>
      <c r="H712" s="227"/>
      <c r="I712" s="203" cm="1">
        <f t="array" ref="I712">IFERROR(W712/100*L712*INDEX(Application,X712,4), 0)</f>
        <v>0</v>
      </c>
      <c r="J712" s="204"/>
      <c r="K712" s="204"/>
      <c r="L712" s="229"/>
      <c r="M712" s="228"/>
      <c r="N712" s="203" cm="1">
        <f t="array" ref="N712">IFERROR(M712/100*L712*INDEX(Application,X712,4), 0)</f>
        <v>0</v>
      </c>
      <c r="O712" s="205"/>
      <c r="P712" s="204"/>
      <c r="Q712" s="201"/>
      <c r="R712" s="202" t="str">
        <f>IF(ISBLANK(Q712), "", VLOOKUP(Q712, Z!$A$2:$C$4127, 3, FALSE))</f>
        <v/>
      </c>
      <c r="S712" s="206"/>
      <c r="T712" s="207">
        <f t="shared" si="110"/>
        <v>0</v>
      </c>
      <c r="U712" s="211"/>
      <c r="V712" s="237">
        <f t="shared" si="111"/>
        <v>1</v>
      </c>
      <c r="W712" s="238">
        <f t="shared" si="117"/>
        <v>36.82</v>
      </c>
      <c r="X712" s="239">
        <f t="shared" si="112"/>
        <v>1</v>
      </c>
      <c r="Y712" s="237">
        <f t="shared" si="113"/>
        <v>1</v>
      </c>
      <c r="Z712" s="238">
        <f t="shared" si="114"/>
        <v>23.933</v>
      </c>
      <c r="AA712" s="238">
        <f t="shared" si="115"/>
        <v>23.933</v>
      </c>
      <c r="AB712" s="238">
        <f t="shared" si="118"/>
        <v>13.052</v>
      </c>
      <c r="AC712" s="238">
        <f t="shared" si="116"/>
        <v>15.262500000000001</v>
      </c>
      <c r="AD712" s="240">
        <f t="shared" si="119"/>
        <v>0</v>
      </c>
      <c r="AE712" s="240">
        <f t="shared" si="120"/>
        <v>79</v>
      </c>
      <c r="AF712" s="240"/>
      <c r="AG712" s="240"/>
    </row>
    <row r="713" spans="1:33" x14ac:dyDescent="0.2">
      <c r="A713" s="197"/>
      <c r="B713" s="9">
        <v>684</v>
      </c>
      <c r="C713" s="204"/>
      <c r="D713" s="204"/>
      <c r="E713" s="201"/>
      <c r="F713" s="202" t="str">
        <f>IF(ISBLANK(E713), "", VLOOKUP(E713, Z!$A$2:$C$4127, 3, FALSE))</f>
        <v/>
      </c>
      <c r="G713" s="227"/>
      <c r="H713" s="227"/>
      <c r="I713" s="203" cm="1">
        <f t="array" ref="I713">IFERROR(W713/100*L713*INDEX(Application,X713,4), 0)</f>
        <v>0</v>
      </c>
      <c r="J713" s="204"/>
      <c r="K713" s="204"/>
      <c r="L713" s="229"/>
      <c r="M713" s="228"/>
      <c r="N713" s="203" cm="1">
        <f t="array" ref="N713">IFERROR(M713/100*L713*INDEX(Application,X713,4), 0)</f>
        <v>0</v>
      </c>
      <c r="O713" s="205"/>
      <c r="P713" s="204"/>
      <c r="Q713" s="201"/>
      <c r="R713" s="202" t="str">
        <f>IF(ISBLANK(Q713), "", VLOOKUP(Q713, Z!$A$2:$C$4127, 3, FALSE))</f>
        <v/>
      </c>
      <c r="S713" s="206"/>
      <c r="T713" s="207">
        <f t="shared" si="110"/>
        <v>0</v>
      </c>
      <c r="U713" s="211"/>
      <c r="V713" s="237">
        <f t="shared" si="111"/>
        <v>1</v>
      </c>
      <c r="W713" s="238">
        <f t="shared" si="117"/>
        <v>36.82</v>
      </c>
      <c r="X713" s="239">
        <f t="shared" si="112"/>
        <v>1</v>
      </c>
      <c r="Y713" s="237">
        <f t="shared" si="113"/>
        <v>1</v>
      </c>
      <c r="Z713" s="238">
        <f t="shared" si="114"/>
        <v>23.933</v>
      </c>
      <c r="AA713" s="238">
        <f t="shared" si="115"/>
        <v>23.933</v>
      </c>
      <c r="AB713" s="238">
        <f t="shared" si="118"/>
        <v>13.052</v>
      </c>
      <c r="AC713" s="238">
        <f t="shared" si="116"/>
        <v>15.262500000000001</v>
      </c>
      <c r="AD713" s="240">
        <f t="shared" si="119"/>
        <v>0</v>
      </c>
      <c r="AE713" s="240">
        <f t="shared" si="120"/>
        <v>79</v>
      </c>
      <c r="AF713" s="240"/>
      <c r="AG713" s="240"/>
    </row>
    <row r="714" spans="1:33" x14ac:dyDescent="0.2">
      <c r="A714" s="197"/>
      <c r="B714" s="226">
        <v>685</v>
      </c>
      <c r="C714" s="204"/>
      <c r="D714" s="204"/>
      <c r="E714" s="201"/>
      <c r="F714" s="202" t="str">
        <f>IF(ISBLANK(E714), "", VLOOKUP(E714, Z!$A$2:$C$4127, 3, FALSE))</f>
        <v/>
      </c>
      <c r="G714" s="227"/>
      <c r="H714" s="227"/>
      <c r="I714" s="203" cm="1">
        <f t="array" ref="I714">IFERROR(W714/100*L714*INDEX(Application,X714,4), 0)</f>
        <v>0</v>
      </c>
      <c r="J714" s="204"/>
      <c r="K714" s="204"/>
      <c r="L714" s="229"/>
      <c r="M714" s="228"/>
      <c r="N714" s="203" cm="1">
        <f t="array" ref="N714">IFERROR(M714/100*L714*INDEX(Application,X714,4), 0)</f>
        <v>0</v>
      </c>
      <c r="O714" s="205"/>
      <c r="P714" s="204"/>
      <c r="Q714" s="201"/>
      <c r="R714" s="202" t="str">
        <f>IF(ISBLANK(Q714), "", VLOOKUP(Q714, Z!$A$2:$C$4127, 3, FALSE))</f>
        <v/>
      </c>
      <c r="S714" s="206"/>
      <c r="T714" s="207">
        <f t="shared" si="110"/>
        <v>0</v>
      </c>
      <c r="U714" s="211"/>
      <c r="V714" s="237">
        <f t="shared" si="111"/>
        <v>1</v>
      </c>
      <c r="W714" s="238">
        <f t="shared" si="117"/>
        <v>36.82</v>
      </c>
      <c r="X714" s="239">
        <f t="shared" si="112"/>
        <v>1</v>
      </c>
      <c r="Y714" s="237">
        <f t="shared" si="113"/>
        <v>1</v>
      </c>
      <c r="Z714" s="238">
        <f t="shared" si="114"/>
        <v>23.933</v>
      </c>
      <c r="AA714" s="238">
        <f t="shared" si="115"/>
        <v>23.933</v>
      </c>
      <c r="AB714" s="238">
        <f t="shared" si="118"/>
        <v>13.052</v>
      </c>
      <c r="AC714" s="238">
        <f t="shared" si="116"/>
        <v>15.262500000000001</v>
      </c>
      <c r="AD714" s="240">
        <f t="shared" si="119"/>
        <v>0</v>
      </c>
      <c r="AE714" s="240">
        <f t="shared" si="120"/>
        <v>79</v>
      </c>
      <c r="AF714" s="240"/>
      <c r="AG714" s="240"/>
    </row>
    <row r="715" spans="1:33" x14ac:dyDescent="0.2">
      <c r="A715" s="197"/>
      <c r="B715" s="9">
        <v>686</v>
      </c>
      <c r="C715" s="204"/>
      <c r="D715" s="204"/>
      <c r="E715" s="201"/>
      <c r="F715" s="202" t="str">
        <f>IF(ISBLANK(E715), "", VLOOKUP(E715, Z!$A$2:$C$4127, 3, FALSE))</f>
        <v/>
      </c>
      <c r="G715" s="227"/>
      <c r="H715" s="227"/>
      <c r="I715" s="203" cm="1">
        <f t="array" ref="I715">IFERROR(W715/100*L715*INDEX(Application,X715,4), 0)</f>
        <v>0</v>
      </c>
      <c r="J715" s="204"/>
      <c r="K715" s="204"/>
      <c r="L715" s="229"/>
      <c r="M715" s="228"/>
      <c r="N715" s="203" cm="1">
        <f t="array" ref="N715">IFERROR(M715/100*L715*INDEX(Application,X715,4), 0)</f>
        <v>0</v>
      </c>
      <c r="O715" s="205"/>
      <c r="P715" s="204"/>
      <c r="Q715" s="201"/>
      <c r="R715" s="202" t="str">
        <f>IF(ISBLANK(Q715), "", VLOOKUP(Q715, Z!$A$2:$C$4127, 3, FALSE))</f>
        <v/>
      </c>
      <c r="S715" s="206"/>
      <c r="T715" s="207">
        <f t="shared" si="110"/>
        <v>0</v>
      </c>
      <c r="U715" s="211"/>
      <c r="V715" s="237">
        <f t="shared" si="111"/>
        <v>1</v>
      </c>
      <c r="W715" s="238">
        <f t="shared" si="117"/>
        <v>36.82</v>
      </c>
      <c r="X715" s="239">
        <f t="shared" si="112"/>
        <v>1</v>
      </c>
      <c r="Y715" s="237">
        <f t="shared" si="113"/>
        <v>1</v>
      </c>
      <c r="Z715" s="238">
        <f t="shared" si="114"/>
        <v>23.933</v>
      </c>
      <c r="AA715" s="238">
        <f t="shared" si="115"/>
        <v>23.933</v>
      </c>
      <c r="AB715" s="238">
        <f t="shared" si="118"/>
        <v>13.052</v>
      </c>
      <c r="AC715" s="238">
        <f t="shared" si="116"/>
        <v>15.262500000000001</v>
      </c>
      <c r="AD715" s="240">
        <f t="shared" si="119"/>
        <v>0</v>
      </c>
      <c r="AE715" s="240">
        <f t="shared" si="120"/>
        <v>79</v>
      </c>
      <c r="AF715" s="240"/>
      <c r="AG715" s="240"/>
    </row>
    <row r="716" spans="1:33" x14ac:dyDescent="0.2">
      <c r="A716" s="197"/>
      <c r="B716" s="9">
        <v>687</v>
      </c>
      <c r="C716" s="204"/>
      <c r="D716" s="204"/>
      <c r="E716" s="201"/>
      <c r="F716" s="202" t="str">
        <f>IF(ISBLANK(E716), "", VLOOKUP(E716, Z!$A$2:$C$4127, 3, FALSE))</f>
        <v/>
      </c>
      <c r="G716" s="227"/>
      <c r="H716" s="227"/>
      <c r="I716" s="203" cm="1">
        <f t="array" ref="I716">IFERROR(W716/100*L716*INDEX(Application,X716,4), 0)</f>
        <v>0</v>
      </c>
      <c r="J716" s="204"/>
      <c r="K716" s="204"/>
      <c r="L716" s="229"/>
      <c r="M716" s="228"/>
      <c r="N716" s="203" cm="1">
        <f t="array" ref="N716">IFERROR(M716/100*L716*INDEX(Application,X716,4), 0)</f>
        <v>0</v>
      </c>
      <c r="O716" s="205"/>
      <c r="P716" s="204"/>
      <c r="Q716" s="201"/>
      <c r="R716" s="202" t="str">
        <f>IF(ISBLANK(Q716), "", VLOOKUP(Q716, Z!$A$2:$C$4127, 3, FALSE))</f>
        <v/>
      </c>
      <c r="S716" s="206"/>
      <c r="T716" s="207">
        <f t="shared" si="110"/>
        <v>0</v>
      </c>
      <c r="U716" s="211"/>
      <c r="V716" s="237">
        <f t="shared" si="111"/>
        <v>1</v>
      </c>
      <c r="W716" s="238">
        <f t="shared" si="117"/>
        <v>36.82</v>
      </c>
      <c r="X716" s="239">
        <f t="shared" si="112"/>
        <v>1</v>
      </c>
      <c r="Y716" s="237">
        <f t="shared" si="113"/>
        <v>1</v>
      </c>
      <c r="Z716" s="238">
        <f t="shared" si="114"/>
        <v>23.933</v>
      </c>
      <c r="AA716" s="238">
        <f t="shared" si="115"/>
        <v>23.933</v>
      </c>
      <c r="AB716" s="238">
        <f t="shared" si="118"/>
        <v>13.052</v>
      </c>
      <c r="AC716" s="238">
        <f t="shared" si="116"/>
        <v>15.262500000000001</v>
      </c>
      <c r="AD716" s="240">
        <f t="shared" si="119"/>
        <v>0</v>
      </c>
      <c r="AE716" s="240">
        <f t="shared" si="120"/>
        <v>79</v>
      </c>
      <c r="AF716" s="240"/>
      <c r="AG716" s="240"/>
    </row>
    <row r="717" spans="1:33" x14ac:dyDescent="0.2">
      <c r="A717" s="197"/>
      <c r="B717" s="9">
        <v>688</v>
      </c>
      <c r="C717" s="204"/>
      <c r="D717" s="204"/>
      <c r="E717" s="201"/>
      <c r="F717" s="202" t="str">
        <f>IF(ISBLANK(E717), "", VLOOKUP(E717, Z!$A$2:$C$4127, 3, FALSE))</f>
        <v/>
      </c>
      <c r="G717" s="227"/>
      <c r="H717" s="227"/>
      <c r="I717" s="203" cm="1">
        <f t="array" ref="I717">IFERROR(W717/100*L717*INDEX(Application,X717,4), 0)</f>
        <v>0</v>
      </c>
      <c r="J717" s="204"/>
      <c r="K717" s="204"/>
      <c r="L717" s="229"/>
      <c r="M717" s="228"/>
      <c r="N717" s="203" cm="1">
        <f t="array" ref="N717">IFERROR(M717/100*L717*INDEX(Application,X717,4), 0)</f>
        <v>0</v>
      </c>
      <c r="O717" s="205"/>
      <c r="P717" s="204"/>
      <c r="Q717" s="201"/>
      <c r="R717" s="202" t="str">
        <f>IF(ISBLANK(Q717), "", VLOOKUP(Q717, Z!$A$2:$C$4127, 3, FALSE))</f>
        <v/>
      </c>
      <c r="S717" s="206"/>
      <c r="T717" s="207">
        <f t="shared" si="110"/>
        <v>0</v>
      </c>
      <c r="U717" s="211"/>
      <c r="V717" s="237">
        <f t="shared" si="111"/>
        <v>1</v>
      </c>
      <c r="W717" s="238">
        <f t="shared" si="117"/>
        <v>36.82</v>
      </c>
      <c r="X717" s="239">
        <f t="shared" si="112"/>
        <v>1</v>
      </c>
      <c r="Y717" s="237">
        <f t="shared" si="113"/>
        <v>1</v>
      </c>
      <c r="Z717" s="238">
        <f t="shared" si="114"/>
        <v>23.933</v>
      </c>
      <c r="AA717" s="238">
        <f t="shared" si="115"/>
        <v>23.933</v>
      </c>
      <c r="AB717" s="238">
        <f t="shared" si="118"/>
        <v>13.052</v>
      </c>
      <c r="AC717" s="238">
        <f t="shared" si="116"/>
        <v>15.262500000000001</v>
      </c>
      <c r="AD717" s="240">
        <f t="shared" si="119"/>
        <v>0</v>
      </c>
      <c r="AE717" s="240">
        <f t="shared" si="120"/>
        <v>79</v>
      </c>
      <c r="AF717" s="240"/>
      <c r="AG717" s="240"/>
    </row>
    <row r="718" spans="1:33" x14ac:dyDescent="0.2">
      <c r="A718" s="197"/>
      <c r="B718" s="226">
        <v>689</v>
      </c>
      <c r="C718" s="204"/>
      <c r="D718" s="204"/>
      <c r="E718" s="201"/>
      <c r="F718" s="202" t="str">
        <f>IF(ISBLANK(E718), "", VLOOKUP(E718, Z!$A$2:$C$4127, 3, FALSE))</f>
        <v/>
      </c>
      <c r="G718" s="227"/>
      <c r="H718" s="227"/>
      <c r="I718" s="203" cm="1">
        <f t="array" ref="I718">IFERROR(W718/100*L718*INDEX(Application,X718,4), 0)</f>
        <v>0</v>
      </c>
      <c r="J718" s="204"/>
      <c r="K718" s="204"/>
      <c r="L718" s="229"/>
      <c r="M718" s="228"/>
      <c r="N718" s="203" cm="1">
        <f t="array" ref="N718">IFERROR(M718/100*L718*INDEX(Application,X718,4), 0)</f>
        <v>0</v>
      </c>
      <c r="O718" s="205"/>
      <c r="P718" s="204"/>
      <c r="Q718" s="201"/>
      <c r="R718" s="202" t="str">
        <f>IF(ISBLANK(Q718), "", VLOOKUP(Q718, Z!$A$2:$C$4127, 3, FALSE))</f>
        <v/>
      </c>
      <c r="S718" s="206"/>
      <c r="T718" s="207">
        <f t="shared" si="110"/>
        <v>0</v>
      </c>
      <c r="U718" s="211"/>
      <c r="V718" s="237">
        <f t="shared" si="111"/>
        <v>1</v>
      </c>
      <c r="W718" s="238">
        <f t="shared" si="117"/>
        <v>36.82</v>
      </c>
      <c r="X718" s="239">
        <f t="shared" si="112"/>
        <v>1</v>
      </c>
      <c r="Y718" s="237">
        <f t="shared" si="113"/>
        <v>1</v>
      </c>
      <c r="Z718" s="238">
        <f t="shared" si="114"/>
        <v>23.933</v>
      </c>
      <c r="AA718" s="238">
        <f t="shared" si="115"/>
        <v>23.933</v>
      </c>
      <c r="AB718" s="238">
        <f t="shared" si="118"/>
        <v>13.052</v>
      </c>
      <c r="AC718" s="238">
        <f t="shared" si="116"/>
        <v>15.262500000000001</v>
      </c>
      <c r="AD718" s="240">
        <f t="shared" si="119"/>
        <v>0</v>
      </c>
      <c r="AE718" s="240">
        <f t="shared" si="120"/>
        <v>79</v>
      </c>
      <c r="AF718" s="240"/>
      <c r="AG718" s="240"/>
    </row>
    <row r="719" spans="1:33" x14ac:dyDescent="0.2">
      <c r="A719" s="197"/>
      <c r="B719" s="9">
        <v>690</v>
      </c>
      <c r="C719" s="204"/>
      <c r="D719" s="204"/>
      <c r="E719" s="201"/>
      <c r="F719" s="202" t="str">
        <f>IF(ISBLANK(E719), "", VLOOKUP(E719, Z!$A$2:$C$4127, 3, FALSE))</f>
        <v/>
      </c>
      <c r="G719" s="227"/>
      <c r="H719" s="227"/>
      <c r="I719" s="203" cm="1">
        <f t="array" ref="I719">IFERROR(W719/100*L719*INDEX(Application,X719,4), 0)</f>
        <v>0</v>
      </c>
      <c r="J719" s="204"/>
      <c r="K719" s="204"/>
      <c r="L719" s="229"/>
      <c r="M719" s="228"/>
      <c r="N719" s="203" cm="1">
        <f t="array" ref="N719">IFERROR(M719/100*L719*INDEX(Application,X719,4), 0)</f>
        <v>0</v>
      </c>
      <c r="O719" s="205"/>
      <c r="P719" s="204"/>
      <c r="Q719" s="201"/>
      <c r="R719" s="202" t="str">
        <f>IF(ISBLANK(Q719), "", VLOOKUP(Q719, Z!$A$2:$C$4127, 3, FALSE))</f>
        <v/>
      </c>
      <c r="S719" s="206"/>
      <c r="T719" s="207">
        <f t="shared" si="110"/>
        <v>0</v>
      </c>
      <c r="U719" s="211"/>
      <c r="V719" s="237">
        <f t="shared" si="111"/>
        <v>1</v>
      </c>
      <c r="W719" s="238">
        <f t="shared" si="117"/>
        <v>36.82</v>
      </c>
      <c r="X719" s="239">
        <f t="shared" si="112"/>
        <v>1</v>
      </c>
      <c r="Y719" s="237">
        <f t="shared" si="113"/>
        <v>1</v>
      </c>
      <c r="Z719" s="238">
        <f t="shared" si="114"/>
        <v>23.933</v>
      </c>
      <c r="AA719" s="238">
        <f t="shared" si="115"/>
        <v>23.933</v>
      </c>
      <c r="AB719" s="238">
        <f t="shared" si="118"/>
        <v>13.052</v>
      </c>
      <c r="AC719" s="238">
        <f t="shared" si="116"/>
        <v>15.262500000000001</v>
      </c>
      <c r="AD719" s="240">
        <f t="shared" si="119"/>
        <v>0</v>
      </c>
      <c r="AE719" s="240">
        <f t="shared" si="120"/>
        <v>79</v>
      </c>
      <c r="AF719" s="240"/>
      <c r="AG719" s="240"/>
    </row>
    <row r="720" spans="1:33" x14ac:dyDescent="0.2">
      <c r="A720" s="197"/>
      <c r="B720" s="9">
        <v>691</v>
      </c>
      <c r="C720" s="204"/>
      <c r="D720" s="204"/>
      <c r="E720" s="201"/>
      <c r="F720" s="202" t="str">
        <f>IF(ISBLANK(E720), "", VLOOKUP(E720, Z!$A$2:$C$4127, 3, FALSE))</f>
        <v/>
      </c>
      <c r="G720" s="227"/>
      <c r="H720" s="227"/>
      <c r="I720" s="203" cm="1">
        <f t="array" ref="I720">IFERROR(W720/100*L720*INDEX(Application,X720,4), 0)</f>
        <v>0</v>
      </c>
      <c r="J720" s="204"/>
      <c r="K720" s="204"/>
      <c r="L720" s="229"/>
      <c r="M720" s="228"/>
      <c r="N720" s="203" cm="1">
        <f t="array" ref="N720">IFERROR(M720/100*L720*INDEX(Application,X720,4), 0)</f>
        <v>0</v>
      </c>
      <c r="O720" s="205"/>
      <c r="P720" s="204"/>
      <c r="Q720" s="201"/>
      <c r="R720" s="202" t="str">
        <f>IF(ISBLANK(Q720), "", VLOOKUP(Q720, Z!$A$2:$C$4127, 3, FALSE))</f>
        <v/>
      </c>
      <c r="S720" s="206"/>
      <c r="T720" s="207">
        <f t="shared" si="110"/>
        <v>0</v>
      </c>
      <c r="U720" s="211"/>
      <c r="V720" s="237">
        <f t="shared" si="111"/>
        <v>1</v>
      </c>
      <c r="W720" s="238">
        <f t="shared" si="117"/>
        <v>36.82</v>
      </c>
      <c r="X720" s="239">
        <f t="shared" si="112"/>
        <v>1</v>
      </c>
      <c r="Y720" s="237">
        <f t="shared" si="113"/>
        <v>1</v>
      </c>
      <c r="Z720" s="238">
        <f t="shared" si="114"/>
        <v>23.933</v>
      </c>
      <c r="AA720" s="238">
        <f t="shared" si="115"/>
        <v>23.933</v>
      </c>
      <c r="AB720" s="238">
        <f t="shared" si="118"/>
        <v>13.052</v>
      </c>
      <c r="AC720" s="238">
        <f t="shared" si="116"/>
        <v>15.262500000000001</v>
      </c>
      <c r="AD720" s="240">
        <f t="shared" si="119"/>
        <v>0</v>
      </c>
      <c r="AE720" s="240">
        <f t="shared" si="120"/>
        <v>79</v>
      </c>
      <c r="AF720" s="240"/>
      <c r="AG720" s="240"/>
    </row>
    <row r="721" spans="1:33" x14ac:dyDescent="0.2">
      <c r="A721" s="197"/>
      <c r="B721" s="9">
        <v>692</v>
      </c>
      <c r="C721" s="204"/>
      <c r="D721" s="204"/>
      <c r="E721" s="201"/>
      <c r="F721" s="202" t="str">
        <f>IF(ISBLANK(E721), "", VLOOKUP(E721, Z!$A$2:$C$4127, 3, FALSE))</f>
        <v/>
      </c>
      <c r="G721" s="227"/>
      <c r="H721" s="227"/>
      <c r="I721" s="203" cm="1">
        <f t="array" ref="I721">IFERROR(W721/100*L721*INDEX(Application,X721,4), 0)</f>
        <v>0</v>
      </c>
      <c r="J721" s="204"/>
      <c r="K721" s="204"/>
      <c r="L721" s="229"/>
      <c r="M721" s="228"/>
      <c r="N721" s="203" cm="1">
        <f t="array" ref="N721">IFERROR(M721/100*L721*INDEX(Application,X721,4), 0)</f>
        <v>0</v>
      </c>
      <c r="O721" s="205"/>
      <c r="P721" s="204"/>
      <c r="Q721" s="201"/>
      <c r="R721" s="202" t="str">
        <f>IF(ISBLANK(Q721), "", VLOOKUP(Q721, Z!$A$2:$C$4127, 3, FALSE))</f>
        <v/>
      </c>
      <c r="S721" s="206"/>
      <c r="T721" s="207">
        <f t="shared" si="110"/>
        <v>0</v>
      </c>
      <c r="U721" s="211"/>
      <c r="V721" s="237">
        <f t="shared" si="111"/>
        <v>1</v>
      </c>
      <c r="W721" s="238">
        <f t="shared" si="117"/>
        <v>36.82</v>
      </c>
      <c r="X721" s="239">
        <f t="shared" si="112"/>
        <v>1</v>
      </c>
      <c r="Y721" s="237">
        <f t="shared" si="113"/>
        <v>1</v>
      </c>
      <c r="Z721" s="238">
        <f t="shared" si="114"/>
        <v>23.933</v>
      </c>
      <c r="AA721" s="238">
        <f t="shared" si="115"/>
        <v>23.933</v>
      </c>
      <c r="AB721" s="238">
        <f t="shared" si="118"/>
        <v>13.052</v>
      </c>
      <c r="AC721" s="238">
        <f t="shared" si="116"/>
        <v>15.262500000000001</v>
      </c>
      <c r="AD721" s="240">
        <f t="shared" si="119"/>
        <v>0</v>
      </c>
      <c r="AE721" s="240">
        <f t="shared" si="120"/>
        <v>79</v>
      </c>
      <c r="AF721" s="240"/>
      <c r="AG721" s="240"/>
    </row>
    <row r="722" spans="1:33" x14ac:dyDescent="0.2">
      <c r="A722" s="197"/>
      <c r="B722" s="226">
        <v>693</v>
      </c>
      <c r="C722" s="204"/>
      <c r="D722" s="204"/>
      <c r="E722" s="201"/>
      <c r="F722" s="202" t="str">
        <f>IF(ISBLANK(E722), "", VLOOKUP(E722, Z!$A$2:$C$4127, 3, FALSE))</f>
        <v/>
      </c>
      <c r="G722" s="227"/>
      <c r="H722" s="227"/>
      <c r="I722" s="203" cm="1">
        <f t="array" ref="I722">IFERROR(W722/100*L722*INDEX(Application,X722,4), 0)</f>
        <v>0</v>
      </c>
      <c r="J722" s="204"/>
      <c r="K722" s="204"/>
      <c r="L722" s="229"/>
      <c r="M722" s="228"/>
      <c r="N722" s="203" cm="1">
        <f t="array" ref="N722">IFERROR(M722/100*L722*INDEX(Application,X722,4), 0)</f>
        <v>0</v>
      </c>
      <c r="O722" s="205"/>
      <c r="P722" s="204"/>
      <c r="Q722" s="201"/>
      <c r="R722" s="202" t="str">
        <f>IF(ISBLANK(Q722), "", VLOOKUP(Q722, Z!$A$2:$C$4127, 3, FALSE))</f>
        <v/>
      </c>
      <c r="S722" s="206"/>
      <c r="T722" s="207">
        <f t="shared" ref="T722:T785" si="121">0.75*(I722-N722)*10</f>
        <v>0</v>
      </c>
      <c r="U722" s="211"/>
      <c r="V722" s="237">
        <f t="shared" ref="V722:V785" si="122">IF(ISBLANK(G722), 1, IFERROR(MATCH(G722, INDEX(Type,,1), 0), IFERROR(MATCH(G722, INDEX(Type,,2), 0), MATCH(G722, INDEX(Type,,3), 0))))</f>
        <v>1</v>
      </c>
      <c r="W722" s="238">
        <f t="shared" si="117"/>
        <v>36.82</v>
      </c>
      <c r="X722" s="239">
        <f t="shared" ref="X722:X785" si="123">IF(ISBLANK(H722), 1, IFERROR(MATCH(H722, INDEX(Application,,1), 0), IFERROR(MATCH(H722, INDEX(Application,,2), 0), MATCH(H722, INDEX(Application,,3), 0))))</f>
        <v>1</v>
      </c>
      <c r="Y722" s="237">
        <f t="shared" ref="Y722:Y785" si="124">IF(ISBLANK(G722), 1, IFERROR(MATCH(G722, INDEX(Type,,1), 0), IFERROR(MATCH(G722, INDEX(Type,,2), 0), MATCH(G722, INDEX(Type,,3), 0))))</f>
        <v>1</v>
      </c>
      <c r="Z722" s="238">
        <f t="shared" ref="Z722:Z785" si="125">IF(Y722=1,0.65*(36.82+L722*(-0.2119)),IF(Y722=2,0.65*20.08,IF(Y722=3,0.75*(20.35+L722*(-0.0374)),0)))</f>
        <v>23.933</v>
      </c>
      <c r="AA722" s="238">
        <f t="shared" ref="AA722:AA785" si="126">0.65*(36.82+L722*(-0.2119))</f>
        <v>23.933</v>
      </c>
      <c r="AB722" s="238">
        <f t="shared" si="118"/>
        <v>13.052</v>
      </c>
      <c r="AC722" s="238">
        <f t="shared" ref="AC722:AC785" si="127">0.75*(20.35+L722*(-0.0374))</f>
        <v>15.262500000000001</v>
      </c>
      <c r="AD722" s="240">
        <f t="shared" si="119"/>
        <v>0</v>
      </c>
      <c r="AE722" s="240">
        <f t="shared" si="120"/>
        <v>79</v>
      </c>
      <c r="AF722" s="240"/>
      <c r="AG722" s="240"/>
    </row>
    <row r="723" spans="1:33" x14ac:dyDescent="0.2">
      <c r="A723" s="197"/>
      <c r="B723" s="9">
        <v>694</v>
      </c>
      <c r="C723" s="204"/>
      <c r="D723" s="204"/>
      <c r="E723" s="201"/>
      <c r="F723" s="202" t="str">
        <f>IF(ISBLANK(E723), "", VLOOKUP(E723, Z!$A$2:$C$4127, 3, FALSE))</f>
        <v/>
      </c>
      <c r="G723" s="227"/>
      <c r="H723" s="227"/>
      <c r="I723" s="203" cm="1">
        <f t="array" ref="I723">IFERROR(W723/100*L723*INDEX(Application,X723,4), 0)</f>
        <v>0</v>
      </c>
      <c r="J723" s="204"/>
      <c r="K723" s="204"/>
      <c r="L723" s="229"/>
      <c r="M723" s="228"/>
      <c r="N723" s="203" cm="1">
        <f t="array" ref="N723">IFERROR(M723/100*L723*INDEX(Application,X723,4), 0)</f>
        <v>0</v>
      </c>
      <c r="O723" s="205"/>
      <c r="P723" s="204"/>
      <c r="Q723" s="201"/>
      <c r="R723" s="202" t="str">
        <f>IF(ISBLANK(Q723), "", VLOOKUP(Q723, Z!$A$2:$C$4127, 3, FALSE))</f>
        <v/>
      </c>
      <c r="S723" s="206"/>
      <c r="T723" s="207">
        <f t="shared" si="121"/>
        <v>0</v>
      </c>
      <c r="U723" s="211"/>
      <c r="V723" s="237">
        <f t="shared" si="122"/>
        <v>1</v>
      </c>
      <c r="W723" s="238">
        <f t="shared" ref="W723:W786" si="128">IF(V723=1,36.82+L723*(-0.2119),IF(V723=2,20.08,IF(V723=3,20.35+L723*(-0.0374),0)))</f>
        <v>36.82</v>
      </c>
      <c r="X723" s="239">
        <f t="shared" si="123"/>
        <v>1</v>
      </c>
      <c r="Y723" s="237">
        <f t="shared" si="124"/>
        <v>1</v>
      </c>
      <c r="Z723" s="238">
        <f t="shared" si="125"/>
        <v>23.933</v>
      </c>
      <c r="AA723" s="238">
        <f t="shared" si="126"/>
        <v>23.933</v>
      </c>
      <c r="AB723" s="238">
        <f t="shared" ref="AB723:AB786" si="129">0.65*20.08</f>
        <v>13.052</v>
      </c>
      <c r="AC723" s="238">
        <f t="shared" si="127"/>
        <v>15.262500000000001</v>
      </c>
      <c r="AD723" s="240">
        <f t="shared" ref="AD723:AD786" si="130">IF(Y723=1,0,IF(Y723=2,80,IF(Y723=3,0,0)))</f>
        <v>0</v>
      </c>
      <c r="AE723" s="240">
        <f t="shared" ref="AE723:AE786" si="131">IF(Y723=1,79,IF(Y723=2,199,IF(Y723=3,199,0)))</f>
        <v>79</v>
      </c>
      <c r="AF723" s="240"/>
      <c r="AG723" s="240"/>
    </row>
    <row r="724" spans="1:33" x14ac:dyDescent="0.2">
      <c r="A724" s="197"/>
      <c r="B724" s="9">
        <v>695</v>
      </c>
      <c r="C724" s="204"/>
      <c r="D724" s="204"/>
      <c r="E724" s="201"/>
      <c r="F724" s="202" t="str">
        <f>IF(ISBLANK(E724), "", VLOOKUP(E724, Z!$A$2:$C$4127, 3, FALSE))</f>
        <v/>
      </c>
      <c r="G724" s="227"/>
      <c r="H724" s="227"/>
      <c r="I724" s="203" cm="1">
        <f t="array" ref="I724">IFERROR(W724/100*L724*INDEX(Application,X724,4), 0)</f>
        <v>0</v>
      </c>
      <c r="J724" s="204"/>
      <c r="K724" s="204"/>
      <c r="L724" s="229"/>
      <c r="M724" s="228"/>
      <c r="N724" s="203" cm="1">
        <f t="array" ref="N724">IFERROR(M724/100*L724*INDEX(Application,X724,4), 0)</f>
        <v>0</v>
      </c>
      <c r="O724" s="205"/>
      <c r="P724" s="204"/>
      <c r="Q724" s="201"/>
      <c r="R724" s="202" t="str">
        <f>IF(ISBLANK(Q724), "", VLOOKUP(Q724, Z!$A$2:$C$4127, 3, FALSE))</f>
        <v/>
      </c>
      <c r="S724" s="206"/>
      <c r="T724" s="207">
        <f t="shared" si="121"/>
        <v>0</v>
      </c>
      <c r="U724" s="211"/>
      <c r="V724" s="237">
        <f t="shared" si="122"/>
        <v>1</v>
      </c>
      <c r="W724" s="238">
        <f t="shared" si="128"/>
        <v>36.82</v>
      </c>
      <c r="X724" s="239">
        <f t="shared" si="123"/>
        <v>1</v>
      </c>
      <c r="Y724" s="237">
        <f t="shared" si="124"/>
        <v>1</v>
      </c>
      <c r="Z724" s="238">
        <f t="shared" si="125"/>
        <v>23.933</v>
      </c>
      <c r="AA724" s="238">
        <f t="shared" si="126"/>
        <v>23.933</v>
      </c>
      <c r="AB724" s="238">
        <f t="shared" si="129"/>
        <v>13.052</v>
      </c>
      <c r="AC724" s="238">
        <f t="shared" si="127"/>
        <v>15.262500000000001</v>
      </c>
      <c r="AD724" s="240">
        <f t="shared" si="130"/>
        <v>0</v>
      </c>
      <c r="AE724" s="240">
        <f t="shared" si="131"/>
        <v>79</v>
      </c>
      <c r="AF724" s="240"/>
      <c r="AG724" s="240"/>
    </row>
    <row r="725" spans="1:33" x14ac:dyDescent="0.2">
      <c r="A725" s="197"/>
      <c r="B725" s="9">
        <v>696</v>
      </c>
      <c r="C725" s="204"/>
      <c r="D725" s="204"/>
      <c r="E725" s="201"/>
      <c r="F725" s="202" t="str">
        <f>IF(ISBLANK(E725), "", VLOOKUP(E725, Z!$A$2:$C$4127, 3, FALSE))</f>
        <v/>
      </c>
      <c r="G725" s="227"/>
      <c r="H725" s="227"/>
      <c r="I725" s="203" cm="1">
        <f t="array" ref="I725">IFERROR(W725/100*L725*INDEX(Application,X725,4), 0)</f>
        <v>0</v>
      </c>
      <c r="J725" s="204"/>
      <c r="K725" s="204"/>
      <c r="L725" s="229"/>
      <c r="M725" s="228"/>
      <c r="N725" s="203" cm="1">
        <f t="array" ref="N725">IFERROR(M725/100*L725*INDEX(Application,X725,4), 0)</f>
        <v>0</v>
      </c>
      <c r="O725" s="205"/>
      <c r="P725" s="204"/>
      <c r="Q725" s="201"/>
      <c r="R725" s="202" t="str">
        <f>IF(ISBLANK(Q725), "", VLOOKUP(Q725, Z!$A$2:$C$4127, 3, FALSE))</f>
        <v/>
      </c>
      <c r="S725" s="206"/>
      <c r="T725" s="207">
        <f t="shared" si="121"/>
        <v>0</v>
      </c>
      <c r="U725" s="211"/>
      <c r="V725" s="237">
        <f t="shared" si="122"/>
        <v>1</v>
      </c>
      <c r="W725" s="238">
        <f t="shared" si="128"/>
        <v>36.82</v>
      </c>
      <c r="X725" s="239">
        <f t="shared" si="123"/>
        <v>1</v>
      </c>
      <c r="Y725" s="237">
        <f t="shared" si="124"/>
        <v>1</v>
      </c>
      <c r="Z725" s="238">
        <f t="shared" si="125"/>
        <v>23.933</v>
      </c>
      <c r="AA725" s="238">
        <f t="shared" si="126"/>
        <v>23.933</v>
      </c>
      <c r="AB725" s="238">
        <f t="shared" si="129"/>
        <v>13.052</v>
      </c>
      <c r="AC725" s="238">
        <f t="shared" si="127"/>
        <v>15.262500000000001</v>
      </c>
      <c r="AD725" s="240">
        <f t="shared" si="130"/>
        <v>0</v>
      </c>
      <c r="AE725" s="240">
        <f t="shared" si="131"/>
        <v>79</v>
      </c>
      <c r="AF725" s="240"/>
      <c r="AG725" s="240"/>
    </row>
    <row r="726" spans="1:33" x14ac:dyDescent="0.2">
      <c r="A726" s="197"/>
      <c r="B726" s="226">
        <v>697</v>
      </c>
      <c r="C726" s="204"/>
      <c r="D726" s="204"/>
      <c r="E726" s="201"/>
      <c r="F726" s="202" t="str">
        <f>IF(ISBLANK(E726), "", VLOOKUP(E726, Z!$A$2:$C$4127, 3, FALSE))</f>
        <v/>
      </c>
      <c r="G726" s="227"/>
      <c r="H726" s="227"/>
      <c r="I726" s="203" cm="1">
        <f t="array" ref="I726">IFERROR(W726/100*L726*INDEX(Application,X726,4), 0)</f>
        <v>0</v>
      </c>
      <c r="J726" s="204"/>
      <c r="K726" s="204"/>
      <c r="L726" s="229"/>
      <c r="M726" s="228"/>
      <c r="N726" s="203" cm="1">
        <f t="array" ref="N726">IFERROR(M726/100*L726*INDEX(Application,X726,4), 0)</f>
        <v>0</v>
      </c>
      <c r="O726" s="205"/>
      <c r="P726" s="204"/>
      <c r="Q726" s="201"/>
      <c r="R726" s="202" t="str">
        <f>IF(ISBLANK(Q726), "", VLOOKUP(Q726, Z!$A$2:$C$4127, 3, FALSE))</f>
        <v/>
      </c>
      <c r="S726" s="206"/>
      <c r="T726" s="207">
        <f t="shared" si="121"/>
        <v>0</v>
      </c>
      <c r="U726" s="211"/>
      <c r="V726" s="237">
        <f t="shared" si="122"/>
        <v>1</v>
      </c>
      <c r="W726" s="238">
        <f t="shared" si="128"/>
        <v>36.82</v>
      </c>
      <c r="X726" s="239">
        <f t="shared" si="123"/>
        <v>1</v>
      </c>
      <c r="Y726" s="237">
        <f t="shared" si="124"/>
        <v>1</v>
      </c>
      <c r="Z726" s="238">
        <f t="shared" si="125"/>
        <v>23.933</v>
      </c>
      <c r="AA726" s="238">
        <f t="shared" si="126"/>
        <v>23.933</v>
      </c>
      <c r="AB726" s="238">
        <f t="shared" si="129"/>
        <v>13.052</v>
      </c>
      <c r="AC726" s="238">
        <f t="shared" si="127"/>
        <v>15.262500000000001</v>
      </c>
      <c r="AD726" s="240">
        <f t="shared" si="130"/>
        <v>0</v>
      </c>
      <c r="AE726" s="240">
        <f t="shared" si="131"/>
        <v>79</v>
      </c>
      <c r="AF726" s="240"/>
      <c r="AG726" s="240"/>
    </row>
    <row r="727" spans="1:33" x14ac:dyDescent="0.2">
      <c r="A727" s="197"/>
      <c r="B727" s="9">
        <v>698</v>
      </c>
      <c r="C727" s="204"/>
      <c r="D727" s="204"/>
      <c r="E727" s="201"/>
      <c r="F727" s="202" t="str">
        <f>IF(ISBLANK(E727), "", VLOOKUP(E727, Z!$A$2:$C$4127, 3, FALSE))</f>
        <v/>
      </c>
      <c r="G727" s="227"/>
      <c r="H727" s="227"/>
      <c r="I727" s="203" cm="1">
        <f t="array" ref="I727">IFERROR(W727/100*L727*INDEX(Application,X727,4), 0)</f>
        <v>0</v>
      </c>
      <c r="J727" s="204"/>
      <c r="K727" s="204"/>
      <c r="L727" s="229"/>
      <c r="M727" s="228"/>
      <c r="N727" s="203" cm="1">
        <f t="array" ref="N727">IFERROR(M727/100*L727*INDEX(Application,X727,4), 0)</f>
        <v>0</v>
      </c>
      <c r="O727" s="205"/>
      <c r="P727" s="204"/>
      <c r="Q727" s="201"/>
      <c r="R727" s="202" t="str">
        <f>IF(ISBLANK(Q727), "", VLOOKUP(Q727, Z!$A$2:$C$4127, 3, FALSE))</f>
        <v/>
      </c>
      <c r="S727" s="206"/>
      <c r="T727" s="207">
        <f t="shared" si="121"/>
        <v>0</v>
      </c>
      <c r="U727" s="211"/>
      <c r="V727" s="237">
        <f t="shared" si="122"/>
        <v>1</v>
      </c>
      <c r="W727" s="238">
        <f t="shared" si="128"/>
        <v>36.82</v>
      </c>
      <c r="X727" s="239">
        <f t="shared" si="123"/>
        <v>1</v>
      </c>
      <c r="Y727" s="237">
        <f t="shared" si="124"/>
        <v>1</v>
      </c>
      <c r="Z727" s="238">
        <f t="shared" si="125"/>
        <v>23.933</v>
      </c>
      <c r="AA727" s="238">
        <f t="shared" si="126"/>
        <v>23.933</v>
      </c>
      <c r="AB727" s="238">
        <f t="shared" si="129"/>
        <v>13.052</v>
      </c>
      <c r="AC727" s="238">
        <f t="shared" si="127"/>
        <v>15.262500000000001</v>
      </c>
      <c r="AD727" s="240">
        <f t="shared" si="130"/>
        <v>0</v>
      </c>
      <c r="AE727" s="240">
        <f t="shared" si="131"/>
        <v>79</v>
      </c>
      <c r="AF727" s="240"/>
      <c r="AG727" s="240"/>
    </row>
    <row r="728" spans="1:33" x14ac:dyDescent="0.2">
      <c r="A728" s="197"/>
      <c r="B728" s="9">
        <v>699</v>
      </c>
      <c r="C728" s="204"/>
      <c r="D728" s="204"/>
      <c r="E728" s="201"/>
      <c r="F728" s="202" t="str">
        <f>IF(ISBLANK(E728), "", VLOOKUP(E728, Z!$A$2:$C$4127, 3, FALSE))</f>
        <v/>
      </c>
      <c r="G728" s="227"/>
      <c r="H728" s="227"/>
      <c r="I728" s="203" cm="1">
        <f t="array" ref="I728">IFERROR(W728/100*L728*INDEX(Application,X728,4), 0)</f>
        <v>0</v>
      </c>
      <c r="J728" s="204"/>
      <c r="K728" s="204"/>
      <c r="L728" s="229"/>
      <c r="M728" s="228"/>
      <c r="N728" s="203" cm="1">
        <f t="array" ref="N728">IFERROR(M728/100*L728*INDEX(Application,X728,4), 0)</f>
        <v>0</v>
      </c>
      <c r="O728" s="205"/>
      <c r="P728" s="204"/>
      <c r="Q728" s="201"/>
      <c r="R728" s="202" t="str">
        <f>IF(ISBLANK(Q728), "", VLOOKUP(Q728, Z!$A$2:$C$4127, 3, FALSE))</f>
        <v/>
      </c>
      <c r="S728" s="206"/>
      <c r="T728" s="207">
        <f t="shared" si="121"/>
        <v>0</v>
      </c>
      <c r="U728" s="211"/>
      <c r="V728" s="237">
        <f t="shared" si="122"/>
        <v>1</v>
      </c>
      <c r="W728" s="238">
        <f t="shared" si="128"/>
        <v>36.82</v>
      </c>
      <c r="X728" s="239">
        <f t="shared" si="123"/>
        <v>1</v>
      </c>
      <c r="Y728" s="237">
        <f t="shared" si="124"/>
        <v>1</v>
      </c>
      <c r="Z728" s="238">
        <f t="shared" si="125"/>
        <v>23.933</v>
      </c>
      <c r="AA728" s="238">
        <f t="shared" si="126"/>
        <v>23.933</v>
      </c>
      <c r="AB728" s="238">
        <f t="shared" si="129"/>
        <v>13.052</v>
      </c>
      <c r="AC728" s="238">
        <f t="shared" si="127"/>
        <v>15.262500000000001</v>
      </c>
      <c r="AD728" s="240">
        <f t="shared" si="130"/>
        <v>0</v>
      </c>
      <c r="AE728" s="240">
        <f t="shared" si="131"/>
        <v>79</v>
      </c>
      <c r="AF728" s="240"/>
      <c r="AG728" s="240"/>
    </row>
    <row r="729" spans="1:33" x14ac:dyDescent="0.2">
      <c r="A729" s="197"/>
      <c r="B729" s="9">
        <v>700</v>
      </c>
      <c r="C729" s="204"/>
      <c r="D729" s="204"/>
      <c r="E729" s="201"/>
      <c r="F729" s="202" t="str">
        <f>IF(ISBLANK(E729), "", VLOOKUP(E729, Z!$A$2:$C$4127, 3, FALSE))</f>
        <v/>
      </c>
      <c r="G729" s="227"/>
      <c r="H729" s="227"/>
      <c r="I729" s="203" cm="1">
        <f t="array" ref="I729">IFERROR(W729/100*L729*INDEX(Application,X729,4), 0)</f>
        <v>0</v>
      </c>
      <c r="J729" s="204"/>
      <c r="K729" s="204"/>
      <c r="L729" s="229"/>
      <c r="M729" s="228"/>
      <c r="N729" s="203" cm="1">
        <f t="array" ref="N729">IFERROR(M729/100*L729*INDEX(Application,X729,4), 0)</f>
        <v>0</v>
      </c>
      <c r="O729" s="205"/>
      <c r="P729" s="204"/>
      <c r="Q729" s="201"/>
      <c r="R729" s="202" t="str">
        <f>IF(ISBLANK(Q729), "", VLOOKUP(Q729, Z!$A$2:$C$4127, 3, FALSE))</f>
        <v/>
      </c>
      <c r="S729" s="206"/>
      <c r="T729" s="207">
        <f t="shared" si="121"/>
        <v>0</v>
      </c>
      <c r="U729" s="211"/>
      <c r="V729" s="237">
        <f t="shared" si="122"/>
        <v>1</v>
      </c>
      <c r="W729" s="238">
        <f t="shared" si="128"/>
        <v>36.82</v>
      </c>
      <c r="X729" s="239">
        <f t="shared" si="123"/>
        <v>1</v>
      </c>
      <c r="Y729" s="237">
        <f t="shared" si="124"/>
        <v>1</v>
      </c>
      <c r="Z729" s="238">
        <f t="shared" si="125"/>
        <v>23.933</v>
      </c>
      <c r="AA729" s="238">
        <f t="shared" si="126"/>
        <v>23.933</v>
      </c>
      <c r="AB729" s="238">
        <f t="shared" si="129"/>
        <v>13.052</v>
      </c>
      <c r="AC729" s="238">
        <f t="shared" si="127"/>
        <v>15.262500000000001</v>
      </c>
      <c r="AD729" s="240">
        <f t="shared" si="130"/>
        <v>0</v>
      </c>
      <c r="AE729" s="240">
        <f t="shared" si="131"/>
        <v>79</v>
      </c>
      <c r="AF729" s="240"/>
      <c r="AG729" s="240"/>
    </row>
    <row r="730" spans="1:33" x14ac:dyDescent="0.2">
      <c r="A730" s="197"/>
      <c r="B730" s="226">
        <v>701</v>
      </c>
      <c r="C730" s="204"/>
      <c r="D730" s="204"/>
      <c r="E730" s="201"/>
      <c r="F730" s="202" t="str">
        <f>IF(ISBLANK(E730), "", VLOOKUP(E730, Z!$A$2:$C$4127, 3, FALSE))</f>
        <v/>
      </c>
      <c r="G730" s="227"/>
      <c r="H730" s="227"/>
      <c r="I730" s="203" cm="1">
        <f t="array" ref="I730">IFERROR(W730/100*L730*INDEX(Application,X730,4), 0)</f>
        <v>0</v>
      </c>
      <c r="J730" s="204"/>
      <c r="K730" s="204"/>
      <c r="L730" s="229"/>
      <c r="M730" s="228"/>
      <c r="N730" s="203" cm="1">
        <f t="array" ref="N730">IFERROR(M730/100*L730*INDEX(Application,X730,4), 0)</f>
        <v>0</v>
      </c>
      <c r="O730" s="205"/>
      <c r="P730" s="204"/>
      <c r="Q730" s="201"/>
      <c r="R730" s="202" t="str">
        <f>IF(ISBLANK(Q730), "", VLOOKUP(Q730, Z!$A$2:$C$4127, 3, FALSE))</f>
        <v/>
      </c>
      <c r="S730" s="206"/>
      <c r="T730" s="207">
        <f t="shared" si="121"/>
        <v>0</v>
      </c>
      <c r="U730" s="211"/>
      <c r="V730" s="237">
        <f t="shared" si="122"/>
        <v>1</v>
      </c>
      <c r="W730" s="238">
        <f t="shared" si="128"/>
        <v>36.82</v>
      </c>
      <c r="X730" s="239">
        <f t="shared" si="123"/>
        <v>1</v>
      </c>
      <c r="Y730" s="237">
        <f t="shared" si="124"/>
        <v>1</v>
      </c>
      <c r="Z730" s="238">
        <f t="shared" si="125"/>
        <v>23.933</v>
      </c>
      <c r="AA730" s="238">
        <f t="shared" si="126"/>
        <v>23.933</v>
      </c>
      <c r="AB730" s="238">
        <f t="shared" si="129"/>
        <v>13.052</v>
      </c>
      <c r="AC730" s="238">
        <f t="shared" si="127"/>
        <v>15.262500000000001</v>
      </c>
      <c r="AD730" s="240">
        <f t="shared" si="130"/>
        <v>0</v>
      </c>
      <c r="AE730" s="240">
        <f t="shared" si="131"/>
        <v>79</v>
      </c>
      <c r="AF730" s="240"/>
      <c r="AG730" s="240"/>
    </row>
    <row r="731" spans="1:33" x14ac:dyDescent="0.2">
      <c r="A731" s="197"/>
      <c r="B731" s="9">
        <v>702</v>
      </c>
      <c r="C731" s="204"/>
      <c r="D731" s="204"/>
      <c r="E731" s="201"/>
      <c r="F731" s="202" t="str">
        <f>IF(ISBLANK(E731), "", VLOOKUP(E731, Z!$A$2:$C$4127, 3, FALSE))</f>
        <v/>
      </c>
      <c r="G731" s="227"/>
      <c r="H731" s="227"/>
      <c r="I731" s="203" cm="1">
        <f t="array" ref="I731">IFERROR(W731/100*L731*INDEX(Application,X731,4), 0)</f>
        <v>0</v>
      </c>
      <c r="J731" s="204"/>
      <c r="K731" s="204"/>
      <c r="L731" s="229"/>
      <c r="M731" s="228"/>
      <c r="N731" s="203" cm="1">
        <f t="array" ref="N731">IFERROR(M731/100*L731*INDEX(Application,X731,4), 0)</f>
        <v>0</v>
      </c>
      <c r="O731" s="205"/>
      <c r="P731" s="204"/>
      <c r="Q731" s="201"/>
      <c r="R731" s="202" t="str">
        <f>IF(ISBLANK(Q731), "", VLOOKUP(Q731, Z!$A$2:$C$4127, 3, FALSE))</f>
        <v/>
      </c>
      <c r="S731" s="206"/>
      <c r="T731" s="207">
        <f t="shared" si="121"/>
        <v>0</v>
      </c>
      <c r="U731" s="211"/>
      <c r="V731" s="237">
        <f t="shared" si="122"/>
        <v>1</v>
      </c>
      <c r="W731" s="238">
        <f t="shared" si="128"/>
        <v>36.82</v>
      </c>
      <c r="X731" s="239">
        <f t="shared" si="123"/>
        <v>1</v>
      </c>
      <c r="Y731" s="237">
        <f t="shared" si="124"/>
        <v>1</v>
      </c>
      <c r="Z731" s="238">
        <f t="shared" si="125"/>
        <v>23.933</v>
      </c>
      <c r="AA731" s="238">
        <f t="shared" si="126"/>
        <v>23.933</v>
      </c>
      <c r="AB731" s="238">
        <f t="shared" si="129"/>
        <v>13.052</v>
      </c>
      <c r="AC731" s="238">
        <f t="shared" si="127"/>
        <v>15.262500000000001</v>
      </c>
      <c r="AD731" s="240">
        <f t="shared" si="130"/>
        <v>0</v>
      </c>
      <c r="AE731" s="240">
        <f t="shared" si="131"/>
        <v>79</v>
      </c>
      <c r="AF731" s="240"/>
      <c r="AG731" s="240"/>
    </row>
    <row r="732" spans="1:33" x14ac:dyDescent="0.2">
      <c r="A732" s="197"/>
      <c r="B732" s="9">
        <v>703</v>
      </c>
      <c r="C732" s="204"/>
      <c r="D732" s="204"/>
      <c r="E732" s="201"/>
      <c r="F732" s="202" t="str">
        <f>IF(ISBLANK(E732), "", VLOOKUP(E732, Z!$A$2:$C$4127, 3, FALSE))</f>
        <v/>
      </c>
      <c r="G732" s="227"/>
      <c r="H732" s="227"/>
      <c r="I732" s="203" cm="1">
        <f t="array" ref="I732">IFERROR(W732/100*L732*INDEX(Application,X732,4), 0)</f>
        <v>0</v>
      </c>
      <c r="J732" s="204"/>
      <c r="K732" s="204"/>
      <c r="L732" s="229"/>
      <c r="M732" s="228"/>
      <c r="N732" s="203" cm="1">
        <f t="array" ref="N732">IFERROR(M732/100*L732*INDEX(Application,X732,4), 0)</f>
        <v>0</v>
      </c>
      <c r="O732" s="205"/>
      <c r="P732" s="204"/>
      <c r="Q732" s="201"/>
      <c r="R732" s="202" t="str">
        <f>IF(ISBLANK(Q732), "", VLOOKUP(Q732, Z!$A$2:$C$4127, 3, FALSE))</f>
        <v/>
      </c>
      <c r="S732" s="206"/>
      <c r="T732" s="207">
        <f t="shared" si="121"/>
        <v>0</v>
      </c>
      <c r="U732" s="211"/>
      <c r="V732" s="237">
        <f t="shared" si="122"/>
        <v>1</v>
      </c>
      <c r="W732" s="238">
        <f t="shared" si="128"/>
        <v>36.82</v>
      </c>
      <c r="X732" s="239">
        <f t="shared" si="123"/>
        <v>1</v>
      </c>
      <c r="Y732" s="237">
        <f t="shared" si="124"/>
        <v>1</v>
      </c>
      <c r="Z732" s="238">
        <f t="shared" si="125"/>
        <v>23.933</v>
      </c>
      <c r="AA732" s="238">
        <f t="shared" si="126"/>
        <v>23.933</v>
      </c>
      <c r="AB732" s="238">
        <f t="shared" si="129"/>
        <v>13.052</v>
      </c>
      <c r="AC732" s="238">
        <f t="shared" si="127"/>
        <v>15.262500000000001</v>
      </c>
      <c r="AD732" s="240">
        <f t="shared" si="130"/>
        <v>0</v>
      </c>
      <c r="AE732" s="240">
        <f t="shared" si="131"/>
        <v>79</v>
      </c>
      <c r="AF732" s="240"/>
      <c r="AG732" s="240"/>
    </row>
    <row r="733" spans="1:33" x14ac:dyDescent="0.2">
      <c r="A733" s="197"/>
      <c r="B733" s="9">
        <v>704</v>
      </c>
      <c r="C733" s="204"/>
      <c r="D733" s="204"/>
      <c r="E733" s="201"/>
      <c r="F733" s="202" t="str">
        <f>IF(ISBLANK(E733), "", VLOOKUP(E733, Z!$A$2:$C$4127, 3, FALSE))</f>
        <v/>
      </c>
      <c r="G733" s="227"/>
      <c r="H733" s="227"/>
      <c r="I733" s="203" cm="1">
        <f t="array" ref="I733">IFERROR(W733/100*L733*INDEX(Application,X733,4), 0)</f>
        <v>0</v>
      </c>
      <c r="J733" s="204"/>
      <c r="K733" s="204"/>
      <c r="L733" s="229"/>
      <c r="M733" s="228"/>
      <c r="N733" s="203" cm="1">
        <f t="array" ref="N733">IFERROR(M733/100*L733*INDEX(Application,X733,4), 0)</f>
        <v>0</v>
      </c>
      <c r="O733" s="205"/>
      <c r="P733" s="204"/>
      <c r="Q733" s="201"/>
      <c r="R733" s="202" t="str">
        <f>IF(ISBLANK(Q733), "", VLOOKUP(Q733, Z!$A$2:$C$4127, 3, FALSE))</f>
        <v/>
      </c>
      <c r="S733" s="206"/>
      <c r="T733" s="207">
        <f t="shared" si="121"/>
        <v>0</v>
      </c>
      <c r="U733" s="211"/>
      <c r="V733" s="237">
        <f t="shared" si="122"/>
        <v>1</v>
      </c>
      <c r="W733" s="238">
        <f t="shared" si="128"/>
        <v>36.82</v>
      </c>
      <c r="X733" s="239">
        <f t="shared" si="123"/>
        <v>1</v>
      </c>
      <c r="Y733" s="237">
        <f t="shared" si="124"/>
        <v>1</v>
      </c>
      <c r="Z733" s="238">
        <f t="shared" si="125"/>
        <v>23.933</v>
      </c>
      <c r="AA733" s="238">
        <f t="shared" si="126"/>
        <v>23.933</v>
      </c>
      <c r="AB733" s="238">
        <f t="shared" si="129"/>
        <v>13.052</v>
      </c>
      <c r="AC733" s="238">
        <f t="shared" si="127"/>
        <v>15.262500000000001</v>
      </c>
      <c r="AD733" s="240">
        <f t="shared" si="130"/>
        <v>0</v>
      </c>
      <c r="AE733" s="240">
        <f t="shared" si="131"/>
        <v>79</v>
      </c>
      <c r="AF733" s="240"/>
      <c r="AG733" s="240"/>
    </row>
    <row r="734" spans="1:33" x14ac:dyDescent="0.2">
      <c r="A734" s="197"/>
      <c r="B734" s="226">
        <v>705</v>
      </c>
      <c r="C734" s="204"/>
      <c r="D734" s="204"/>
      <c r="E734" s="201"/>
      <c r="F734" s="202" t="str">
        <f>IF(ISBLANK(E734), "", VLOOKUP(E734, Z!$A$2:$C$4127, 3, FALSE))</f>
        <v/>
      </c>
      <c r="G734" s="227"/>
      <c r="H734" s="227"/>
      <c r="I734" s="203" cm="1">
        <f t="array" ref="I734">IFERROR(W734/100*L734*INDEX(Application,X734,4), 0)</f>
        <v>0</v>
      </c>
      <c r="J734" s="204"/>
      <c r="K734" s="204"/>
      <c r="L734" s="229"/>
      <c r="M734" s="228"/>
      <c r="N734" s="203" cm="1">
        <f t="array" ref="N734">IFERROR(M734/100*L734*INDEX(Application,X734,4), 0)</f>
        <v>0</v>
      </c>
      <c r="O734" s="205"/>
      <c r="P734" s="204"/>
      <c r="Q734" s="201"/>
      <c r="R734" s="202" t="str">
        <f>IF(ISBLANK(Q734), "", VLOOKUP(Q734, Z!$A$2:$C$4127, 3, FALSE))</f>
        <v/>
      </c>
      <c r="S734" s="206"/>
      <c r="T734" s="207">
        <f t="shared" si="121"/>
        <v>0</v>
      </c>
      <c r="U734" s="211"/>
      <c r="V734" s="237">
        <f t="shared" si="122"/>
        <v>1</v>
      </c>
      <c r="W734" s="238">
        <f t="shared" si="128"/>
        <v>36.82</v>
      </c>
      <c r="X734" s="239">
        <f t="shared" si="123"/>
        <v>1</v>
      </c>
      <c r="Y734" s="237">
        <f t="shared" si="124"/>
        <v>1</v>
      </c>
      <c r="Z734" s="238">
        <f t="shared" si="125"/>
        <v>23.933</v>
      </c>
      <c r="AA734" s="238">
        <f t="shared" si="126"/>
        <v>23.933</v>
      </c>
      <c r="AB734" s="238">
        <f t="shared" si="129"/>
        <v>13.052</v>
      </c>
      <c r="AC734" s="238">
        <f t="shared" si="127"/>
        <v>15.262500000000001</v>
      </c>
      <c r="AD734" s="240">
        <f t="shared" si="130"/>
        <v>0</v>
      </c>
      <c r="AE734" s="240">
        <f t="shared" si="131"/>
        <v>79</v>
      </c>
      <c r="AF734" s="240"/>
      <c r="AG734" s="240"/>
    </row>
    <row r="735" spans="1:33" x14ac:dyDescent="0.2">
      <c r="A735" s="197"/>
      <c r="B735" s="9">
        <v>706</v>
      </c>
      <c r="C735" s="204"/>
      <c r="D735" s="204"/>
      <c r="E735" s="201"/>
      <c r="F735" s="202" t="str">
        <f>IF(ISBLANK(E735), "", VLOOKUP(E735, Z!$A$2:$C$4127, 3, FALSE))</f>
        <v/>
      </c>
      <c r="G735" s="227"/>
      <c r="H735" s="227"/>
      <c r="I735" s="203" cm="1">
        <f t="array" ref="I735">IFERROR(W735/100*L735*INDEX(Application,X735,4), 0)</f>
        <v>0</v>
      </c>
      <c r="J735" s="204"/>
      <c r="K735" s="204"/>
      <c r="L735" s="229"/>
      <c r="M735" s="228"/>
      <c r="N735" s="203" cm="1">
        <f t="array" ref="N735">IFERROR(M735/100*L735*INDEX(Application,X735,4), 0)</f>
        <v>0</v>
      </c>
      <c r="O735" s="205"/>
      <c r="P735" s="204"/>
      <c r="Q735" s="201"/>
      <c r="R735" s="202" t="str">
        <f>IF(ISBLANK(Q735), "", VLOOKUP(Q735, Z!$A$2:$C$4127, 3, FALSE))</f>
        <v/>
      </c>
      <c r="S735" s="206"/>
      <c r="T735" s="207">
        <f t="shared" si="121"/>
        <v>0</v>
      </c>
      <c r="U735" s="211"/>
      <c r="V735" s="237">
        <f t="shared" si="122"/>
        <v>1</v>
      </c>
      <c r="W735" s="238">
        <f t="shared" si="128"/>
        <v>36.82</v>
      </c>
      <c r="X735" s="239">
        <f t="shared" si="123"/>
        <v>1</v>
      </c>
      <c r="Y735" s="237">
        <f t="shared" si="124"/>
        <v>1</v>
      </c>
      <c r="Z735" s="238">
        <f t="shared" si="125"/>
        <v>23.933</v>
      </c>
      <c r="AA735" s="238">
        <f t="shared" si="126"/>
        <v>23.933</v>
      </c>
      <c r="AB735" s="238">
        <f t="shared" si="129"/>
        <v>13.052</v>
      </c>
      <c r="AC735" s="238">
        <f t="shared" si="127"/>
        <v>15.262500000000001</v>
      </c>
      <c r="AD735" s="240">
        <f t="shared" si="130"/>
        <v>0</v>
      </c>
      <c r="AE735" s="240">
        <f t="shared" si="131"/>
        <v>79</v>
      </c>
      <c r="AF735" s="240"/>
      <c r="AG735" s="240"/>
    </row>
    <row r="736" spans="1:33" x14ac:dyDescent="0.2">
      <c r="A736" s="197"/>
      <c r="B736" s="9">
        <v>707</v>
      </c>
      <c r="C736" s="204"/>
      <c r="D736" s="204"/>
      <c r="E736" s="201"/>
      <c r="F736" s="202" t="str">
        <f>IF(ISBLANK(E736), "", VLOOKUP(E736, Z!$A$2:$C$4127, 3, FALSE))</f>
        <v/>
      </c>
      <c r="G736" s="227"/>
      <c r="H736" s="227"/>
      <c r="I736" s="203" cm="1">
        <f t="array" ref="I736">IFERROR(W736/100*L736*INDEX(Application,X736,4), 0)</f>
        <v>0</v>
      </c>
      <c r="J736" s="204"/>
      <c r="K736" s="204"/>
      <c r="L736" s="229"/>
      <c r="M736" s="228"/>
      <c r="N736" s="203" cm="1">
        <f t="array" ref="N736">IFERROR(M736/100*L736*INDEX(Application,X736,4), 0)</f>
        <v>0</v>
      </c>
      <c r="O736" s="205"/>
      <c r="P736" s="204"/>
      <c r="Q736" s="201"/>
      <c r="R736" s="202" t="str">
        <f>IF(ISBLANK(Q736), "", VLOOKUP(Q736, Z!$A$2:$C$4127, 3, FALSE))</f>
        <v/>
      </c>
      <c r="S736" s="206"/>
      <c r="T736" s="207">
        <f t="shared" si="121"/>
        <v>0</v>
      </c>
      <c r="U736" s="211"/>
      <c r="V736" s="237">
        <f t="shared" si="122"/>
        <v>1</v>
      </c>
      <c r="W736" s="238">
        <f t="shared" si="128"/>
        <v>36.82</v>
      </c>
      <c r="X736" s="239">
        <f t="shared" si="123"/>
        <v>1</v>
      </c>
      <c r="Y736" s="237">
        <f t="shared" si="124"/>
        <v>1</v>
      </c>
      <c r="Z736" s="238">
        <f t="shared" si="125"/>
        <v>23.933</v>
      </c>
      <c r="AA736" s="238">
        <f t="shared" si="126"/>
        <v>23.933</v>
      </c>
      <c r="AB736" s="238">
        <f t="shared" si="129"/>
        <v>13.052</v>
      </c>
      <c r="AC736" s="238">
        <f t="shared" si="127"/>
        <v>15.262500000000001</v>
      </c>
      <c r="AD736" s="240">
        <f t="shared" si="130"/>
        <v>0</v>
      </c>
      <c r="AE736" s="240">
        <f t="shared" si="131"/>
        <v>79</v>
      </c>
      <c r="AF736" s="240"/>
      <c r="AG736" s="240"/>
    </row>
    <row r="737" spans="1:33" x14ac:dyDescent="0.2">
      <c r="A737" s="197"/>
      <c r="B737" s="9">
        <v>708</v>
      </c>
      <c r="C737" s="204"/>
      <c r="D737" s="204"/>
      <c r="E737" s="201"/>
      <c r="F737" s="202" t="str">
        <f>IF(ISBLANK(E737), "", VLOOKUP(E737, Z!$A$2:$C$4127, 3, FALSE))</f>
        <v/>
      </c>
      <c r="G737" s="227"/>
      <c r="H737" s="227"/>
      <c r="I737" s="203" cm="1">
        <f t="array" ref="I737">IFERROR(W737/100*L737*INDEX(Application,X737,4), 0)</f>
        <v>0</v>
      </c>
      <c r="J737" s="204"/>
      <c r="K737" s="204"/>
      <c r="L737" s="229"/>
      <c r="M737" s="228"/>
      <c r="N737" s="203" cm="1">
        <f t="array" ref="N737">IFERROR(M737/100*L737*INDEX(Application,X737,4), 0)</f>
        <v>0</v>
      </c>
      <c r="O737" s="205"/>
      <c r="P737" s="204"/>
      <c r="Q737" s="201"/>
      <c r="R737" s="202" t="str">
        <f>IF(ISBLANK(Q737), "", VLOOKUP(Q737, Z!$A$2:$C$4127, 3, FALSE))</f>
        <v/>
      </c>
      <c r="S737" s="206"/>
      <c r="T737" s="207">
        <f t="shared" si="121"/>
        <v>0</v>
      </c>
      <c r="U737" s="211"/>
      <c r="V737" s="237">
        <f t="shared" si="122"/>
        <v>1</v>
      </c>
      <c r="W737" s="238">
        <f t="shared" si="128"/>
        <v>36.82</v>
      </c>
      <c r="X737" s="239">
        <f t="shared" si="123"/>
        <v>1</v>
      </c>
      <c r="Y737" s="237">
        <f t="shared" si="124"/>
        <v>1</v>
      </c>
      <c r="Z737" s="238">
        <f t="shared" si="125"/>
        <v>23.933</v>
      </c>
      <c r="AA737" s="238">
        <f t="shared" si="126"/>
        <v>23.933</v>
      </c>
      <c r="AB737" s="238">
        <f t="shared" si="129"/>
        <v>13.052</v>
      </c>
      <c r="AC737" s="238">
        <f t="shared" si="127"/>
        <v>15.262500000000001</v>
      </c>
      <c r="AD737" s="240">
        <f t="shared" si="130"/>
        <v>0</v>
      </c>
      <c r="AE737" s="240">
        <f t="shared" si="131"/>
        <v>79</v>
      </c>
      <c r="AF737" s="240"/>
      <c r="AG737" s="240"/>
    </row>
    <row r="738" spans="1:33" x14ac:dyDescent="0.2">
      <c r="A738" s="197"/>
      <c r="B738" s="226">
        <v>709</v>
      </c>
      <c r="C738" s="204"/>
      <c r="D738" s="204"/>
      <c r="E738" s="201"/>
      <c r="F738" s="202" t="str">
        <f>IF(ISBLANK(E738), "", VLOOKUP(E738, Z!$A$2:$C$4127, 3, FALSE))</f>
        <v/>
      </c>
      <c r="G738" s="227"/>
      <c r="H738" s="227"/>
      <c r="I738" s="203" cm="1">
        <f t="array" ref="I738">IFERROR(W738/100*L738*INDEX(Application,X738,4), 0)</f>
        <v>0</v>
      </c>
      <c r="J738" s="204"/>
      <c r="K738" s="204"/>
      <c r="L738" s="229"/>
      <c r="M738" s="228"/>
      <c r="N738" s="203" cm="1">
        <f t="array" ref="N738">IFERROR(M738/100*L738*INDEX(Application,X738,4), 0)</f>
        <v>0</v>
      </c>
      <c r="O738" s="205"/>
      <c r="P738" s="204"/>
      <c r="Q738" s="201"/>
      <c r="R738" s="202" t="str">
        <f>IF(ISBLANK(Q738), "", VLOOKUP(Q738, Z!$A$2:$C$4127, 3, FALSE))</f>
        <v/>
      </c>
      <c r="S738" s="206"/>
      <c r="T738" s="207">
        <f t="shared" si="121"/>
        <v>0</v>
      </c>
      <c r="U738" s="211"/>
      <c r="V738" s="237">
        <f t="shared" si="122"/>
        <v>1</v>
      </c>
      <c r="W738" s="238">
        <f t="shared" si="128"/>
        <v>36.82</v>
      </c>
      <c r="X738" s="239">
        <f t="shared" si="123"/>
        <v>1</v>
      </c>
      <c r="Y738" s="237">
        <f t="shared" si="124"/>
        <v>1</v>
      </c>
      <c r="Z738" s="238">
        <f t="shared" si="125"/>
        <v>23.933</v>
      </c>
      <c r="AA738" s="238">
        <f t="shared" si="126"/>
        <v>23.933</v>
      </c>
      <c r="AB738" s="238">
        <f t="shared" si="129"/>
        <v>13.052</v>
      </c>
      <c r="AC738" s="238">
        <f t="shared" si="127"/>
        <v>15.262500000000001</v>
      </c>
      <c r="AD738" s="240">
        <f t="shared" si="130"/>
        <v>0</v>
      </c>
      <c r="AE738" s="240">
        <f t="shared" si="131"/>
        <v>79</v>
      </c>
      <c r="AF738" s="240"/>
      <c r="AG738" s="240"/>
    </row>
    <row r="739" spans="1:33" x14ac:dyDescent="0.2">
      <c r="A739" s="197"/>
      <c r="B739" s="9">
        <v>710</v>
      </c>
      <c r="C739" s="204"/>
      <c r="D739" s="204"/>
      <c r="E739" s="201"/>
      <c r="F739" s="202" t="str">
        <f>IF(ISBLANK(E739), "", VLOOKUP(E739, Z!$A$2:$C$4127, 3, FALSE))</f>
        <v/>
      </c>
      <c r="G739" s="227"/>
      <c r="H739" s="227"/>
      <c r="I739" s="203" cm="1">
        <f t="array" ref="I739">IFERROR(W739/100*L739*INDEX(Application,X739,4), 0)</f>
        <v>0</v>
      </c>
      <c r="J739" s="204"/>
      <c r="K739" s="204"/>
      <c r="L739" s="229"/>
      <c r="M739" s="228"/>
      <c r="N739" s="203" cm="1">
        <f t="array" ref="N739">IFERROR(M739/100*L739*INDEX(Application,X739,4), 0)</f>
        <v>0</v>
      </c>
      <c r="O739" s="205"/>
      <c r="P739" s="204"/>
      <c r="Q739" s="201"/>
      <c r="R739" s="202" t="str">
        <f>IF(ISBLANK(Q739), "", VLOOKUP(Q739, Z!$A$2:$C$4127, 3, FALSE))</f>
        <v/>
      </c>
      <c r="S739" s="206"/>
      <c r="T739" s="207">
        <f t="shared" si="121"/>
        <v>0</v>
      </c>
      <c r="U739" s="211"/>
      <c r="V739" s="237">
        <f t="shared" si="122"/>
        <v>1</v>
      </c>
      <c r="W739" s="238">
        <f t="shared" si="128"/>
        <v>36.82</v>
      </c>
      <c r="X739" s="239">
        <f t="shared" si="123"/>
        <v>1</v>
      </c>
      <c r="Y739" s="237">
        <f t="shared" si="124"/>
        <v>1</v>
      </c>
      <c r="Z739" s="238">
        <f t="shared" si="125"/>
        <v>23.933</v>
      </c>
      <c r="AA739" s="238">
        <f t="shared" si="126"/>
        <v>23.933</v>
      </c>
      <c r="AB739" s="238">
        <f t="shared" si="129"/>
        <v>13.052</v>
      </c>
      <c r="AC739" s="238">
        <f t="shared" si="127"/>
        <v>15.262500000000001</v>
      </c>
      <c r="AD739" s="240">
        <f t="shared" si="130"/>
        <v>0</v>
      </c>
      <c r="AE739" s="240">
        <f t="shared" si="131"/>
        <v>79</v>
      </c>
      <c r="AF739" s="240"/>
      <c r="AG739" s="240"/>
    </row>
    <row r="740" spans="1:33" x14ac:dyDescent="0.2">
      <c r="A740" s="197"/>
      <c r="B740" s="9">
        <v>711</v>
      </c>
      <c r="C740" s="204"/>
      <c r="D740" s="204"/>
      <c r="E740" s="201"/>
      <c r="F740" s="202" t="str">
        <f>IF(ISBLANK(E740), "", VLOOKUP(E740, Z!$A$2:$C$4127, 3, FALSE))</f>
        <v/>
      </c>
      <c r="G740" s="227"/>
      <c r="H740" s="227"/>
      <c r="I740" s="203" cm="1">
        <f t="array" ref="I740">IFERROR(W740/100*L740*INDEX(Application,X740,4), 0)</f>
        <v>0</v>
      </c>
      <c r="J740" s="204"/>
      <c r="K740" s="204"/>
      <c r="L740" s="229"/>
      <c r="M740" s="228"/>
      <c r="N740" s="203" cm="1">
        <f t="array" ref="N740">IFERROR(M740/100*L740*INDEX(Application,X740,4), 0)</f>
        <v>0</v>
      </c>
      <c r="O740" s="205"/>
      <c r="P740" s="204"/>
      <c r="Q740" s="201"/>
      <c r="R740" s="202" t="str">
        <f>IF(ISBLANK(Q740), "", VLOOKUP(Q740, Z!$A$2:$C$4127, 3, FALSE))</f>
        <v/>
      </c>
      <c r="S740" s="206"/>
      <c r="T740" s="207">
        <f t="shared" si="121"/>
        <v>0</v>
      </c>
      <c r="U740" s="211"/>
      <c r="V740" s="237">
        <f t="shared" si="122"/>
        <v>1</v>
      </c>
      <c r="W740" s="238">
        <f t="shared" si="128"/>
        <v>36.82</v>
      </c>
      <c r="X740" s="239">
        <f t="shared" si="123"/>
        <v>1</v>
      </c>
      <c r="Y740" s="237">
        <f t="shared" si="124"/>
        <v>1</v>
      </c>
      <c r="Z740" s="238">
        <f t="shared" si="125"/>
        <v>23.933</v>
      </c>
      <c r="AA740" s="238">
        <f t="shared" si="126"/>
        <v>23.933</v>
      </c>
      <c r="AB740" s="238">
        <f t="shared" si="129"/>
        <v>13.052</v>
      </c>
      <c r="AC740" s="238">
        <f t="shared" si="127"/>
        <v>15.262500000000001</v>
      </c>
      <c r="AD740" s="240">
        <f t="shared" si="130"/>
        <v>0</v>
      </c>
      <c r="AE740" s="240">
        <f t="shared" si="131"/>
        <v>79</v>
      </c>
      <c r="AF740" s="240"/>
      <c r="AG740" s="240"/>
    </row>
    <row r="741" spans="1:33" x14ac:dyDescent="0.2">
      <c r="A741" s="197"/>
      <c r="B741" s="9">
        <v>712</v>
      </c>
      <c r="C741" s="204"/>
      <c r="D741" s="204"/>
      <c r="E741" s="201"/>
      <c r="F741" s="202" t="str">
        <f>IF(ISBLANK(E741), "", VLOOKUP(E741, Z!$A$2:$C$4127, 3, FALSE))</f>
        <v/>
      </c>
      <c r="G741" s="227"/>
      <c r="H741" s="227"/>
      <c r="I741" s="203" cm="1">
        <f t="array" ref="I741">IFERROR(W741/100*L741*INDEX(Application,X741,4), 0)</f>
        <v>0</v>
      </c>
      <c r="J741" s="204"/>
      <c r="K741" s="204"/>
      <c r="L741" s="229"/>
      <c r="M741" s="228"/>
      <c r="N741" s="203" cm="1">
        <f t="array" ref="N741">IFERROR(M741/100*L741*INDEX(Application,X741,4), 0)</f>
        <v>0</v>
      </c>
      <c r="O741" s="205"/>
      <c r="P741" s="204"/>
      <c r="Q741" s="201"/>
      <c r="R741" s="202" t="str">
        <f>IF(ISBLANK(Q741), "", VLOOKUP(Q741, Z!$A$2:$C$4127, 3, FALSE))</f>
        <v/>
      </c>
      <c r="S741" s="206"/>
      <c r="T741" s="207">
        <f t="shared" si="121"/>
        <v>0</v>
      </c>
      <c r="U741" s="211"/>
      <c r="V741" s="237">
        <f t="shared" si="122"/>
        <v>1</v>
      </c>
      <c r="W741" s="238">
        <f t="shared" si="128"/>
        <v>36.82</v>
      </c>
      <c r="X741" s="239">
        <f t="shared" si="123"/>
        <v>1</v>
      </c>
      <c r="Y741" s="237">
        <f t="shared" si="124"/>
        <v>1</v>
      </c>
      <c r="Z741" s="238">
        <f t="shared" si="125"/>
        <v>23.933</v>
      </c>
      <c r="AA741" s="238">
        <f t="shared" si="126"/>
        <v>23.933</v>
      </c>
      <c r="AB741" s="238">
        <f t="shared" si="129"/>
        <v>13.052</v>
      </c>
      <c r="AC741" s="238">
        <f t="shared" si="127"/>
        <v>15.262500000000001</v>
      </c>
      <c r="AD741" s="240">
        <f t="shared" si="130"/>
        <v>0</v>
      </c>
      <c r="AE741" s="240">
        <f t="shared" si="131"/>
        <v>79</v>
      </c>
      <c r="AF741" s="240"/>
      <c r="AG741" s="240"/>
    </row>
    <row r="742" spans="1:33" x14ac:dyDescent="0.2">
      <c r="A742" s="197"/>
      <c r="B742" s="226">
        <v>713</v>
      </c>
      <c r="C742" s="204"/>
      <c r="D742" s="204"/>
      <c r="E742" s="201"/>
      <c r="F742" s="202" t="str">
        <f>IF(ISBLANK(E742), "", VLOOKUP(E742, Z!$A$2:$C$4127, 3, FALSE))</f>
        <v/>
      </c>
      <c r="G742" s="227"/>
      <c r="H742" s="227"/>
      <c r="I742" s="203" cm="1">
        <f t="array" ref="I742">IFERROR(W742/100*L742*INDEX(Application,X742,4), 0)</f>
        <v>0</v>
      </c>
      <c r="J742" s="204"/>
      <c r="K742" s="204"/>
      <c r="L742" s="229"/>
      <c r="M742" s="228"/>
      <c r="N742" s="203" cm="1">
        <f t="array" ref="N742">IFERROR(M742/100*L742*INDEX(Application,X742,4), 0)</f>
        <v>0</v>
      </c>
      <c r="O742" s="205"/>
      <c r="P742" s="204"/>
      <c r="Q742" s="201"/>
      <c r="R742" s="202" t="str">
        <f>IF(ISBLANK(Q742), "", VLOOKUP(Q742, Z!$A$2:$C$4127, 3, FALSE))</f>
        <v/>
      </c>
      <c r="S742" s="206"/>
      <c r="T742" s="207">
        <f t="shared" si="121"/>
        <v>0</v>
      </c>
      <c r="U742" s="211"/>
      <c r="V742" s="237">
        <f t="shared" si="122"/>
        <v>1</v>
      </c>
      <c r="W742" s="238">
        <f t="shared" si="128"/>
        <v>36.82</v>
      </c>
      <c r="X742" s="239">
        <f t="shared" si="123"/>
        <v>1</v>
      </c>
      <c r="Y742" s="237">
        <f t="shared" si="124"/>
        <v>1</v>
      </c>
      <c r="Z742" s="238">
        <f t="shared" si="125"/>
        <v>23.933</v>
      </c>
      <c r="AA742" s="238">
        <f t="shared" si="126"/>
        <v>23.933</v>
      </c>
      <c r="AB742" s="238">
        <f t="shared" si="129"/>
        <v>13.052</v>
      </c>
      <c r="AC742" s="238">
        <f t="shared" si="127"/>
        <v>15.262500000000001</v>
      </c>
      <c r="AD742" s="240">
        <f t="shared" si="130"/>
        <v>0</v>
      </c>
      <c r="AE742" s="240">
        <f t="shared" si="131"/>
        <v>79</v>
      </c>
      <c r="AF742" s="240"/>
      <c r="AG742" s="240"/>
    </row>
    <row r="743" spans="1:33" x14ac:dyDescent="0.2">
      <c r="A743" s="197"/>
      <c r="B743" s="9">
        <v>714</v>
      </c>
      <c r="C743" s="204"/>
      <c r="D743" s="204"/>
      <c r="E743" s="201"/>
      <c r="F743" s="202" t="str">
        <f>IF(ISBLANK(E743), "", VLOOKUP(E743, Z!$A$2:$C$4127, 3, FALSE))</f>
        <v/>
      </c>
      <c r="G743" s="227"/>
      <c r="H743" s="227"/>
      <c r="I743" s="203" cm="1">
        <f t="array" ref="I743">IFERROR(W743/100*L743*INDEX(Application,X743,4), 0)</f>
        <v>0</v>
      </c>
      <c r="J743" s="204"/>
      <c r="K743" s="204"/>
      <c r="L743" s="229"/>
      <c r="M743" s="228"/>
      <c r="N743" s="203" cm="1">
        <f t="array" ref="N743">IFERROR(M743/100*L743*INDEX(Application,X743,4), 0)</f>
        <v>0</v>
      </c>
      <c r="O743" s="205"/>
      <c r="P743" s="204"/>
      <c r="Q743" s="201"/>
      <c r="R743" s="202" t="str">
        <f>IF(ISBLANK(Q743), "", VLOOKUP(Q743, Z!$A$2:$C$4127, 3, FALSE))</f>
        <v/>
      </c>
      <c r="S743" s="206"/>
      <c r="T743" s="207">
        <f t="shared" si="121"/>
        <v>0</v>
      </c>
      <c r="U743" s="211"/>
      <c r="V743" s="237">
        <f t="shared" si="122"/>
        <v>1</v>
      </c>
      <c r="W743" s="238">
        <f t="shared" si="128"/>
        <v>36.82</v>
      </c>
      <c r="X743" s="239">
        <f t="shared" si="123"/>
        <v>1</v>
      </c>
      <c r="Y743" s="237">
        <f t="shared" si="124"/>
        <v>1</v>
      </c>
      <c r="Z743" s="238">
        <f t="shared" si="125"/>
        <v>23.933</v>
      </c>
      <c r="AA743" s="238">
        <f t="shared" si="126"/>
        <v>23.933</v>
      </c>
      <c r="AB743" s="238">
        <f t="shared" si="129"/>
        <v>13.052</v>
      </c>
      <c r="AC743" s="238">
        <f t="shared" si="127"/>
        <v>15.262500000000001</v>
      </c>
      <c r="AD743" s="240">
        <f t="shared" si="130"/>
        <v>0</v>
      </c>
      <c r="AE743" s="240">
        <f t="shared" si="131"/>
        <v>79</v>
      </c>
      <c r="AF743" s="240"/>
      <c r="AG743" s="240"/>
    </row>
    <row r="744" spans="1:33" x14ac:dyDescent="0.2">
      <c r="A744" s="197"/>
      <c r="B744" s="9">
        <v>715</v>
      </c>
      <c r="C744" s="204"/>
      <c r="D744" s="204"/>
      <c r="E744" s="201"/>
      <c r="F744" s="202" t="str">
        <f>IF(ISBLANK(E744), "", VLOOKUP(E744, Z!$A$2:$C$4127, 3, FALSE))</f>
        <v/>
      </c>
      <c r="G744" s="227"/>
      <c r="H744" s="227"/>
      <c r="I744" s="203" cm="1">
        <f t="array" ref="I744">IFERROR(W744/100*L744*INDEX(Application,X744,4), 0)</f>
        <v>0</v>
      </c>
      <c r="J744" s="204"/>
      <c r="K744" s="204"/>
      <c r="L744" s="229"/>
      <c r="M744" s="228"/>
      <c r="N744" s="203" cm="1">
        <f t="array" ref="N744">IFERROR(M744/100*L744*INDEX(Application,X744,4), 0)</f>
        <v>0</v>
      </c>
      <c r="O744" s="205"/>
      <c r="P744" s="204"/>
      <c r="Q744" s="201"/>
      <c r="R744" s="202" t="str">
        <f>IF(ISBLANK(Q744), "", VLOOKUP(Q744, Z!$A$2:$C$4127, 3, FALSE))</f>
        <v/>
      </c>
      <c r="S744" s="206"/>
      <c r="T744" s="207">
        <f t="shared" si="121"/>
        <v>0</v>
      </c>
      <c r="U744" s="211"/>
      <c r="V744" s="237">
        <f t="shared" si="122"/>
        <v>1</v>
      </c>
      <c r="W744" s="238">
        <f t="shared" si="128"/>
        <v>36.82</v>
      </c>
      <c r="X744" s="239">
        <f t="shared" si="123"/>
        <v>1</v>
      </c>
      <c r="Y744" s="237">
        <f t="shared" si="124"/>
        <v>1</v>
      </c>
      <c r="Z744" s="238">
        <f t="shared" si="125"/>
        <v>23.933</v>
      </c>
      <c r="AA744" s="238">
        <f t="shared" si="126"/>
        <v>23.933</v>
      </c>
      <c r="AB744" s="238">
        <f t="shared" si="129"/>
        <v>13.052</v>
      </c>
      <c r="AC744" s="238">
        <f t="shared" si="127"/>
        <v>15.262500000000001</v>
      </c>
      <c r="AD744" s="240">
        <f t="shared" si="130"/>
        <v>0</v>
      </c>
      <c r="AE744" s="240">
        <f t="shared" si="131"/>
        <v>79</v>
      </c>
      <c r="AF744" s="240"/>
      <c r="AG744" s="240"/>
    </row>
    <row r="745" spans="1:33" x14ac:dyDescent="0.2">
      <c r="A745" s="197"/>
      <c r="B745" s="9">
        <v>716</v>
      </c>
      <c r="C745" s="204"/>
      <c r="D745" s="204"/>
      <c r="E745" s="201"/>
      <c r="F745" s="202" t="str">
        <f>IF(ISBLANK(E745), "", VLOOKUP(E745, Z!$A$2:$C$4127, 3, FALSE))</f>
        <v/>
      </c>
      <c r="G745" s="227"/>
      <c r="H745" s="227"/>
      <c r="I745" s="203" cm="1">
        <f t="array" ref="I745">IFERROR(W745/100*L745*INDEX(Application,X745,4), 0)</f>
        <v>0</v>
      </c>
      <c r="J745" s="204"/>
      <c r="K745" s="204"/>
      <c r="L745" s="229"/>
      <c r="M745" s="228"/>
      <c r="N745" s="203" cm="1">
        <f t="array" ref="N745">IFERROR(M745/100*L745*INDEX(Application,X745,4), 0)</f>
        <v>0</v>
      </c>
      <c r="O745" s="205"/>
      <c r="P745" s="204"/>
      <c r="Q745" s="201"/>
      <c r="R745" s="202" t="str">
        <f>IF(ISBLANK(Q745), "", VLOOKUP(Q745, Z!$A$2:$C$4127, 3, FALSE))</f>
        <v/>
      </c>
      <c r="S745" s="206"/>
      <c r="T745" s="207">
        <f t="shared" si="121"/>
        <v>0</v>
      </c>
      <c r="U745" s="211"/>
      <c r="V745" s="237">
        <f t="shared" si="122"/>
        <v>1</v>
      </c>
      <c r="W745" s="238">
        <f t="shared" si="128"/>
        <v>36.82</v>
      </c>
      <c r="X745" s="239">
        <f t="shared" si="123"/>
        <v>1</v>
      </c>
      <c r="Y745" s="237">
        <f t="shared" si="124"/>
        <v>1</v>
      </c>
      <c r="Z745" s="238">
        <f t="shared" si="125"/>
        <v>23.933</v>
      </c>
      <c r="AA745" s="238">
        <f t="shared" si="126"/>
        <v>23.933</v>
      </c>
      <c r="AB745" s="238">
        <f t="shared" si="129"/>
        <v>13.052</v>
      </c>
      <c r="AC745" s="238">
        <f t="shared" si="127"/>
        <v>15.262500000000001</v>
      </c>
      <c r="AD745" s="240">
        <f t="shared" si="130"/>
        <v>0</v>
      </c>
      <c r="AE745" s="240">
        <f t="shared" si="131"/>
        <v>79</v>
      </c>
      <c r="AF745" s="240"/>
      <c r="AG745" s="240"/>
    </row>
    <row r="746" spans="1:33" x14ac:dyDescent="0.2">
      <c r="A746" s="197"/>
      <c r="B746" s="226">
        <v>717</v>
      </c>
      <c r="C746" s="204"/>
      <c r="D746" s="204"/>
      <c r="E746" s="201"/>
      <c r="F746" s="202" t="str">
        <f>IF(ISBLANK(E746), "", VLOOKUP(E746, Z!$A$2:$C$4127, 3, FALSE))</f>
        <v/>
      </c>
      <c r="G746" s="227"/>
      <c r="H746" s="227"/>
      <c r="I746" s="203" cm="1">
        <f t="array" ref="I746">IFERROR(W746/100*L746*INDEX(Application,X746,4), 0)</f>
        <v>0</v>
      </c>
      <c r="J746" s="204"/>
      <c r="K746" s="204"/>
      <c r="L746" s="229"/>
      <c r="M746" s="228"/>
      <c r="N746" s="203" cm="1">
        <f t="array" ref="N746">IFERROR(M746/100*L746*INDEX(Application,X746,4), 0)</f>
        <v>0</v>
      </c>
      <c r="O746" s="205"/>
      <c r="P746" s="204"/>
      <c r="Q746" s="201"/>
      <c r="R746" s="202" t="str">
        <f>IF(ISBLANK(Q746), "", VLOOKUP(Q746, Z!$A$2:$C$4127, 3, FALSE))</f>
        <v/>
      </c>
      <c r="S746" s="206"/>
      <c r="T746" s="207">
        <f t="shared" si="121"/>
        <v>0</v>
      </c>
      <c r="U746" s="211"/>
      <c r="V746" s="237">
        <f t="shared" si="122"/>
        <v>1</v>
      </c>
      <c r="W746" s="238">
        <f t="shared" si="128"/>
        <v>36.82</v>
      </c>
      <c r="X746" s="239">
        <f t="shared" si="123"/>
        <v>1</v>
      </c>
      <c r="Y746" s="237">
        <f t="shared" si="124"/>
        <v>1</v>
      </c>
      <c r="Z746" s="238">
        <f t="shared" si="125"/>
        <v>23.933</v>
      </c>
      <c r="AA746" s="238">
        <f t="shared" si="126"/>
        <v>23.933</v>
      </c>
      <c r="AB746" s="238">
        <f t="shared" si="129"/>
        <v>13.052</v>
      </c>
      <c r="AC746" s="238">
        <f t="shared" si="127"/>
        <v>15.262500000000001</v>
      </c>
      <c r="AD746" s="240">
        <f t="shared" si="130"/>
        <v>0</v>
      </c>
      <c r="AE746" s="240">
        <f t="shared" si="131"/>
        <v>79</v>
      </c>
      <c r="AF746" s="240"/>
      <c r="AG746" s="240"/>
    </row>
    <row r="747" spans="1:33" x14ac:dyDescent="0.2">
      <c r="A747" s="197"/>
      <c r="B747" s="9">
        <v>718</v>
      </c>
      <c r="C747" s="204"/>
      <c r="D747" s="204"/>
      <c r="E747" s="201"/>
      <c r="F747" s="202" t="str">
        <f>IF(ISBLANK(E747), "", VLOOKUP(E747, Z!$A$2:$C$4127, 3, FALSE))</f>
        <v/>
      </c>
      <c r="G747" s="227"/>
      <c r="H747" s="227"/>
      <c r="I747" s="203" cm="1">
        <f t="array" ref="I747">IFERROR(W747/100*L747*INDEX(Application,X747,4), 0)</f>
        <v>0</v>
      </c>
      <c r="J747" s="204"/>
      <c r="K747" s="204"/>
      <c r="L747" s="229"/>
      <c r="M747" s="228"/>
      <c r="N747" s="203" cm="1">
        <f t="array" ref="N747">IFERROR(M747/100*L747*INDEX(Application,X747,4), 0)</f>
        <v>0</v>
      </c>
      <c r="O747" s="205"/>
      <c r="P747" s="204"/>
      <c r="Q747" s="201"/>
      <c r="R747" s="202" t="str">
        <f>IF(ISBLANK(Q747), "", VLOOKUP(Q747, Z!$A$2:$C$4127, 3, FALSE))</f>
        <v/>
      </c>
      <c r="S747" s="206"/>
      <c r="T747" s="207">
        <f t="shared" si="121"/>
        <v>0</v>
      </c>
      <c r="U747" s="211"/>
      <c r="V747" s="237">
        <f t="shared" si="122"/>
        <v>1</v>
      </c>
      <c r="W747" s="238">
        <f t="shared" si="128"/>
        <v>36.82</v>
      </c>
      <c r="X747" s="239">
        <f t="shared" si="123"/>
        <v>1</v>
      </c>
      <c r="Y747" s="237">
        <f t="shared" si="124"/>
        <v>1</v>
      </c>
      <c r="Z747" s="238">
        <f t="shared" si="125"/>
        <v>23.933</v>
      </c>
      <c r="AA747" s="238">
        <f t="shared" si="126"/>
        <v>23.933</v>
      </c>
      <c r="AB747" s="238">
        <f t="shared" si="129"/>
        <v>13.052</v>
      </c>
      <c r="AC747" s="238">
        <f t="shared" si="127"/>
        <v>15.262500000000001</v>
      </c>
      <c r="AD747" s="240">
        <f t="shared" si="130"/>
        <v>0</v>
      </c>
      <c r="AE747" s="240">
        <f t="shared" si="131"/>
        <v>79</v>
      </c>
      <c r="AF747" s="240"/>
      <c r="AG747" s="240"/>
    </row>
    <row r="748" spans="1:33" x14ac:dyDescent="0.2">
      <c r="A748" s="197"/>
      <c r="B748" s="9">
        <v>719</v>
      </c>
      <c r="C748" s="204"/>
      <c r="D748" s="204"/>
      <c r="E748" s="201"/>
      <c r="F748" s="202" t="str">
        <f>IF(ISBLANK(E748), "", VLOOKUP(E748, Z!$A$2:$C$4127, 3, FALSE))</f>
        <v/>
      </c>
      <c r="G748" s="227"/>
      <c r="H748" s="227"/>
      <c r="I748" s="203" cm="1">
        <f t="array" ref="I748">IFERROR(W748/100*L748*INDEX(Application,X748,4), 0)</f>
        <v>0</v>
      </c>
      <c r="J748" s="204"/>
      <c r="K748" s="204"/>
      <c r="L748" s="229"/>
      <c r="M748" s="228"/>
      <c r="N748" s="203" cm="1">
        <f t="array" ref="N748">IFERROR(M748/100*L748*INDEX(Application,X748,4), 0)</f>
        <v>0</v>
      </c>
      <c r="O748" s="205"/>
      <c r="P748" s="204"/>
      <c r="Q748" s="201"/>
      <c r="R748" s="202" t="str">
        <f>IF(ISBLANK(Q748), "", VLOOKUP(Q748, Z!$A$2:$C$4127, 3, FALSE))</f>
        <v/>
      </c>
      <c r="S748" s="206"/>
      <c r="T748" s="207">
        <f t="shared" si="121"/>
        <v>0</v>
      </c>
      <c r="U748" s="211"/>
      <c r="V748" s="237">
        <f t="shared" si="122"/>
        <v>1</v>
      </c>
      <c r="W748" s="238">
        <f t="shared" si="128"/>
        <v>36.82</v>
      </c>
      <c r="X748" s="239">
        <f t="shared" si="123"/>
        <v>1</v>
      </c>
      <c r="Y748" s="237">
        <f t="shared" si="124"/>
        <v>1</v>
      </c>
      <c r="Z748" s="238">
        <f t="shared" si="125"/>
        <v>23.933</v>
      </c>
      <c r="AA748" s="238">
        <f t="shared" si="126"/>
        <v>23.933</v>
      </c>
      <c r="AB748" s="238">
        <f t="shared" si="129"/>
        <v>13.052</v>
      </c>
      <c r="AC748" s="238">
        <f t="shared" si="127"/>
        <v>15.262500000000001</v>
      </c>
      <c r="AD748" s="240">
        <f t="shared" si="130"/>
        <v>0</v>
      </c>
      <c r="AE748" s="240">
        <f t="shared" si="131"/>
        <v>79</v>
      </c>
      <c r="AF748" s="240"/>
      <c r="AG748" s="240"/>
    </row>
    <row r="749" spans="1:33" x14ac:dyDescent="0.2">
      <c r="A749" s="197"/>
      <c r="B749" s="9">
        <v>720</v>
      </c>
      <c r="C749" s="204"/>
      <c r="D749" s="204"/>
      <c r="E749" s="201"/>
      <c r="F749" s="202" t="str">
        <f>IF(ISBLANK(E749), "", VLOOKUP(E749, Z!$A$2:$C$4127, 3, FALSE))</f>
        <v/>
      </c>
      <c r="G749" s="227"/>
      <c r="H749" s="227"/>
      <c r="I749" s="203" cm="1">
        <f t="array" ref="I749">IFERROR(W749/100*L749*INDEX(Application,X749,4), 0)</f>
        <v>0</v>
      </c>
      <c r="J749" s="204"/>
      <c r="K749" s="204"/>
      <c r="L749" s="229"/>
      <c r="M749" s="228"/>
      <c r="N749" s="203" cm="1">
        <f t="array" ref="N749">IFERROR(M749/100*L749*INDEX(Application,X749,4), 0)</f>
        <v>0</v>
      </c>
      <c r="O749" s="205"/>
      <c r="P749" s="204"/>
      <c r="Q749" s="201"/>
      <c r="R749" s="202" t="str">
        <f>IF(ISBLANK(Q749), "", VLOOKUP(Q749, Z!$A$2:$C$4127, 3, FALSE))</f>
        <v/>
      </c>
      <c r="S749" s="206"/>
      <c r="T749" s="207">
        <f t="shared" si="121"/>
        <v>0</v>
      </c>
      <c r="U749" s="211"/>
      <c r="V749" s="237">
        <f t="shared" si="122"/>
        <v>1</v>
      </c>
      <c r="W749" s="238">
        <f t="shared" si="128"/>
        <v>36.82</v>
      </c>
      <c r="X749" s="239">
        <f t="shared" si="123"/>
        <v>1</v>
      </c>
      <c r="Y749" s="237">
        <f t="shared" si="124"/>
        <v>1</v>
      </c>
      <c r="Z749" s="238">
        <f t="shared" si="125"/>
        <v>23.933</v>
      </c>
      <c r="AA749" s="238">
        <f t="shared" si="126"/>
        <v>23.933</v>
      </c>
      <c r="AB749" s="238">
        <f t="shared" si="129"/>
        <v>13.052</v>
      </c>
      <c r="AC749" s="238">
        <f t="shared" si="127"/>
        <v>15.262500000000001</v>
      </c>
      <c r="AD749" s="240">
        <f t="shared" si="130"/>
        <v>0</v>
      </c>
      <c r="AE749" s="240">
        <f t="shared" si="131"/>
        <v>79</v>
      </c>
      <c r="AF749" s="240"/>
      <c r="AG749" s="240"/>
    </row>
    <row r="750" spans="1:33" x14ac:dyDescent="0.2">
      <c r="A750" s="197"/>
      <c r="B750" s="226">
        <v>721</v>
      </c>
      <c r="C750" s="204"/>
      <c r="D750" s="204"/>
      <c r="E750" s="201"/>
      <c r="F750" s="202" t="str">
        <f>IF(ISBLANK(E750), "", VLOOKUP(E750, Z!$A$2:$C$4127, 3, FALSE))</f>
        <v/>
      </c>
      <c r="G750" s="227"/>
      <c r="H750" s="227"/>
      <c r="I750" s="203" cm="1">
        <f t="array" ref="I750">IFERROR(W750/100*L750*INDEX(Application,X750,4), 0)</f>
        <v>0</v>
      </c>
      <c r="J750" s="204"/>
      <c r="K750" s="204"/>
      <c r="L750" s="229"/>
      <c r="M750" s="228"/>
      <c r="N750" s="203" cm="1">
        <f t="array" ref="N750">IFERROR(M750/100*L750*INDEX(Application,X750,4), 0)</f>
        <v>0</v>
      </c>
      <c r="O750" s="205"/>
      <c r="P750" s="204"/>
      <c r="Q750" s="201"/>
      <c r="R750" s="202" t="str">
        <f>IF(ISBLANK(Q750), "", VLOOKUP(Q750, Z!$A$2:$C$4127, 3, FALSE))</f>
        <v/>
      </c>
      <c r="S750" s="206"/>
      <c r="T750" s="207">
        <f t="shared" si="121"/>
        <v>0</v>
      </c>
      <c r="U750" s="211"/>
      <c r="V750" s="237">
        <f t="shared" si="122"/>
        <v>1</v>
      </c>
      <c r="W750" s="238">
        <f t="shared" si="128"/>
        <v>36.82</v>
      </c>
      <c r="X750" s="239">
        <f t="shared" si="123"/>
        <v>1</v>
      </c>
      <c r="Y750" s="237">
        <f t="shared" si="124"/>
        <v>1</v>
      </c>
      <c r="Z750" s="238">
        <f t="shared" si="125"/>
        <v>23.933</v>
      </c>
      <c r="AA750" s="238">
        <f t="shared" si="126"/>
        <v>23.933</v>
      </c>
      <c r="AB750" s="238">
        <f t="shared" si="129"/>
        <v>13.052</v>
      </c>
      <c r="AC750" s="238">
        <f t="shared" si="127"/>
        <v>15.262500000000001</v>
      </c>
      <c r="AD750" s="240">
        <f t="shared" si="130"/>
        <v>0</v>
      </c>
      <c r="AE750" s="240">
        <f t="shared" si="131"/>
        <v>79</v>
      </c>
      <c r="AF750" s="240"/>
      <c r="AG750" s="240"/>
    </row>
    <row r="751" spans="1:33" x14ac:dyDescent="0.2">
      <c r="A751" s="197"/>
      <c r="B751" s="9">
        <v>722</v>
      </c>
      <c r="C751" s="204"/>
      <c r="D751" s="204"/>
      <c r="E751" s="201"/>
      <c r="F751" s="202" t="str">
        <f>IF(ISBLANK(E751), "", VLOOKUP(E751, Z!$A$2:$C$4127, 3, FALSE))</f>
        <v/>
      </c>
      <c r="G751" s="227"/>
      <c r="H751" s="227"/>
      <c r="I751" s="203" cm="1">
        <f t="array" ref="I751">IFERROR(W751/100*L751*INDEX(Application,X751,4), 0)</f>
        <v>0</v>
      </c>
      <c r="J751" s="204"/>
      <c r="K751" s="204"/>
      <c r="L751" s="229"/>
      <c r="M751" s="228"/>
      <c r="N751" s="203" cm="1">
        <f t="array" ref="N751">IFERROR(M751/100*L751*INDEX(Application,X751,4), 0)</f>
        <v>0</v>
      </c>
      <c r="O751" s="205"/>
      <c r="P751" s="204"/>
      <c r="Q751" s="201"/>
      <c r="R751" s="202" t="str">
        <f>IF(ISBLANK(Q751), "", VLOOKUP(Q751, Z!$A$2:$C$4127, 3, FALSE))</f>
        <v/>
      </c>
      <c r="S751" s="206"/>
      <c r="T751" s="207">
        <f t="shared" si="121"/>
        <v>0</v>
      </c>
      <c r="U751" s="211"/>
      <c r="V751" s="237">
        <f t="shared" si="122"/>
        <v>1</v>
      </c>
      <c r="W751" s="238">
        <f t="shared" si="128"/>
        <v>36.82</v>
      </c>
      <c r="X751" s="239">
        <f t="shared" si="123"/>
        <v>1</v>
      </c>
      <c r="Y751" s="237">
        <f t="shared" si="124"/>
        <v>1</v>
      </c>
      <c r="Z751" s="238">
        <f t="shared" si="125"/>
        <v>23.933</v>
      </c>
      <c r="AA751" s="238">
        <f t="shared" si="126"/>
        <v>23.933</v>
      </c>
      <c r="AB751" s="238">
        <f t="shared" si="129"/>
        <v>13.052</v>
      </c>
      <c r="AC751" s="238">
        <f t="shared" si="127"/>
        <v>15.262500000000001</v>
      </c>
      <c r="AD751" s="240">
        <f t="shared" si="130"/>
        <v>0</v>
      </c>
      <c r="AE751" s="240">
        <f t="shared" si="131"/>
        <v>79</v>
      </c>
      <c r="AF751" s="240"/>
      <c r="AG751" s="240"/>
    </row>
    <row r="752" spans="1:33" x14ac:dyDescent="0.2">
      <c r="A752" s="197"/>
      <c r="B752" s="9">
        <v>723</v>
      </c>
      <c r="C752" s="204"/>
      <c r="D752" s="204"/>
      <c r="E752" s="201"/>
      <c r="F752" s="202" t="str">
        <f>IF(ISBLANK(E752), "", VLOOKUP(E752, Z!$A$2:$C$4127, 3, FALSE))</f>
        <v/>
      </c>
      <c r="G752" s="227"/>
      <c r="H752" s="227"/>
      <c r="I752" s="203" cm="1">
        <f t="array" ref="I752">IFERROR(W752/100*L752*INDEX(Application,X752,4), 0)</f>
        <v>0</v>
      </c>
      <c r="J752" s="204"/>
      <c r="K752" s="204"/>
      <c r="L752" s="229"/>
      <c r="M752" s="228"/>
      <c r="N752" s="203" cm="1">
        <f t="array" ref="N752">IFERROR(M752/100*L752*INDEX(Application,X752,4), 0)</f>
        <v>0</v>
      </c>
      <c r="O752" s="205"/>
      <c r="P752" s="204"/>
      <c r="Q752" s="201"/>
      <c r="R752" s="202" t="str">
        <f>IF(ISBLANK(Q752), "", VLOOKUP(Q752, Z!$A$2:$C$4127, 3, FALSE))</f>
        <v/>
      </c>
      <c r="S752" s="206"/>
      <c r="T752" s="207">
        <f t="shared" si="121"/>
        <v>0</v>
      </c>
      <c r="U752" s="211"/>
      <c r="V752" s="237">
        <f t="shared" si="122"/>
        <v>1</v>
      </c>
      <c r="W752" s="238">
        <f t="shared" si="128"/>
        <v>36.82</v>
      </c>
      <c r="X752" s="239">
        <f t="shared" si="123"/>
        <v>1</v>
      </c>
      <c r="Y752" s="237">
        <f t="shared" si="124"/>
        <v>1</v>
      </c>
      <c r="Z752" s="238">
        <f t="shared" si="125"/>
        <v>23.933</v>
      </c>
      <c r="AA752" s="238">
        <f t="shared" si="126"/>
        <v>23.933</v>
      </c>
      <c r="AB752" s="238">
        <f t="shared" si="129"/>
        <v>13.052</v>
      </c>
      <c r="AC752" s="238">
        <f t="shared" si="127"/>
        <v>15.262500000000001</v>
      </c>
      <c r="AD752" s="240">
        <f t="shared" si="130"/>
        <v>0</v>
      </c>
      <c r="AE752" s="240">
        <f t="shared" si="131"/>
        <v>79</v>
      </c>
      <c r="AF752" s="240"/>
      <c r="AG752" s="240"/>
    </row>
    <row r="753" spans="1:33" x14ac:dyDescent="0.2">
      <c r="A753" s="197"/>
      <c r="B753" s="9">
        <v>724</v>
      </c>
      <c r="C753" s="204"/>
      <c r="D753" s="204"/>
      <c r="E753" s="201"/>
      <c r="F753" s="202" t="str">
        <f>IF(ISBLANK(E753), "", VLOOKUP(E753, Z!$A$2:$C$4127, 3, FALSE))</f>
        <v/>
      </c>
      <c r="G753" s="227"/>
      <c r="H753" s="227"/>
      <c r="I753" s="203" cm="1">
        <f t="array" ref="I753">IFERROR(W753/100*L753*INDEX(Application,X753,4), 0)</f>
        <v>0</v>
      </c>
      <c r="J753" s="204"/>
      <c r="K753" s="204"/>
      <c r="L753" s="229"/>
      <c r="M753" s="228"/>
      <c r="N753" s="203" cm="1">
        <f t="array" ref="N753">IFERROR(M753/100*L753*INDEX(Application,X753,4), 0)</f>
        <v>0</v>
      </c>
      <c r="O753" s="205"/>
      <c r="P753" s="204"/>
      <c r="Q753" s="201"/>
      <c r="R753" s="202" t="str">
        <f>IF(ISBLANK(Q753), "", VLOOKUP(Q753, Z!$A$2:$C$4127, 3, FALSE))</f>
        <v/>
      </c>
      <c r="S753" s="206"/>
      <c r="T753" s="207">
        <f t="shared" si="121"/>
        <v>0</v>
      </c>
      <c r="U753" s="211"/>
      <c r="V753" s="237">
        <f t="shared" si="122"/>
        <v>1</v>
      </c>
      <c r="W753" s="238">
        <f t="shared" si="128"/>
        <v>36.82</v>
      </c>
      <c r="X753" s="239">
        <f t="shared" si="123"/>
        <v>1</v>
      </c>
      <c r="Y753" s="237">
        <f t="shared" si="124"/>
        <v>1</v>
      </c>
      <c r="Z753" s="238">
        <f t="shared" si="125"/>
        <v>23.933</v>
      </c>
      <c r="AA753" s="238">
        <f t="shared" si="126"/>
        <v>23.933</v>
      </c>
      <c r="AB753" s="238">
        <f t="shared" si="129"/>
        <v>13.052</v>
      </c>
      <c r="AC753" s="238">
        <f t="shared" si="127"/>
        <v>15.262500000000001</v>
      </c>
      <c r="AD753" s="240">
        <f t="shared" si="130"/>
        <v>0</v>
      </c>
      <c r="AE753" s="240">
        <f t="shared" si="131"/>
        <v>79</v>
      </c>
      <c r="AF753" s="240"/>
      <c r="AG753" s="240"/>
    </row>
    <row r="754" spans="1:33" x14ac:dyDescent="0.2">
      <c r="A754" s="197"/>
      <c r="B754" s="226">
        <v>725</v>
      </c>
      <c r="C754" s="204"/>
      <c r="D754" s="204"/>
      <c r="E754" s="201"/>
      <c r="F754" s="202" t="str">
        <f>IF(ISBLANK(E754), "", VLOOKUP(E754, Z!$A$2:$C$4127, 3, FALSE))</f>
        <v/>
      </c>
      <c r="G754" s="227"/>
      <c r="H754" s="227"/>
      <c r="I754" s="203" cm="1">
        <f t="array" ref="I754">IFERROR(W754/100*L754*INDEX(Application,X754,4), 0)</f>
        <v>0</v>
      </c>
      <c r="J754" s="204"/>
      <c r="K754" s="204"/>
      <c r="L754" s="229"/>
      <c r="M754" s="228"/>
      <c r="N754" s="203" cm="1">
        <f t="array" ref="N754">IFERROR(M754/100*L754*INDEX(Application,X754,4), 0)</f>
        <v>0</v>
      </c>
      <c r="O754" s="205"/>
      <c r="P754" s="204"/>
      <c r="Q754" s="201"/>
      <c r="R754" s="202" t="str">
        <f>IF(ISBLANK(Q754), "", VLOOKUP(Q754, Z!$A$2:$C$4127, 3, FALSE))</f>
        <v/>
      </c>
      <c r="S754" s="206"/>
      <c r="T754" s="207">
        <f t="shared" si="121"/>
        <v>0</v>
      </c>
      <c r="U754" s="211"/>
      <c r="V754" s="237">
        <f t="shared" si="122"/>
        <v>1</v>
      </c>
      <c r="W754" s="238">
        <f t="shared" si="128"/>
        <v>36.82</v>
      </c>
      <c r="X754" s="239">
        <f t="shared" si="123"/>
        <v>1</v>
      </c>
      <c r="Y754" s="237">
        <f t="shared" si="124"/>
        <v>1</v>
      </c>
      <c r="Z754" s="238">
        <f t="shared" si="125"/>
        <v>23.933</v>
      </c>
      <c r="AA754" s="238">
        <f t="shared" si="126"/>
        <v>23.933</v>
      </c>
      <c r="AB754" s="238">
        <f t="shared" si="129"/>
        <v>13.052</v>
      </c>
      <c r="AC754" s="238">
        <f t="shared" si="127"/>
        <v>15.262500000000001</v>
      </c>
      <c r="AD754" s="240">
        <f t="shared" si="130"/>
        <v>0</v>
      </c>
      <c r="AE754" s="240">
        <f t="shared" si="131"/>
        <v>79</v>
      </c>
      <c r="AF754" s="240"/>
      <c r="AG754" s="240"/>
    </row>
    <row r="755" spans="1:33" x14ac:dyDescent="0.2">
      <c r="A755" s="197"/>
      <c r="B755" s="9">
        <v>726</v>
      </c>
      <c r="C755" s="204"/>
      <c r="D755" s="204"/>
      <c r="E755" s="201"/>
      <c r="F755" s="202" t="str">
        <f>IF(ISBLANK(E755), "", VLOOKUP(E755, Z!$A$2:$C$4127, 3, FALSE))</f>
        <v/>
      </c>
      <c r="G755" s="227"/>
      <c r="H755" s="227"/>
      <c r="I755" s="203" cm="1">
        <f t="array" ref="I755">IFERROR(W755/100*L755*INDEX(Application,X755,4), 0)</f>
        <v>0</v>
      </c>
      <c r="J755" s="204"/>
      <c r="K755" s="204"/>
      <c r="L755" s="229"/>
      <c r="M755" s="228"/>
      <c r="N755" s="203" cm="1">
        <f t="array" ref="N755">IFERROR(M755/100*L755*INDEX(Application,X755,4), 0)</f>
        <v>0</v>
      </c>
      <c r="O755" s="205"/>
      <c r="P755" s="204"/>
      <c r="Q755" s="201"/>
      <c r="R755" s="202" t="str">
        <f>IF(ISBLANK(Q755), "", VLOOKUP(Q755, Z!$A$2:$C$4127, 3, FALSE))</f>
        <v/>
      </c>
      <c r="S755" s="206"/>
      <c r="T755" s="207">
        <f t="shared" si="121"/>
        <v>0</v>
      </c>
      <c r="U755" s="211"/>
      <c r="V755" s="237">
        <f t="shared" si="122"/>
        <v>1</v>
      </c>
      <c r="W755" s="238">
        <f t="shared" si="128"/>
        <v>36.82</v>
      </c>
      <c r="X755" s="239">
        <f t="shared" si="123"/>
        <v>1</v>
      </c>
      <c r="Y755" s="237">
        <f t="shared" si="124"/>
        <v>1</v>
      </c>
      <c r="Z755" s="238">
        <f t="shared" si="125"/>
        <v>23.933</v>
      </c>
      <c r="AA755" s="238">
        <f t="shared" si="126"/>
        <v>23.933</v>
      </c>
      <c r="AB755" s="238">
        <f t="shared" si="129"/>
        <v>13.052</v>
      </c>
      <c r="AC755" s="238">
        <f t="shared" si="127"/>
        <v>15.262500000000001</v>
      </c>
      <c r="AD755" s="240">
        <f t="shared" si="130"/>
        <v>0</v>
      </c>
      <c r="AE755" s="240">
        <f t="shared" si="131"/>
        <v>79</v>
      </c>
      <c r="AF755" s="240"/>
      <c r="AG755" s="240"/>
    </row>
    <row r="756" spans="1:33" x14ac:dyDescent="0.2">
      <c r="A756" s="197"/>
      <c r="B756" s="9">
        <v>727</v>
      </c>
      <c r="C756" s="204"/>
      <c r="D756" s="204"/>
      <c r="E756" s="201"/>
      <c r="F756" s="202" t="str">
        <f>IF(ISBLANK(E756), "", VLOOKUP(E756, Z!$A$2:$C$4127, 3, FALSE))</f>
        <v/>
      </c>
      <c r="G756" s="227"/>
      <c r="H756" s="227"/>
      <c r="I756" s="203" cm="1">
        <f t="array" ref="I756">IFERROR(W756/100*L756*INDEX(Application,X756,4), 0)</f>
        <v>0</v>
      </c>
      <c r="J756" s="204"/>
      <c r="K756" s="204"/>
      <c r="L756" s="229"/>
      <c r="M756" s="228"/>
      <c r="N756" s="203" cm="1">
        <f t="array" ref="N756">IFERROR(M756/100*L756*INDEX(Application,X756,4), 0)</f>
        <v>0</v>
      </c>
      <c r="O756" s="205"/>
      <c r="P756" s="204"/>
      <c r="Q756" s="201"/>
      <c r="R756" s="202" t="str">
        <f>IF(ISBLANK(Q756), "", VLOOKUP(Q756, Z!$A$2:$C$4127, 3, FALSE))</f>
        <v/>
      </c>
      <c r="S756" s="206"/>
      <c r="T756" s="207">
        <f t="shared" si="121"/>
        <v>0</v>
      </c>
      <c r="U756" s="211"/>
      <c r="V756" s="237">
        <f t="shared" si="122"/>
        <v>1</v>
      </c>
      <c r="W756" s="238">
        <f t="shared" si="128"/>
        <v>36.82</v>
      </c>
      <c r="X756" s="239">
        <f t="shared" si="123"/>
        <v>1</v>
      </c>
      <c r="Y756" s="237">
        <f t="shared" si="124"/>
        <v>1</v>
      </c>
      <c r="Z756" s="238">
        <f t="shared" si="125"/>
        <v>23.933</v>
      </c>
      <c r="AA756" s="238">
        <f t="shared" si="126"/>
        <v>23.933</v>
      </c>
      <c r="AB756" s="238">
        <f t="shared" si="129"/>
        <v>13.052</v>
      </c>
      <c r="AC756" s="238">
        <f t="shared" si="127"/>
        <v>15.262500000000001</v>
      </c>
      <c r="AD756" s="240">
        <f t="shared" si="130"/>
        <v>0</v>
      </c>
      <c r="AE756" s="240">
        <f t="shared" si="131"/>
        <v>79</v>
      </c>
      <c r="AF756" s="240"/>
      <c r="AG756" s="240"/>
    </row>
    <row r="757" spans="1:33" x14ac:dyDescent="0.2">
      <c r="A757" s="197"/>
      <c r="B757" s="9">
        <v>728</v>
      </c>
      <c r="C757" s="204"/>
      <c r="D757" s="204"/>
      <c r="E757" s="201"/>
      <c r="F757" s="202" t="str">
        <f>IF(ISBLANK(E757), "", VLOOKUP(E757, Z!$A$2:$C$4127, 3, FALSE))</f>
        <v/>
      </c>
      <c r="G757" s="227"/>
      <c r="H757" s="227"/>
      <c r="I757" s="203" cm="1">
        <f t="array" ref="I757">IFERROR(W757/100*L757*INDEX(Application,X757,4), 0)</f>
        <v>0</v>
      </c>
      <c r="J757" s="204"/>
      <c r="K757" s="204"/>
      <c r="L757" s="229"/>
      <c r="M757" s="228"/>
      <c r="N757" s="203" cm="1">
        <f t="array" ref="N757">IFERROR(M757/100*L757*INDEX(Application,X757,4), 0)</f>
        <v>0</v>
      </c>
      <c r="O757" s="205"/>
      <c r="P757" s="204"/>
      <c r="Q757" s="201"/>
      <c r="R757" s="202" t="str">
        <f>IF(ISBLANK(Q757), "", VLOOKUP(Q757, Z!$A$2:$C$4127, 3, FALSE))</f>
        <v/>
      </c>
      <c r="S757" s="206"/>
      <c r="T757" s="207">
        <f t="shared" si="121"/>
        <v>0</v>
      </c>
      <c r="U757" s="211"/>
      <c r="V757" s="237">
        <f t="shared" si="122"/>
        <v>1</v>
      </c>
      <c r="W757" s="238">
        <f t="shared" si="128"/>
        <v>36.82</v>
      </c>
      <c r="X757" s="239">
        <f t="shared" si="123"/>
        <v>1</v>
      </c>
      <c r="Y757" s="237">
        <f t="shared" si="124"/>
        <v>1</v>
      </c>
      <c r="Z757" s="238">
        <f t="shared" si="125"/>
        <v>23.933</v>
      </c>
      <c r="AA757" s="238">
        <f t="shared" si="126"/>
        <v>23.933</v>
      </c>
      <c r="AB757" s="238">
        <f t="shared" si="129"/>
        <v>13.052</v>
      </c>
      <c r="AC757" s="238">
        <f t="shared" si="127"/>
        <v>15.262500000000001</v>
      </c>
      <c r="AD757" s="240">
        <f t="shared" si="130"/>
        <v>0</v>
      </c>
      <c r="AE757" s="240">
        <f t="shared" si="131"/>
        <v>79</v>
      </c>
      <c r="AF757" s="240"/>
      <c r="AG757" s="240"/>
    </row>
    <row r="758" spans="1:33" x14ac:dyDescent="0.2">
      <c r="A758" s="197"/>
      <c r="B758" s="226">
        <v>729</v>
      </c>
      <c r="C758" s="204"/>
      <c r="D758" s="204"/>
      <c r="E758" s="201"/>
      <c r="F758" s="202" t="str">
        <f>IF(ISBLANK(E758), "", VLOOKUP(E758, Z!$A$2:$C$4127, 3, FALSE))</f>
        <v/>
      </c>
      <c r="G758" s="227"/>
      <c r="H758" s="227"/>
      <c r="I758" s="203" cm="1">
        <f t="array" ref="I758">IFERROR(W758/100*L758*INDEX(Application,X758,4), 0)</f>
        <v>0</v>
      </c>
      <c r="J758" s="204"/>
      <c r="K758" s="204"/>
      <c r="L758" s="229"/>
      <c r="M758" s="228"/>
      <c r="N758" s="203" cm="1">
        <f t="array" ref="N758">IFERROR(M758/100*L758*INDEX(Application,X758,4), 0)</f>
        <v>0</v>
      </c>
      <c r="O758" s="205"/>
      <c r="P758" s="204"/>
      <c r="Q758" s="201"/>
      <c r="R758" s="202" t="str">
        <f>IF(ISBLANK(Q758), "", VLOOKUP(Q758, Z!$A$2:$C$4127, 3, FALSE))</f>
        <v/>
      </c>
      <c r="S758" s="206"/>
      <c r="T758" s="207">
        <f t="shared" si="121"/>
        <v>0</v>
      </c>
      <c r="U758" s="211"/>
      <c r="V758" s="237">
        <f t="shared" si="122"/>
        <v>1</v>
      </c>
      <c r="W758" s="238">
        <f t="shared" si="128"/>
        <v>36.82</v>
      </c>
      <c r="X758" s="239">
        <f t="shared" si="123"/>
        <v>1</v>
      </c>
      <c r="Y758" s="237">
        <f t="shared" si="124"/>
        <v>1</v>
      </c>
      <c r="Z758" s="238">
        <f t="shared" si="125"/>
        <v>23.933</v>
      </c>
      <c r="AA758" s="238">
        <f t="shared" si="126"/>
        <v>23.933</v>
      </c>
      <c r="AB758" s="238">
        <f t="shared" si="129"/>
        <v>13.052</v>
      </c>
      <c r="AC758" s="238">
        <f t="shared" si="127"/>
        <v>15.262500000000001</v>
      </c>
      <c r="AD758" s="240">
        <f t="shared" si="130"/>
        <v>0</v>
      </c>
      <c r="AE758" s="240">
        <f t="shared" si="131"/>
        <v>79</v>
      </c>
      <c r="AF758" s="240"/>
      <c r="AG758" s="240"/>
    </row>
    <row r="759" spans="1:33" x14ac:dyDescent="0.2">
      <c r="A759" s="197"/>
      <c r="B759" s="9">
        <v>730</v>
      </c>
      <c r="C759" s="204"/>
      <c r="D759" s="204"/>
      <c r="E759" s="201"/>
      <c r="F759" s="202" t="str">
        <f>IF(ISBLANK(E759), "", VLOOKUP(E759, Z!$A$2:$C$4127, 3, FALSE))</f>
        <v/>
      </c>
      <c r="G759" s="227"/>
      <c r="H759" s="227"/>
      <c r="I759" s="203" cm="1">
        <f t="array" ref="I759">IFERROR(W759/100*L759*INDEX(Application,X759,4), 0)</f>
        <v>0</v>
      </c>
      <c r="J759" s="204"/>
      <c r="K759" s="204"/>
      <c r="L759" s="229"/>
      <c r="M759" s="228"/>
      <c r="N759" s="203" cm="1">
        <f t="array" ref="N759">IFERROR(M759/100*L759*INDEX(Application,X759,4), 0)</f>
        <v>0</v>
      </c>
      <c r="O759" s="205"/>
      <c r="P759" s="204"/>
      <c r="Q759" s="201"/>
      <c r="R759" s="202" t="str">
        <f>IF(ISBLANK(Q759), "", VLOOKUP(Q759, Z!$A$2:$C$4127, 3, FALSE))</f>
        <v/>
      </c>
      <c r="S759" s="206"/>
      <c r="T759" s="207">
        <f t="shared" si="121"/>
        <v>0</v>
      </c>
      <c r="U759" s="211"/>
      <c r="V759" s="237">
        <f t="shared" si="122"/>
        <v>1</v>
      </c>
      <c r="W759" s="238">
        <f t="shared" si="128"/>
        <v>36.82</v>
      </c>
      <c r="X759" s="239">
        <f t="shared" si="123"/>
        <v>1</v>
      </c>
      <c r="Y759" s="237">
        <f t="shared" si="124"/>
        <v>1</v>
      </c>
      <c r="Z759" s="238">
        <f t="shared" si="125"/>
        <v>23.933</v>
      </c>
      <c r="AA759" s="238">
        <f t="shared" si="126"/>
        <v>23.933</v>
      </c>
      <c r="AB759" s="238">
        <f t="shared" si="129"/>
        <v>13.052</v>
      </c>
      <c r="AC759" s="238">
        <f t="shared" si="127"/>
        <v>15.262500000000001</v>
      </c>
      <c r="AD759" s="240">
        <f t="shared" si="130"/>
        <v>0</v>
      </c>
      <c r="AE759" s="240">
        <f t="shared" si="131"/>
        <v>79</v>
      </c>
      <c r="AF759" s="240"/>
      <c r="AG759" s="240"/>
    </row>
    <row r="760" spans="1:33" x14ac:dyDescent="0.2">
      <c r="A760" s="197"/>
      <c r="B760" s="9">
        <v>731</v>
      </c>
      <c r="C760" s="204"/>
      <c r="D760" s="204"/>
      <c r="E760" s="201"/>
      <c r="F760" s="202" t="str">
        <f>IF(ISBLANK(E760), "", VLOOKUP(E760, Z!$A$2:$C$4127, 3, FALSE))</f>
        <v/>
      </c>
      <c r="G760" s="227"/>
      <c r="H760" s="227"/>
      <c r="I760" s="203" cm="1">
        <f t="array" ref="I760">IFERROR(W760/100*L760*INDEX(Application,X760,4), 0)</f>
        <v>0</v>
      </c>
      <c r="J760" s="204"/>
      <c r="K760" s="204"/>
      <c r="L760" s="229"/>
      <c r="M760" s="228"/>
      <c r="N760" s="203" cm="1">
        <f t="array" ref="N760">IFERROR(M760/100*L760*INDEX(Application,X760,4), 0)</f>
        <v>0</v>
      </c>
      <c r="O760" s="205"/>
      <c r="P760" s="204"/>
      <c r="Q760" s="201"/>
      <c r="R760" s="202" t="str">
        <f>IF(ISBLANK(Q760), "", VLOOKUP(Q760, Z!$A$2:$C$4127, 3, FALSE))</f>
        <v/>
      </c>
      <c r="S760" s="206"/>
      <c r="T760" s="207">
        <f t="shared" si="121"/>
        <v>0</v>
      </c>
      <c r="U760" s="211"/>
      <c r="V760" s="237">
        <f t="shared" si="122"/>
        <v>1</v>
      </c>
      <c r="W760" s="238">
        <f t="shared" si="128"/>
        <v>36.82</v>
      </c>
      <c r="X760" s="239">
        <f t="shared" si="123"/>
        <v>1</v>
      </c>
      <c r="Y760" s="237">
        <f t="shared" si="124"/>
        <v>1</v>
      </c>
      <c r="Z760" s="238">
        <f t="shared" si="125"/>
        <v>23.933</v>
      </c>
      <c r="AA760" s="238">
        <f t="shared" si="126"/>
        <v>23.933</v>
      </c>
      <c r="AB760" s="238">
        <f t="shared" si="129"/>
        <v>13.052</v>
      </c>
      <c r="AC760" s="238">
        <f t="shared" si="127"/>
        <v>15.262500000000001</v>
      </c>
      <c r="AD760" s="240">
        <f t="shared" si="130"/>
        <v>0</v>
      </c>
      <c r="AE760" s="240">
        <f t="shared" si="131"/>
        <v>79</v>
      </c>
      <c r="AF760" s="240"/>
      <c r="AG760" s="240"/>
    </row>
    <row r="761" spans="1:33" x14ac:dyDescent="0.2">
      <c r="A761" s="197"/>
      <c r="B761" s="9">
        <v>732</v>
      </c>
      <c r="C761" s="204"/>
      <c r="D761" s="204"/>
      <c r="E761" s="201"/>
      <c r="F761" s="202" t="str">
        <f>IF(ISBLANK(E761), "", VLOOKUP(E761, Z!$A$2:$C$4127, 3, FALSE))</f>
        <v/>
      </c>
      <c r="G761" s="227"/>
      <c r="H761" s="227"/>
      <c r="I761" s="203" cm="1">
        <f t="array" ref="I761">IFERROR(W761/100*L761*INDEX(Application,X761,4), 0)</f>
        <v>0</v>
      </c>
      <c r="J761" s="204"/>
      <c r="K761" s="204"/>
      <c r="L761" s="229"/>
      <c r="M761" s="228"/>
      <c r="N761" s="203" cm="1">
        <f t="array" ref="N761">IFERROR(M761/100*L761*INDEX(Application,X761,4), 0)</f>
        <v>0</v>
      </c>
      <c r="O761" s="205"/>
      <c r="P761" s="204"/>
      <c r="Q761" s="201"/>
      <c r="R761" s="202" t="str">
        <f>IF(ISBLANK(Q761), "", VLOOKUP(Q761, Z!$A$2:$C$4127, 3, FALSE))</f>
        <v/>
      </c>
      <c r="S761" s="206"/>
      <c r="T761" s="207">
        <f t="shared" si="121"/>
        <v>0</v>
      </c>
      <c r="U761" s="211"/>
      <c r="V761" s="237">
        <f t="shared" si="122"/>
        <v>1</v>
      </c>
      <c r="W761" s="238">
        <f t="shared" si="128"/>
        <v>36.82</v>
      </c>
      <c r="X761" s="239">
        <f t="shared" si="123"/>
        <v>1</v>
      </c>
      <c r="Y761" s="237">
        <f t="shared" si="124"/>
        <v>1</v>
      </c>
      <c r="Z761" s="238">
        <f t="shared" si="125"/>
        <v>23.933</v>
      </c>
      <c r="AA761" s="238">
        <f t="shared" si="126"/>
        <v>23.933</v>
      </c>
      <c r="AB761" s="238">
        <f t="shared" si="129"/>
        <v>13.052</v>
      </c>
      <c r="AC761" s="238">
        <f t="shared" si="127"/>
        <v>15.262500000000001</v>
      </c>
      <c r="AD761" s="240">
        <f t="shared" si="130"/>
        <v>0</v>
      </c>
      <c r="AE761" s="240">
        <f t="shared" si="131"/>
        <v>79</v>
      </c>
      <c r="AF761" s="240"/>
      <c r="AG761" s="240"/>
    </row>
    <row r="762" spans="1:33" x14ac:dyDescent="0.2">
      <c r="A762" s="197"/>
      <c r="B762" s="226">
        <v>733</v>
      </c>
      <c r="C762" s="204"/>
      <c r="D762" s="204"/>
      <c r="E762" s="201"/>
      <c r="F762" s="202" t="str">
        <f>IF(ISBLANK(E762), "", VLOOKUP(E762, Z!$A$2:$C$4127, 3, FALSE))</f>
        <v/>
      </c>
      <c r="G762" s="227"/>
      <c r="H762" s="227"/>
      <c r="I762" s="203" cm="1">
        <f t="array" ref="I762">IFERROR(W762/100*L762*INDEX(Application,X762,4), 0)</f>
        <v>0</v>
      </c>
      <c r="J762" s="204"/>
      <c r="K762" s="204"/>
      <c r="L762" s="229"/>
      <c r="M762" s="228"/>
      <c r="N762" s="203" cm="1">
        <f t="array" ref="N762">IFERROR(M762/100*L762*INDEX(Application,X762,4), 0)</f>
        <v>0</v>
      </c>
      <c r="O762" s="205"/>
      <c r="P762" s="204"/>
      <c r="Q762" s="201"/>
      <c r="R762" s="202" t="str">
        <f>IF(ISBLANK(Q762), "", VLOOKUP(Q762, Z!$A$2:$C$4127, 3, FALSE))</f>
        <v/>
      </c>
      <c r="S762" s="206"/>
      <c r="T762" s="207">
        <f t="shared" si="121"/>
        <v>0</v>
      </c>
      <c r="U762" s="211"/>
      <c r="V762" s="237">
        <f t="shared" si="122"/>
        <v>1</v>
      </c>
      <c r="W762" s="238">
        <f t="shared" si="128"/>
        <v>36.82</v>
      </c>
      <c r="X762" s="239">
        <f t="shared" si="123"/>
        <v>1</v>
      </c>
      <c r="Y762" s="237">
        <f t="shared" si="124"/>
        <v>1</v>
      </c>
      <c r="Z762" s="238">
        <f t="shared" si="125"/>
        <v>23.933</v>
      </c>
      <c r="AA762" s="238">
        <f t="shared" si="126"/>
        <v>23.933</v>
      </c>
      <c r="AB762" s="238">
        <f t="shared" si="129"/>
        <v>13.052</v>
      </c>
      <c r="AC762" s="238">
        <f t="shared" si="127"/>
        <v>15.262500000000001</v>
      </c>
      <c r="AD762" s="240">
        <f t="shared" si="130"/>
        <v>0</v>
      </c>
      <c r="AE762" s="240">
        <f t="shared" si="131"/>
        <v>79</v>
      </c>
      <c r="AF762" s="240"/>
      <c r="AG762" s="240"/>
    </row>
    <row r="763" spans="1:33" x14ac:dyDescent="0.2">
      <c r="A763" s="197"/>
      <c r="B763" s="9">
        <v>734</v>
      </c>
      <c r="C763" s="204"/>
      <c r="D763" s="204"/>
      <c r="E763" s="201"/>
      <c r="F763" s="202" t="str">
        <f>IF(ISBLANK(E763), "", VLOOKUP(E763, Z!$A$2:$C$4127, 3, FALSE))</f>
        <v/>
      </c>
      <c r="G763" s="227"/>
      <c r="H763" s="227"/>
      <c r="I763" s="203" cm="1">
        <f t="array" ref="I763">IFERROR(W763/100*L763*INDEX(Application,X763,4), 0)</f>
        <v>0</v>
      </c>
      <c r="J763" s="204"/>
      <c r="K763" s="204"/>
      <c r="L763" s="229"/>
      <c r="M763" s="228"/>
      <c r="N763" s="203" cm="1">
        <f t="array" ref="N763">IFERROR(M763/100*L763*INDEX(Application,X763,4), 0)</f>
        <v>0</v>
      </c>
      <c r="O763" s="205"/>
      <c r="P763" s="204"/>
      <c r="Q763" s="201"/>
      <c r="R763" s="202" t="str">
        <f>IF(ISBLANK(Q763), "", VLOOKUP(Q763, Z!$A$2:$C$4127, 3, FALSE))</f>
        <v/>
      </c>
      <c r="S763" s="206"/>
      <c r="T763" s="207">
        <f t="shared" si="121"/>
        <v>0</v>
      </c>
      <c r="U763" s="211"/>
      <c r="V763" s="237">
        <f t="shared" si="122"/>
        <v>1</v>
      </c>
      <c r="W763" s="238">
        <f t="shared" si="128"/>
        <v>36.82</v>
      </c>
      <c r="X763" s="239">
        <f t="shared" si="123"/>
        <v>1</v>
      </c>
      <c r="Y763" s="237">
        <f t="shared" si="124"/>
        <v>1</v>
      </c>
      <c r="Z763" s="238">
        <f t="shared" si="125"/>
        <v>23.933</v>
      </c>
      <c r="AA763" s="238">
        <f t="shared" si="126"/>
        <v>23.933</v>
      </c>
      <c r="AB763" s="238">
        <f t="shared" si="129"/>
        <v>13.052</v>
      </c>
      <c r="AC763" s="238">
        <f t="shared" si="127"/>
        <v>15.262500000000001</v>
      </c>
      <c r="AD763" s="240">
        <f t="shared" si="130"/>
        <v>0</v>
      </c>
      <c r="AE763" s="240">
        <f t="shared" si="131"/>
        <v>79</v>
      </c>
      <c r="AF763" s="240"/>
      <c r="AG763" s="240"/>
    </row>
    <row r="764" spans="1:33" x14ac:dyDescent="0.2">
      <c r="A764" s="197"/>
      <c r="B764" s="9">
        <v>735</v>
      </c>
      <c r="C764" s="204"/>
      <c r="D764" s="204"/>
      <c r="E764" s="201"/>
      <c r="F764" s="202" t="str">
        <f>IF(ISBLANK(E764), "", VLOOKUP(E764, Z!$A$2:$C$4127, 3, FALSE))</f>
        <v/>
      </c>
      <c r="G764" s="227"/>
      <c r="H764" s="227"/>
      <c r="I764" s="203" cm="1">
        <f t="array" ref="I764">IFERROR(W764/100*L764*INDEX(Application,X764,4), 0)</f>
        <v>0</v>
      </c>
      <c r="J764" s="204"/>
      <c r="K764" s="204"/>
      <c r="L764" s="229"/>
      <c r="M764" s="228"/>
      <c r="N764" s="203" cm="1">
        <f t="array" ref="N764">IFERROR(M764/100*L764*INDEX(Application,X764,4), 0)</f>
        <v>0</v>
      </c>
      <c r="O764" s="205"/>
      <c r="P764" s="204"/>
      <c r="Q764" s="201"/>
      <c r="R764" s="202" t="str">
        <f>IF(ISBLANK(Q764), "", VLOOKUP(Q764, Z!$A$2:$C$4127, 3, FALSE))</f>
        <v/>
      </c>
      <c r="S764" s="206"/>
      <c r="T764" s="207">
        <f t="shared" si="121"/>
        <v>0</v>
      </c>
      <c r="U764" s="211"/>
      <c r="V764" s="237">
        <f t="shared" si="122"/>
        <v>1</v>
      </c>
      <c r="W764" s="238">
        <f t="shared" si="128"/>
        <v>36.82</v>
      </c>
      <c r="X764" s="239">
        <f t="shared" si="123"/>
        <v>1</v>
      </c>
      <c r="Y764" s="237">
        <f t="shared" si="124"/>
        <v>1</v>
      </c>
      <c r="Z764" s="238">
        <f t="shared" si="125"/>
        <v>23.933</v>
      </c>
      <c r="AA764" s="238">
        <f t="shared" si="126"/>
        <v>23.933</v>
      </c>
      <c r="AB764" s="238">
        <f t="shared" si="129"/>
        <v>13.052</v>
      </c>
      <c r="AC764" s="238">
        <f t="shared" si="127"/>
        <v>15.262500000000001</v>
      </c>
      <c r="AD764" s="240">
        <f t="shared" si="130"/>
        <v>0</v>
      </c>
      <c r="AE764" s="240">
        <f t="shared" si="131"/>
        <v>79</v>
      </c>
      <c r="AF764" s="240"/>
      <c r="AG764" s="240"/>
    </row>
    <row r="765" spans="1:33" x14ac:dyDescent="0.2">
      <c r="A765" s="197"/>
      <c r="B765" s="9">
        <v>736</v>
      </c>
      <c r="C765" s="204"/>
      <c r="D765" s="204"/>
      <c r="E765" s="201"/>
      <c r="F765" s="202" t="str">
        <f>IF(ISBLANK(E765), "", VLOOKUP(E765, Z!$A$2:$C$4127, 3, FALSE))</f>
        <v/>
      </c>
      <c r="G765" s="227"/>
      <c r="H765" s="227"/>
      <c r="I765" s="203" cm="1">
        <f t="array" ref="I765">IFERROR(W765/100*L765*INDEX(Application,X765,4), 0)</f>
        <v>0</v>
      </c>
      <c r="J765" s="204"/>
      <c r="K765" s="204"/>
      <c r="L765" s="229"/>
      <c r="M765" s="228"/>
      <c r="N765" s="203" cm="1">
        <f t="array" ref="N765">IFERROR(M765/100*L765*INDEX(Application,X765,4), 0)</f>
        <v>0</v>
      </c>
      <c r="O765" s="205"/>
      <c r="P765" s="204"/>
      <c r="Q765" s="201"/>
      <c r="R765" s="202" t="str">
        <f>IF(ISBLANK(Q765), "", VLOOKUP(Q765, Z!$A$2:$C$4127, 3, FALSE))</f>
        <v/>
      </c>
      <c r="S765" s="206"/>
      <c r="T765" s="207">
        <f t="shared" si="121"/>
        <v>0</v>
      </c>
      <c r="U765" s="211"/>
      <c r="V765" s="237">
        <f t="shared" si="122"/>
        <v>1</v>
      </c>
      <c r="W765" s="238">
        <f t="shared" si="128"/>
        <v>36.82</v>
      </c>
      <c r="X765" s="239">
        <f t="shared" si="123"/>
        <v>1</v>
      </c>
      <c r="Y765" s="237">
        <f t="shared" si="124"/>
        <v>1</v>
      </c>
      <c r="Z765" s="238">
        <f t="shared" si="125"/>
        <v>23.933</v>
      </c>
      <c r="AA765" s="238">
        <f t="shared" si="126"/>
        <v>23.933</v>
      </c>
      <c r="AB765" s="238">
        <f t="shared" si="129"/>
        <v>13.052</v>
      </c>
      <c r="AC765" s="238">
        <f t="shared" si="127"/>
        <v>15.262500000000001</v>
      </c>
      <c r="AD765" s="240">
        <f t="shared" si="130"/>
        <v>0</v>
      </c>
      <c r="AE765" s="240">
        <f t="shared" si="131"/>
        <v>79</v>
      </c>
      <c r="AF765" s="240"/>
      <c r="AG765" s="240"/>
    </row>
    <row r="766" spans="1:33" x14ac:dyDescent="0.2">
      <c r="A766" s="197"/>
      <c r="B766" s="226">
        <v>737</v>
      </c>
      <c r="C766" s="204"/>
      <c r="D766" s="204"/>
      <c r="E766" s="201"/>
      <c r="F766" s="202" t="str">
        <f>IF(ISBLANK(E766), "", VLOOKUP(E766, Z!$A$2:$C$4127, 3, FALSE))</f>
        <v/>
      </c>
      <c r="G766" s="227"/>
      <c r="H766" s="227"/>
      <c r="I766" s="203" cm="1">
        <f t="array" ref="I766">IFERROR(W766/100*L766*INDEX(Application,X766,4), 0)</f>
        <v>0</v>
      </c>
      <c r="J766" s="204"/>
      <c r="K766" s="204"/>
      <c r="L766" s="229"/>
      <c r="M766" s="228"/>
      <c r="N766" s="203" cm="1">
        <f t="array" ref="N766">IFERROR(M766/100*L766*INDEX(Application,X766,4), 0)</f>
        <v>0</v>
      </c>
      <c r="O766" s="205"/>
      <c r="P766" s="204"/>
      <c r="Q766" s="201"/>
      <c r="R766" s="202" t="str">
        <f>IF(ISBLANK(Q766), "", VLOOKUP(Q766, Z!$A$2:$C$4127, 3, FALSE))</f>
        <v/>
      </c>
      <c r="S766" s="206"/>
      <c r="T766" s="207">
        <f t="shared" si="121"/>
        <v>0</v>
      </c>
      <c r="U766" s="211"/>
      <c r="V766" s="237">
        <f t="shared" si="122"/>
        <v>1</v>
      </c>
      <c r="W766" s="238">
        <f t="shared" si="128"/>
        <v>36.82</v>
      </c>
      <c r="X766" s="239">
        <f t="shared" si="123"/>
        <v>1</v>
      </c>
      <c r="Y766" s="237">
        <f t="shared" si="124"/>
        <v>1</v>
      </c>
      <c r="Z766" s="238">
        <f t="shared" si="125"/>
        <v>23.933</v>
      </c>
      <c r="AA766" s="238">
        <f t="shared" si="126"/>
        <v>23.933</v>
      </c>
      <c r="AB766" s="238">
        <f t="shared" si="129"/>
        <v>13.052</v>
      </c>
      <c r="AC766" s="238">
        <f t="shared" si="127"/>
        <v>15.262500000000001</v>
      </c>
      <c r="AD766" s="240">
        <f t="shared" si="130"/>
        <v>0</v>
      </c>
      <c r="AE766" s="240">
        <f t="shared" si="131"/>
        <v>79</v>
      </c>
      <c r="AF766" s="240"/>
      <c r="AG766" s="240"/>
    </row>
    <row r="767" spans="1:33" x14ac:dyDescent="0.2">
      <c r="A767" s="197"/>
      <c r="B767" s="9">
        <v>738</v>
      </c>
      <c r="C767" s="204"/>
      <c r="D767" s="204"/>
      <c r="E767" s="201"/>
      <c r="F767" s="202" t="str">
        <f>IF(ISBLANK(E767), "", VLOOKUP(E767, Z!$A$2:$C$4127, 3, FALSE))</f>
        <v/>
      </c>
      <c r="G767" s="227"/>
      <c r="H767" s="227"/>
      <c r="I767" s="203" cm="1">
        <f t="array" ref="I767">IFERROR(W767/100*L767*INDEX(Application,X767,4), 0)</f>
        <v>0</v>
      </c>
      <c r="J767" s="204"/>
      <c r="K767" s="204"/>
      <c r="L767" s="229"/>
      <c r="M767" s="228"/>
      <c r="N767" s="203" cm="1">
        <f t="array" ref="N767">IFERROR(M767/100*L767*INDEX(Application,X767,4), 0)</f>
        <v>0</v>
      </c>
      <c r="O767" s="205"/>
      <c r="P767" s="204"/>
      <c r="Q767" s="201"/>
      <c r="R767" s="202" t="str">
        <f>IF(ISBLANK(Q767), "", VLOOKUP(Q767, Z!$A$2:$C$4127, 3, FALSE))</f>
        <v/>
      </c>
      <c r="S767" s="206"/>
      <c r="T767" s="207">
        <f t="shared" si="121"/>
        <v>0</v>
      </c>
      <c r="U767" s="211"/>
      <c r="V767" s="237">
        <f t="shared" si="122"/>
        <v>1</v>
      </c>
      <c r="W767" s="238">
        <f t="shared" si="128"/>
        <v>36.82</v>
      </c>
      <c r="X767" s="239">
        <f t="shared" si="123"/>
        <v>1</v>
      </c>
      <c r="Y767" s="237">
        <f t="shared" si="124"/>
        <v>1</v>
      </c>
      <c r="Z767" s="238">
        <f t="shared" si="125"/>
        <v>23.933</v>
      </c>
      <c r="AA767" s="238">
        <f t="shared" si="126"/>
        <v>23.933</v>
      </c>
      <c r="AB767" s="238">
        <f t="shared" si="129"/>
        <v>13.052</v>
      </c>
      <c r="AC767" s="238">
        <f t="shared" si="127"/>
        <v>15.262500000000001</v>
      </c>
      <c r="AD767" s="240">
        <f t="shared" si="130"/>
        <v>0</v>
      </c>
      <c r="AE767" s="240">
        <f t="shared" si="131"/>
        <v>79</v>
      </c>
      <c r="AF767" s="240"/>
      <c r="AG767" s="240"/>
    </row>
    <row r="768" spans="1:33" x14ac:dyDescent="0.2">
      <c r="A768" s="197"/>
      <c r="B768" s="9">
        <v>739</v>
      </c>
      <c r="C768" s="204"/>
      <c r="D768" s="204"/>
      <c r="E768" s="201"/>
      <c r="F768" s="202" t="str">
        <f>IF(ISBLANK(E768), "", VLOOKUP(E768, Z!$A$2:$C$4127, 3, FALSE))</f>
        <v/>
      </c>
      <c r="G768" s="227"/>
      <c r="H768" s="227"/>
      <c r="I768" s="203" cm="1">
        <f t="array" ref="I768">IFERROR(W768/100*L768*INDEX(Application,X768,4), 0)</f>
        <v>0</v>
      </c>
      <c r="J768" s="204"/>
      <c r="K768" s="204"/>
      <c r="L768" s="229"/>
      <c r="M768" s="228"/>
      <c r="N768" s="203" cm="1">
        <f t="array" ref="N768">IFERROR(M768/100*L768*INDEX(Application,X768,4), 0)</f>
        <v>0</v>
      </c>
      <c r="O768" s="205"/>
      <c r="P768" s="204"/>
      <c r="Q768" s="201"/>
      <c r="R768" s="202" t="str">
        <f>IF(ISBLANK(Q768), "", VLOOKUP(Q768, Z!$A$2:$C$4127, 3, FALSE))</f>
        <v/>
      </c>
      <c r="S768" s="206"/>
      <c r="T768" s="207">
        <f t="shared" si="121"/>
        <v>0</v>
      </c>
      <c r="U768" s="211"/>
      <c r="V768" s="237">
        <f t="shared" si="122"/>
        <v>1</v>
      </c>
      <c r="W768" s="238">
        <f t="shared" si="128"/>
        <v>36.82</v>
      </c>
      <c r="X768" s="239">
        <f t="shared" si="123"/>
        <v>1</v>
      </c>
      <c r="Y768" s="237">
        <f t="shared" si="124"/>
        <v>1</v>
      </c>
      <c r="Z768" s="238">
        <f t="shared" si="125"/>
        <v>23.933</v>
      </c>
      <c r="AA768" s="238">
        <f t="shared" si="126"/>
        <v>23.933</v>
      </c>
      <c r="AB768" s="238">
        <f t="shared" si="129"/>
        <v>13.052</v>
      </c>
      <c r="AC768" s="238">
        <f t="shared" si="127"/>
        <v>15.262500000000001</v>
      </c>
      <c r="AD768" s="240">
        <f t="shared" si="130"/>
        <v>0</v>
      </c>
      <c r="AE768" s="240">
        <f t="shared" si="131"/>
        <v>79</v>
      </c>
      <c r="AF768" s="240"/>
      <c r="AG768" s="240"/>
    </row>
    <row r="769" spans="1:33" x14ac:dyDescent="0.2">
      <c r="A769" s="197"/>
      <c r="B769" s="9">
        <v>740</v>
      </c>
      <c r="C769" s="204"/>
      <c r="D769" s="204"/>
      <c r="E769" s="201"/>
      <c r="F769" s="202" t="str">
        <f>IF(ISBLANK(E769), "", VLOOKUP(E769, Z!$A$2:$C$4127, 3, FALSE))</f>
        <v/>
      </c>
      <c r="G769" s="227"/>
      <c r="H769" s="227"/>
      <c r="I769" s="203" cm="1">
        <f t="array" ref="I769">IFERROR(W769/100*L769*INDEX(Application,X769,4), 0)</f>
        <v>0</v>
      </c>
      <c r="J769" s="204"/>
      <c r="K769" s="204"/>
      <c r="L769" s="229"/>
      <c r="M769" s="228"/>
      <c r="N769" s="203" cm="1">
        <f t="array" ref="N769">IFERROR(M769/100*L769*INDEX(Application,X769,4), 0)</f>
        <v>0</v>
      </c>
      <c r="O769" s="205"/>
      <c r="P769" s="204"/>
      <c r="Q769" s="201"/>
      <c r="R769" s="202" t="str">
        <f>IF(ISBLANK(Q769), "", VLOOKUP(Q769, Z!$A$2:$C$4127, 3, FALSE))</f>
        <v/>
      </c>
      <c r="S769" s="206"/>
      <c r="T769" s="207">
        <f t="shared" si="121"/>
        <v>0</v>
      </c>
      <c r="U769" s="211"/>
      <c r="V769" s="237">
        <f t="shared" si="122"/>
        <v>1</v>
      </c>
      <c r="W769" s="238">
        <f t="shared" si="128"/>
        <v>36.82</v>
      </c>
      <c r="X769" s="239">
        <f t="shared" si="123"/>
        <v>1</v>
      </c>
      <c r="Y769" s="237">
        <f t="shared" si="124"/>
        <v>1</v>
      </c>
      <c r="Z769" s="238">
        <f t="shared" si="125"/>
        <v>23.933</v>
      </c>
      <c r="AA769" s="238">
        <f t="shared" si="126"/>
        <v>23.933</v>
      </c>
      <c r="AB769" s="238">
        <f t="shared" si="129"/>
        <v>13.052</v>
      </c>
      <c r="AC769" s="238">
        <f t="shared" si="127"/>
        <v>15.262500000000001</v>
      </c>
      <c r="AD769" s="240">
        <f t="shared" si="130"/>
        <v>0</v>
      </c>
      <c r="AE769" s="240">
        <f t="shared" si="131"/>
        <v>79</v>
      </c>
      <c r="AF769" s="240"/>
      <c r="AG769" s="240"/>
    </row>
    <row r="770" spans="1:33" x14ac:dyDescent="0.2">
      <c r="A770" s="197"/>
      <c r="B770" s="226">
        <v>741</v>
      </c>
      <c r="C770" s="204"/>
      <c r="D770" s="204"/>
      <c r="E770" s="201"/>
      <c r="F770" s="202" t="str">
        <f>IF(ISBLANK(E770), "", VLOOKUP(E770, Z!$A$2:$C$4127, 3, FALSE))</f>
        <v/>
      </c>
      <c r="G770" s="227"/>
      <c r="H770" s="227"/>
      <c r="I770" s="203" cm="1">
        <f t="array" ref="I770">IFERROR(W770/100*L770*INDEX(Application,X770,4), 0)</f>
        <v>0</v>
      </c>
      <c r="J770" s="204"/>
      <c r="K770" s="204"/>
      <c r="L770" s="229"/>
      <c r="M770" s="228"/>
      <c r="N770" s="203" cm="1">
        <f t="array" ref="N770">IFERROR(M770/100*L770*INDEX(Application,X770,4), 0)</f>
        <v>0</v>
      </c>
      <c r="O770" s="205"/>
      <c r="P770" s="204"/>
      <c r="Q770" s="201"/>
      <c r="R770" s="202" t="str">
        <f>IF(ISBLANK(Q770), "", VLOOKUP(Q770, Z!$A$2:$C$4127, 3, FALSE))</f>
        <v/>
      </c>
      <c r="S770" s="206"/>
      <c r="T770" s="207">
        <f t="shared" si="121"/>
        <v>0</v>
      </c>
      <c r="U770" s="211"/>
      <c r="V770" s="237">
        <f t="shared" si="122"/>
        <v>1</v>
      </c>
      <c r="W770" s="238">
        <f t="shared" si="128"/>
        <v>36.82</v>
      </c>
      <c r="X770" s="239">
        <f t="shared" si="123"/>
        <v>1</v>
      </c>
      <c r="Y770" s="237">
        <f t="shared" si="124"/>
        <v>1</v>
      </c>
      <c r="Z770" s="238">
        <f t="shared" si="125"/>
        <v>23.933</v>
      </c>
      <c r="AA770" s="238">
        <f t="shared" si="126"/>
        <v>23.933</v>
      </c>
      <c r="AB770" s="238">
        <f t="shared" si="129"/>
        <v>13.052</v>
      </c>
      <c r="AC770" s="238">
        <f t="shared" si="127"/>
        <v>15.262500000000001</v>
      </c>
      <c r="AD770" s="240">
        <f t="shared" si="130"/>
        <v>0</v>
      </c>
      <c r="AE770" s="240">
        <f t="shared" si="131"/>
        <v>79</v>
      </c>
      <c r="AF770" s="240"/>
      <c r="AG770" s="240"/>
    </row>
    <row r="771" spans="1:33" x14ac:dyDescent="0.2">
      <c r="A771" s="197"/>
      <c r="B771" s="9">
        <v>742</v>
      </c>
      <c r="C771" s="204"/>
      <c r="D771" s="204"/>
      <c r="E771" s="201"/>
      <c r="F771" s="202" t="str">
        <f>IF(ISBLANK(E771), "", VLOOKUP(E771, Z!$A$2:$C$4127, 3, FALSE))</f>
        <v/>
      </c>
      <c r="G771" s="227"/>
      <c r="H771" s="227"/>
      <c r="I771" s="203" cm="1">
        <f t="array" ref="I771">IFERROR(W771/100*L771*INDEX(Application,X771,4), 0)</f>
        <v>0</v>
      </c>
      <c r="J771" s="204"/>
      <c r="K771" s="204"/>
      <c r="L771" s="229"/>
      <c r="M771" s="228"/>
      <c r="N771" s="203" cm="1">
        <f t="array" ref="N771">IFERROR(M771/100*L771*INDEX(Application,X771,4), 0)</f>
        <v>0</v>
      </c>
      <c r="O771" s="205"/>
      <c r="P771" s="204"/>
      <c r="Q771" s="201"/>
      <c r="R771" s="202" t="str">
        <f>IF(ISBLANK(Q771), "", VLOOKUP(Q771, Z!$A$2:$C$4127, 3, FALSE))</f>
        <v/>
      </c>
      <c r="S771" s="206"/>
      <c r="T771" s="207">
        <f t="shared" si="121"/>
        <v>0</v>
      </c>
      <c r="U771" s="211"/>
      <c r="V771" s="237">
        <f t="shared" si="122"/>
        <v>1</v>
      </c>
      <c r="W771" s="238">
        <f t="shared" si="128"/>
        <v>36.82</v>
      </c>
      <c r="X771" s="239">
        <f t="shared" si="123"/>
        <v>1</v>
      </c>
      <c r="Y771" s="237">
        <f t="shared" si="124"/>
        <v>1</v>
      </c>
      <c r="Z771" s="238">
        <f t="shared" si="125"/>
        <v>23.933</v>
      </c>
      <c r="AA771" s="238">
        <f t="shared" si="126"/>
        <v>23.933</v>
      </c>
      <c r="AB771" s="238">
        <f t="shared" si="129"/>
        <v>13.052</v>
      </c>
      <c r="AC771" s="238">
        <f t="shared" si="127"/>
        <v>15.262500000000001</v>
      </c>
      <c r="AD771" s="240">
        <f t="shared" si="130"/>
        <v>0</v>
      </c>
      <c r="AE771" s="240">
        <f t="shared" si="131"/>
        <v>79</v>
      </c>
      <c r="AF771" s="240"/>
      <c r="AG771" s="240"/>
    </row>
    <row r="772" spans="1:33" x14ac:dyDescent="0.2">
      <c r="A772" s="197"/>
      <c r="B772" s="9">
        <v>743</v>
      </c>
      <c r="C772" s="204"/>
      <c r="D772" s="204"/>
      <c r="E772" s="201"/>
      <c r="F772" s="202" t="str">
        <f>IF(ISBLANK(E772), "", VLOOKUP(E772, Z!$A$2:$C$4127, 3, FALSE))</f>
        <v/>
      </c>
      <c r="G772" s="227"/>
      <c r="H772" s="227"/>
      <c r="I772" s="203" cm="1">
        <f t="array" ref="I772">IFERROR(W772/100*L772*INDEX(Application,X772,4), 0)</f>
        <v>0</v>
      </c>
      <c r="J772" s="204"/>
      <c r="K772" s="204"/>
      <c r="L772" s="229"/>
      <c r="M772" s="228"/>
      <c r="N772" s="203" cm="1">
        <f t="array" ref="N772">IFERROR(M772/100*L772*INDEX(Application,X772,4), 0)</f>
        <v>0</v>
      </c>
      <c r="O772" s="205"/>
      <c r="P772" s="204"/>
      <c r="Q772" s="201"/>
      <c r="R772" s="202" t="str">
        <f>IF(ISBLANK(Q772), "", VLOOKUP(Q772, Z!$A$2:$C$4127, 3, FALSE))</f>
        <v/>
      </c>
      <c r="S772" s="206"/>
      <c r="T772" s="207">
        <f t="shared" si="121"/>
        <v>0</v>
      </c>
      <c r="U772" s="211"/>
      <c r="V772" s="237">
        <f t="shared" si="122"/>
        <v>1</v>
      </c>
      <c r="W772" s="238">
        <f t="shared" si="128"/>
        <v>36.82</v>
      </c>
      <c r="X772" s="239">
        <f t="shared" si="123"/>
        <v>1</v>
      </c>
      <c r="Y772" s="237">
        <f t="shared" si="124"/>
        <v>1</v>
      </c>
      <c r="Z772" s="238">
        <f t="shared" si="125"/>
        <v>23.933</v>
      </c>
      <c r="AA772" s="238">
        <f t="shared" si="126"/>
        <v>23.933</v>
      </c>
      <c r="AB772" s="238">
        <f t="shared" si="129"/>
        <v>13.052</v>
      </c>
      <c r="AC772" s="238">
        <f t="shared" si="127"/>
        <v>15.262500000000001</v>
      </c>
      <c r="AD772" s="240">
        <f t="shared" si="130"/>
        <v>0</v>
      </c>
      <c r="AE772" s="240">
        <f t="shared" si="131"/>
        <v>79</v>
      </c>
      <c r="AF772" s="240"/>
      <c r="AG772" s="240"/>
    </row>
    <row r="773" spans="1:33" x14ac:dyDescent="0.2">
      <c r="A773" s="197"/>
      <c r="B773" s="9">
        <v>744</v>
      </c>
      <c r="C773" s="204"/>
      <c r="D773" s="204"/>
      <c r="E773" s="201"/>
      <c r="F773" s="202" t="str">
        <f>IF(ISBLANK(E773), "", VLOOKUP(E773, Z!$A$2:$C$4127, 3, FALSE))</f>
        <v/>
      </c>
      <c r="G773" s="227"/>
      <c r="H773" s="227"/>
      <c r="I773" s="203" cm="1">
        <f t="array" ref="I773">IFERROR(W773/100*L773*INDEX(Application,X773,4), 0)</f>
        <v>0</v>
      </c>
      <c r="J773" s="204"/>
      <c r="K773" s="204"/>
      <c r="L773" s="229"/>
      <c r="M773" s="228"/>
      <c r="N773" s="203" cm="1">
        <f t="array" ref="N773">IFERROR(M773/100*L773*INDEX(Application,X773,4), 0)</f>
        <v>0</v>
      </c>
      <c r="O773" s="205"/>
      <c r="P773" s="204"/>
      <c r="Q773" s="201"/>
      <c r="R773" s="202" t="str">
        <f>IF(ISBLANK(Q773), "", VLOOKUP(Q773, Z!$A$2:$C$4127, 3, FALSE))</f>
        <v/>
      </c>
      <c r="S773" s="206"/>
      <c r="T773" s="207">
        <f t="shared" si="121"/>
        <v>0</v>
      </c>
      <c r="U773" s="211"/>
      <c r="V773" s="237">
        <f t="shared" si="122"/>
        <v>1</v>
      </c>
      <c r="W773" s="238">
        <f t="shared" si="128"/>
        <v>36.82</v>
      </c>
      <c r="X773" s="239">
        <f t="shared" si="123"/>
        <v>1</v>
      </c>
      <c r="Y773" s="237">
        <f t="shared" si="124"/>
        <v>1</v>
      </c>
      <c r="Z773" s="238">
        <f t="shared" si="125"/>
        <v>23.933</v>
      </c>
      <c r="AA773" s="238">
        <f t="shared" si="126"/>
        <v>23.933</v>
      </c>
      <c r="AB773" s="238">
        <f t="shared" si="129"/>
        <v>13.052</v>
      </c>
      <c r="AC773" s="238">
        <f t="shared" si="127"/>
        <v>15.262500000000001</v>
      </c>
      <c r="AD773" s="240">
        <f t="shared" si="130"/>
        <v>0</v>
      </c>
      <c r="AE773" s="240">
        <f t="shared" si="131"/>
        <v>79</v>
      </c>
      <c r="AF773" s="240"/>
      <c r="AG773" s="240"/>
    </row>
    <row r="774" spans="1:33" x14ac:dyDescent="0.2">
      <c r="A774" s="197"/>
      <c r="B774" s="226">
        <v>745</v>
      </c>
      <c r="C774" s="204"/>
      <c r="D774" s="204"/>
      <c r="E774" s="201"/>
      <c r="F774" s="202" t="str">
        <f>IF(ISBLANK(E774), "", VLOOKUP(E774, Z!$A$2:$C$4127, 3, FALSE))</f>
        <v/>
      </c>
      <c r="G774" s="227"/>
      <c r="H774" s="227"/>
      <c r="I774" s="203" cm="1">
        <f t="array" ref="I774">IFERROR(W774/100*L774*INDEX(Application,X774,4), 0)</f>
        <v>0</v>
      </c>
      <c r="J774" s="204"/>
      <c r="K774" s="204"/>
      <c r="L774" s="229"/>
      <c r="M774" s="228"/>
      <c r="N774" s="203" cm="1">
        <f t="array" ref="N774">IFERROR(M774/100*L774*INDEX(Application,X774,4), 0)</f>
        <v>0</v>
      </c>
      <c r="O774" s="205"/>
      <c r="P774" s="204"/>
      <c r="Q774" s="201"/>
      <c r="R774" s="202" t="str">
        <f>IF(ISBLANK(Q774), "", VLOOKUP(Q774, Z!$A$2:$C$4127, 3, FALSE))</f>
        <v/>
      </c>
      <c r="S774" s="206"/>
      <c r="T774" s="207">
        <f t="shared" si="121"/>
        <v>0</v>
      </c>
      <c r="U774" s="211"/>
      <c r="V774" s="237">
        <f t="shared" si="122"/>
        <v>1</v>
      </c>
      <c r="W774" s="238">
        <f t="shared" si="128"/>
        <v>36.82</v>
      </c>
      <c r="X774" s="239">
        <f t="shared" si="123"/>
        <v>1</v>
      </c>
      <c r="Y774" s="237">
        <f t="shared" si="124"/>
        <v>1</v>
      </c>
      <c r="Z774" s="238">
        <f t="shared" si="125"/>
        <v>23.933</v>
      </c>
      <c r="AA774" s="238">
        <f t="shared" si="126"/>
        <v>23.933</v>
      </c>
      <c r="AB774" s="238">
        <f t="shared" si="129"/>
        <v>13.052</v>
      </c>
      <c r="AC774" s="238">
        <f t="shared" si="127"/>
        <v>15.262500000000001</v>
      </c>
      <c r="AD774" s="240">
        <f t="shared" si="130"/>
        <v>0</v>
      </c>
      <c r="AE774" s="240">
        <f t="shared" si="131"/>
        <v>79</v>
      </c>
      <c r="AF774" s="240"/>
      <c r="AG774" s="240"/>
    </row>
    <row r="775" spans="1:33" x14ac:dyDescent="0.2">
      <c r="A775" s="197"/>
      <c r="B775" s="9">
        <v>746</v>
      </c>
      <c r="C775" s="204"/>
      <c r="D775" s="204"/>
      <c r="E775" s="201"/>
      <c r="F775" s="202" t="str">
        <f>IF(ISBLANK(E775), "", VLOOKUP(E775, Z!$A$2:$C$4127, 3, FALSE))</f>
        <v/>
      </c>
      <c r="G775" s="227"/>
      <c r="H775" s="227"/>
      <c r="I775" s="203" cm="1">
        <f t="array" ref="I775">IFERROR(W775/100*L775*INDEX(Application,X775,4), 0)</f>
        <v>0</v>
      </c>
      <c r="J775" s="204"/>
      <c r="K775" s="204"/>
      <c r="L775" s="229"/>
      <c r="M775" s="228"/>
      <c r="N775" s="203" cm="1">
        <f t="array" ref="N775">IFERROR(M775/100*L775*INDEX(Application,X775,4), 0)</f>
        <v>0</v>
      </c>
      <c r="O775" s="205"/>
      <c r="P775" s="204"/>
      <c r="Q775" s="201"/>
      <c r="R775" s="202" t="str">
        <f>IF(ISBLANK(Q775), "", VLOOKUP(Q775, Z!$A$2:$C$4127, 3, FALSE))</f>
        <v/>
      </c>
      <c r="S775" s="206"/>
      <c r="T775" s="207">
        <f t="shared" si="121"/>
        <v>0</v>
      </c>
      <c r="U775" s="211"/>
      <c r="V775" s="237">
        <f t="shared" si="122"/>
        <v>1</v>
      </c>
      <c r="W775" s="238">
        <f t="shared" si="128"/>
        <v>36.82</v>
      </c>
      <c r="X775" s="239">
        <f t="shared" si="123"/>
        <v>1</v>
      </c>
      <c r="Y775" s="237">
        <f t="shared" si="124"/>
        <v>1</v>
      </c>
      <c r="Z775" s="238">
        <f t="shared" si="125"/>
        <v>23.933</v>
      </c>
      <c r="AA775" s="238">
        <f t="shared" si="126"/>
        <v>23.933</v>
      </c>
      <c r="AB775" s="238">
        <f t="shared" si="129"/>
        <v>13.052</v>
      </c>
      <c r="AC775" s="238">
        <f t="shared" si="127"/>
        <v>15.262500000000001</v>
      </c>
      <c r="AD775" s="240">
        <f t="shared" si="130"/>
        <v>0</v>
      </c>
      <c r="AE775" s="240">
        <f t="shared" si="131"/>
        <v>79</v>
      </c>
      <c r="AF775" s="240"/>
      <c r="AG775" s="240"/>
    </row>
    <row r="776" spans="1:33" x14ac:dyDescent="0.2">
      <c r="A776" s="197"/>
      <c r="B776" s="9">
        <v>747</v>
      </c>
      <c r="C776" s="204"/>
      <c r="D776" s="204"/>
      <c r="E776" s="201"/>
      <c r="F776" s="202" t="str">
        <f>IF(ISBLANK(E776), "", VLOOKUP(E776, Z!$A$2:$C$4127, 3, FALSE))</f>
        <v/>
      </c>
      <c r="G776" s="227"/>
      <c r="H776" s="227"/>
      <c r="I776" s="203" cm="1">
        <f t="array" ref="I776">IFERROR(W776/100*L776*INDEX(Application,X776,4), 0)</f>
        <v>0</v>
      </c>
      <c r="J776" s="204"/>
      <c r="K776" s="204"/>
      <c r="L776" s="229"/>
      <c r="M776" s="228"/>
      <c r="N776" s="203" cm="1">
        <f t="array" ref="N776">IFERROR(M776/100*L776*INDEX(Application,X776,4), 0)</f>
        <v>0</v>
      </c>
      <c r="O776" s="205"/>
      <c r="P776" s="204"/>
      <c r="Q776" s="201"/>
      <c r="R776" s="202" t="str">
        <f>IF(ISBLANK(Q776), "", VLOOKUP(Q776, Z!$A$2:$C$4127, 3, FALSE))</f>
        <v/>
      </c>
      <c r="S776" s="206"/>
      <c r="T776" s="207">
        <f t="shared" si="121"/>
        <v>0</v>
      </c>
      <c r="U776" s="211"/>
      <c r="V776" s="237">
        <f t="shared" si="122"/>
        <v>1</v>
      </c>
      <c r="W776" s="238">
        <f t="shared" si="128"/>
        <v>36.82</v>
      </c>
      <c r="X776" s="239">
        <f t="shared" si="123"/>
        <v>1</v>
      </c>
      <c r="Y776" s="237">
        <f t="shared" si="124"/>
        <v>1</v>
      </c>
      <c r="Z776" s="238">
        <f t="shared" si="125"/>
        <v>23.933</v>
      </c>
      <c r="AA776" s="238">
        <f t="shared" si="126"/>
        <v>23.933</v>
      </c>
      <c r="AB776" s="238">
        <f t="shared" si="129"/>
        <v>13.052</v>
      </c>
      <c r="AC776" s="238">
        <f t="shared" si="127"/>
        <v>15.262500000000001</v>
      </c>
      <c r="AD776" s="240">
        <f t="shared" si="130"/>
        <v>0</v>
      </c>
      <c r="AE776" s="240">
        <f t="shared" si="131"/>
        <v>79</v>
      </c>
      <c r="AF776" s="240"/>
      <c r="AG776" s="240"/>
    </row>
    <row r="777" spans="1:33" x14ac:dyDescent="0.2">
      <c r="A777" s="197"/>
      <c r="B777" s="9">
        <v>748</v>
      </c>
      <c r="C777" s="204"/>
      <c r="D777" s="204"/>
      <c r="E777" s="201"/>
      <c r="F777" s="202" t="str">
        <f>IF(ISBLANK(E777), "", VLOOKUP(E777, Z!$A$2:$C$4127, 3, FALSE))</f>
        <v/>
      </c>
      <c r="G777" s="227"/>
      <c r="H777" s="227"/>
      <c r="I777" s="203" cm="1">
        <f t="array" ref="I777">IFERROR(W777/100*L777*INDEX(Application,X777,4), 0)</f>
        <v>0</v>
      </c>
      <c r="J777" s="204"/>
      <c r="K777" s="204"/>
      <c r="L777" s="229"/>
      <c r="M777" s="228"/>
      <c r="N777" s="203" cm="1">
        <f t="array" ref="N777">IFERROR(M777/100*L777*INDEX(Application,X777,4), 0)</f>
        <v>0</v>
      </c>
      <c r="O777" s="205"/>
      <c r="P777" s="204"/>
      <c r="Q777" s="201"/>
      <c r="R777" s="202" t="str">
        <f>IF(ISBLANK(Q777), "", VLOOKUP(Q777, Z!$A$2:$C$4127, 3, FALSE))</f>
        <v/>
      </c>
      <c r="S777" s="206"/>
      <c r="T777" s="207">
        <f t="shared" si="121"/>
        <v>0</v>
      </c>
      <c r="U777" s="211"/>
      <c r="V777" s="237">
        <f t="shared" si="122"/>
        <v>1</v>
      </c>
      <c r="W777" s="238">
        <f t="shared" si="128"/>
        <v>36.82</v>
      </c>
      <c r="X777" s="239">
        <f t="shared" si="123"/>
        <v>1</v>
      </c>
      <c r="Y777" s="237">
        <f t="shared" si="124"/>
        <v>1</v>
      </c>
      <c r="Z777" s="238">
        <f t="shared" si="125"/>
        <v>23.933</v>
      </c>
      <c r="AA777" s="238">
        <f t="shared" si="126"/>
        <v>23.933</v>
      </c>
      <c r="AB777" s="238">
        <f t="shared" si="129"/>
        <v>13.052</v>
      </c>
      <c r="AC777" s="238">
        <f t="shared" si="127"/>
        <v>15.262500000000001</v>
      </c>
      <c r="AD777" s="240">
        <f t="shared" si="130"/>
        <v>0</v>
      </c>
      <c r="AE777" s="240">
        <f t="shared" si="131"/>
        <v>79</v>
      </c>
      <c r="AF777" s="240"/>
      <c r="AG777" s="240"/>
    </row>
    <row r="778" spans="1:33" x14ac:dyDescent="0.2">
      <c r="A778" s="197"/>
      <c r="B778" s="226">
        <v>749</v>
      </c>
      <c r="C778" s="204"/>
      <c r="D778" s="204"/>
      <c r="E778" s="201"/>
      <c r="F778" s="202" t="str">
        <f>IF(ISBLANK(E778), "", VLOOKUP(E778, Z!$A$2:$C$4127, 3, FALSE))</f>
        <v/>
      </c>
      <c r="G778" s="227"/>
      <c r="H778" s="227"/>
      <c r="I778" s="203" cm="1">
        <f t="array" ref="I778">IFERROR(W778/100*L778*INDEX(Application,X778,4), 0)</f>
        <v>0</v>
      </c>
      <c r="J778" s="204"/>
      <c r="K778" s="204"/>
      <c r="L778" s="229"/>
      <c r="M778" s="228"/>
      <c r="N778" s="203" cm="1">
        <f t="array" ref="N778">IFERROR(M778/100*L778*INDEX(Application,X778,4), 0)</f>
        <v>0</v>
      </c>
      <c r="O778" s="205"/>
      <c r="P778" s="204"/>
      <c r="Q778" s="201"/>
      <c r="R778" s="202" t="str">
        <f>IF(ISBLANK(Q778), "", VLOOKUP(Q778, Z!$A$2:$C$4127, 3, FALSE))</f>
        <v/>
      </c>
      <c r="S778" s="206"/>
      <c r="T778" s="207">
        <f t="shared" si="121"/>
        <v>0</v>
      </c>
      <c r="U778" s="211"/>
      <c r="V778" s="237">
        <f t="shared" si="122"/>
        <v>1</v>
      </c>
      <c r="W778" s="238">
        <f t="shared" si="128"/>
        <v>36.82</v>
      </c>
      <c r="X778" s="239">
        <f t="shared" si="123"/>
        <v>1</v>
      </c>
      <c r="Y778" s="237">
        <f t="shared" si="124"/>
        <v>1</v>
      </c>
      <c r="Z778" s="238">
        <f t="shared" si="125"/>
        <v>23.933</v>
      </c>
      <c r="AA778" s="238">
        <f t="shared" si="126"/>
        <v>23.933</v>
      </c>
      <c r="AB778" s="238">
        <f t="shared" si="129"/>
        <v>13.052</v>
      </c>
      <c r="AC778" s="238">
        <f t="shared" si="127"/>
        <v>15.262500000000001</v>
      </c>
      <c r="AD778" s="240">
        <f t="shared" si="130"/>
        <v>0</v>
      </c>
      <c r="AE778" s="240">
        <f t="shared" si="131"/>
        <v>79</v>
      </c>
      <c r="AF778" s="240"/>
      <c r="AG778" s="240"/>
    </row>
    <row r="779" spans="1:33" x14ac:dyDescent="0.2">
      <c r="A779" s="197"/>
      <c r="B779" s="9">
        <v>750</v>
      </c>
      <c r="C779" s="204"/>
      <c r="D779" s="204"/>
      <c r="E779" s="201"/>
      <c r="F779" s="202" t="str">
        <f>IF(ISBLANK(E779), "", VLOOKUP(E779, Z!$A$2:$C$4127, 3, FALSE))</f>
        <v/>
      </c>
      <c r="G779" s="227"/>
      <c r="H779" s="227"/>
      <c r="I779" s="203" cm="1">
        <f t="array" ref="I779">IFERROR(W779/100*L779*INDEX(Application,X779,4), 0)</f>
        <v>0</v>
      </c>
      <c r="J779" s="204"/>
      <c r="K779" s="204"/>
      <c r="L779" s="229"/>
      <c r="M779" s="228"/>
      <c r="N779" s="203" cm="1">
        <f t="array" ref="N779">IFERROR(M779/100*L779*INDEX(Application,X779,4), 0)</f>
        <v>0</v>
      </c>
      <c r="O779" s="205"/>
      <c r="P779" s="204"/>
      <c r="Q779" s="201"/>
      <c r="R779" s="202" t="str">
        <f>IF(ISBLANK(Q779), "", VLOOKUP(Q779, Z!$A$2:$C$4127, 3, FALSE))</f>
        <v/>
      </c>
      <c r="S779" s="206"/>
      <c r="T779" s="207">
        <f t="shared" si="121"/>
        <v>0</v>
      </c>
      <c r="U779" s="211"/>
      <c r="V779" s="237">
        <f t="shared" si="122"/>
        <v>1</v>
      </c>
      <c r="W779" s="238">
        <f t="shared" si="128"/>
        <v>36.82</v>
      </c>
      <c r="X779" s="239">
        <f t="shared" si="123"/>
        <v>1</v>
      </c>
      <c r="Y779" s="237">
        <f t="shared" si="124"/>
        <v>1</v>
      </c>
      <c r="Z779" s="238">
        <f t="shared" si="125"/>
        <v>23.933</v>
      </c>
      <c r="AA779" s="238">
        <f t="shared" si="126"/>
        <v>23.933</v>
      </c>
      <c r="AB779" s="238">
        <f t="shared" si="129"/>
        <v>13.052</v>
      </c>
      <c r="AC779" s="238">
        <f t="shared" si="127"/>
        <v>15.262500000000001</v>
      </c>
      <c r="AD779" s="240">
        <f t="shared" si="130"/>
        <v>0</v>
      </c>
      <c r="AE779" s="240">
        <f t="shared" si="131"/>
        <v>79</v>
      </c>
      <c r="AF779" s="240"/>
      <c r="AG779" s="240"/>
    </row>
    <row r="780" spans="1:33" x14ac:dyDescent="0.2">
      <c r="A780" s="197"/>
      <c r="B780" s="9">
        <v>751</v>
      </c>
      <c r="C780" s="204"/>
      <c r="D780" s="204"/>
      <c r="E780" s="201"/>
      <c r="F780" s="202" t="str">
        <f>IF(ISBLANK(E780), "", VLOOKUP(E780, Z!$A$2:$C$4127, 3, FALSE))</f>
        <v/>
      </c>
      <c r="G780" s="227"/>
      <c r="H780" s="227"/>
      <c r="I780" s="203" cm="1">
        <f t="array" ref="I780">IFERROR(W780/100*L780*INDEX(Application,X780,4), 0)</f>
        <v>0</v>
      </c>
      <c r="J780" s="204"/>
      <c r="K780" s="204"/>
      <c r="L780" s="229"/>
      <c r="M780" s="228"/>
      <c r="N780" s="203" cm="1">
        <f t="array" ref="N780">IFERROR(M780/100*L780*INDEX(Application,X780,4), 0)</f>
        <v>0</v>
      </c>
      <c r="O780" s="205"/>
      <c r="P780" s="204"/>
      <c r="Q780" s="201"/>
      <c r="R780" s="202" t="str">
        <f>IF(ISBLANK(Q780), "", VLOOKUP(Q780, Z!$A$2:$C$4127, 3, FALSE))</f>
        <v/>
      </c>
      <c r="S780" s="206"/>
      <c r="T780" s="207">
        <f t="shared" si="121"/>
        <v>0</v>
      </c>
      <c r="U780" s="211"/>
      <c r="V780" s="237">
        <f t="shared" si="122"/>
        <v>1</v>
      </c>
      <c r="W780" s="238">
        <f t="shared" si="128"/>
        <v>36.82</v>
      </c>
      <c r="X780" s="239">
        <f t="shared" si="123"/>
        <v>1</v>
      </c>
      <c r="Y780" s="237">
        <f t="shared" si="124"/>
        <v>1</v>
      </c>
      <c r="Z780" s="238">
        <f t="shared" si="125"/>
        <v>23.933</v>
      </c>
      <c r="AA780" s="238">
        <f t="shared" si="126"/>
        <v>23.933</v>
      </c>
      <c r="AB780" s="238">
        <f t="shared" si="129"/>
        <v>13.052</v>
      </c>
      <c r="AC780" s="238">
        <f t="shared" si="127"/>
        <v>15.262500000000001</v>
      </c>
      <c r="AD780" s="240">
        <f t="shared" si="130"/>
        <v>0</v>
      </c>
      <c r="AE780" s="240">
        <f t="shared" si="131"/>
        <v>79</v>
      </c>
      <c r="AF780" s="240"/>
      <c r="AG780" s="240"/>
    </row>
    <row r="781" spans="1:33" x14ac:dyDescent="0.2">
      <c r="A781" s="197"/>
      <c r="B781" s="9">
        <v>752</v>
      </c>
      <c r="C781" s="204"/>
      <c r="D781" s="204"/>
      <c r="E781" s="201"/>
      <c r="F781" s="202" t="str">
        <f>IF(ISBLANK(E781), "", VLOOKUP(E781, Z!$A$2:$C$4127, 3, FALSE))</f>
        <v/>
      </c>
      <c r="G781" s="227"/>
      <c r="H781" s="227"/>
      <c r="I781" s="203" cm="1">
        <f t="array" ref="I781">IFERROR(W781/100*L781*INDEX(Application,X781,4), 0)</f>
        <v>0</v>
      </c>
      <c r="J781" s="204"/>
      <c r="K781" s="204"/>
      <c r="L781" s="229"/>
      <c r="M781" s="228"/>
      <c r="N781" s="203" cm="1">
        <f t="array" ref="N781">IFERROR(M781/100*L781*INDEX(Application,X781,4), 0)</f>
        <v>0</v>
      </c>
      <c r="O781" s="205"/>
      <c r="P781" s="204"/>
      <c r="Q781" s="201"/>
      <c r="R781" s="202" t="str">
        <f>IF(ISBLANK(Q781), "", VLOOKUP(Q781, Z!$A$2:$C$4127, 3, FALSE))</f>
        <v/>
      </c>
      <c r="S781" s="206"/>
      <c r="T781" s="207">
        <f t="shared" si="121"/>
        <v>0</v>
      </c>
      <c r="U781" s="211"/>
      <c r="V781" s="237">
        <f t="shared" si="122"/>
        <v>1</v>
      </c>
      <c r="W781" s="238">
        <f t="shared" si="128"/>
        <v>36.82</v>
      </c>
      <c r="X781" s="239">
        <f t="shared" si="123"/>
        <v>1</v>
      </c>
      <c r="Y781" s="237">
        <f t="shared" si="124"/>
        <v>1</v>
      </c>
      <c r="Z781" s="238">
        <f t="shared" si="125"/>
        <v>23.933</v>
      </c>
      <c r="AA781" s="238">
        <f t="shared" si="126"/>
        <v>23.933</v>
      </c>
      <c r="AB781" s="238">
        <f t="shared" si="129"/>
        <v>13.052</v>
      </c>
      <c r="AC781" s="238">
        <f t="shared" si="127"/>
        <v>15.262500000000001</v>
      </c>
      <c r="AD781" s="240">
        <f t="shared" si="130"/>
        <v>0</v>
      </c>
      <c r="AE781" s="240">
        <f t="shared" si="131"/>
        <v>79</v>
      </c>
      <c r="AF781" s="240"/>
      <c r="AG781" s="240"/>
    </row>
    <row r="782" spans="1:33" x14ac:dyDescent="0.2">
      <c r="A782" s="197"/>
      <c r="B782" s="226">
        <v>753</v>
      </c>
      <c r="C782" s="204"/>
      <c r="D782" s="204"/>
      <c r="E782" s="201"/>
      <c r="F782" s="202" t="str">
        <f>IF(ISBLANK(E782), "", VLOOKUP(E782, Z!$A$2:$C$4127, 3, FALSE))</f>
        <v/>
      </c>
      <c r="G782" s="227"/>
      <c r="H782" s="227"/>
      <c r="I782" s="203" cm="1">
        <f t="array" ref="I782">IFERROR(W782/100*L782*INDEX(Application,X782,4), 0)</f>
        <v>0</v>
      </c>
      <c r="J782" s="204"/>
      <c r="K782" s="204"/>
      <c r="L782" s="229"/>
      <c r="M782" s="228"/>
      <c r="N782" s="203" cm="1">
        <f t="array" ref="N782">IFERROR(M782/100*L782*INDEX(Application,X782,4), 0)</f>
        <v>0</v>
      </c>
      <c r="O782" s="205"/>
      <c r="P782" s="204"/>
      <c r="Q782" s="201"/>
      <c r="R782" s="202" t="str">
        <f>IF(ISBLANK(Q782), "", VLOOKUP(Q782, Z!$A$2:$C$4127, 3, FALSE))</f>
        <v/>
      </c>
      <c r="S782" s="206"/>
      <c r="T782" s="207">
        <f t="shared" si="121"/>
        <v>0</v>
      </c>
      <c r="U782" s="211"/>
      <c r="V782" s="237">
        <f t="shared" si="122"/>
        <v>1</v>
      </c>
      <c r="W782" s="238">
        <f t="shared" si="128"/>
        <v>36.82</v>
      </c>
      <c r="X782" s="239">
        <f t="shared" si="123"/>
        <v>1</v>
      </c>
      <c r="Y782" s="237">
        <f t="shared" si="124"/>
        <v>1</v>
      </c>
      <c r="Z782" s="238">
        <f t="shared" si="125"/>
        <v>23.933</v>
      </c>
      <c r="AA782" s="238">
        <f t="shared" si="126"/>
        <v>23.933</v>
      </c>
      <c r="AB782" s="238">
        <f t="shared" si="129"/>
        <v>13.052</v>
      </c>
      <c r="AC782" s="238">
        <f t="shared" si="127"/>
        <v>15.262500000000001</v>
      </c>
      <c r="AD782" s="240">
        <f t="shared" si="130"/>
        <v>0</v>
      </c>
      <c r="AE782" s="240">
        <f t="shared" si="131"/>
        <v>79</v>
      </c>
      <c r="AF782" s="240"/>
      <c r="AG782" s="240"/>
    </row>
    <row r="783" spans="1:33" x14ac:dyDescent="0.2">
      <c r="A783" s="197"/>
      <c r="B783" s="9">
        <v>754</v>
      </c>
      <c r="C783" s="204"/>
      <c r="D783" s="204"/>
      <c r="E783" s="201"/>
      <c r="F783" s="202" t="str">
        <f>IF(ISBLANK(E783), "", VLOOKUP(E783, Z!$A$2:$C$4127, 3, FALSE))</f>
        <v/>
      </c>
      <c r="G783" s="227"/>
      <c r="H783" s="227"/>
      <c r="I783" s="203" cm="1">
        <f t="array" ref="I783">IFERROR(W783/100*L783*INDEX(Application,X783,4), 0)</f>
        <v>0</v>
      </c>
      <c r="J783" s="204"/>
      <c r="K783" s="204"/>
      <c r="L783" s="229"/>
      <c r="M783" s="228"/>
      <c r="N783" s="203" cm="1">
        <f t="array" ref="N783">IFERROR(M783/100*L783*INDEX(Application,X783,4), 0)</f>
        <v>0</v>
      </c>
      <c r="O783" s="205"/>
      <c r="P783" s="204"/>
      <c r="Q783" s="201"/>
      <c r="R783" s="202" t="str">
        <f>IF(ISBLANK(Q783), "", VLOOKUP(Q783, Z!$A$2:$C$4127, 3, FALSE))</f>
        <v/>
      </c>
      <c r="S783" s="206"/>
      <c r="T783" s="207">
        <f t="shared" si="121"/>
        <v>0</v>
      </c>
      <c r="U783" s="211"/>
      <c r="V783" s="237">
        <f t="shared" si="122"/>
        <v>1</v>
      </c>
      <c r="W783" s="238">
        <f t="shared" si="128"/>
        <v>36.82</v>
      </c>
      <c r="X783" s="239">
        <f t="shared" si="123"/>
        <v>1</v>
      </c>
      <c r="Y783" s="237">
        <f t="shared" si="124"/>
        <v>1</v>
      </c>
      <c r="Z783" s="238">
        <f t="shared" si="125"/>
        <v>23.933</v>
      </c>
      <c r="AA783" s="238">
        <f t="shared" si="126"/>
        <v>23.933</v>
      </c>
      <c r="AB783" s="238">
        <f t="shared" si="129"/>
        <v>13.052</v>
      </c>
      <c r="AC783" s="238">
        <f t="shared" si="127"/>
        <v>15.262500000000001</v>
      </c>
      <c r="AD783" s="240">
        <f t="shared" si="130"/>
        <v>0</v>
      </c>
      <c r="AE783" s="240">
        <f t="shared" si="131"/>
        <v>79</v>
      </c>
      <c r="AF783" s="240"/>
      <c r="AG783" s="240"/>
    </row>
    <row r="784" spans="1:33" x14ac:dyDescent="0.2">
      <c r="A784" s="197"/>
      <c r="B784" s="9">
        <v>755</v>
      </c>
      <c r="C784" s="204"/>
      <c r="D784" s="204"/>
      <c r="E784" s="201"/>
      <c r="F784" s="202" t="str">
        <f>IF(ISBLANK(E784), "", VLOOKUP(E784, Z!$A$2:$C$4127, 3, FALSE))</f>
        <v/>
      </c>
      <c r="G784" s="227"/>
      <c r="H784" s="227"/>
      <c r="I784" s="203" cm="1">
        <f t="array" ref="I784">IFERROR(W784/100*L784*INDEX(Application,X784,4), 0)</f>
        <v>0</v>
      </c>
      <c r="J784" s="204"/>
      <c r="K784" s="204"/>
      <c r="L784" s="229"/>
      <c r="M784" s="228"/>
      <c r="N784" s="203" cm="1">
        <f t="array" ref="N784">IFERROR(M784/100*L784*INDEX(Application,X784,4), 0)</f>
        <v>0</v>
      </c>
      <c r="O784" s="205"/>
      <c r="P784" s="204"/>
      <c r="Q784" s="201"/>
      <c r="R784" s="202" t="str">
        <f>IF(ISBLANK(Q784), "", VLOOKUP(Q784, Z!$A$2:$C$4127, 3, FALSE))</f>
        <v/>
      </c>
      <c r="S784" s="206"/>
      <c r="T784" s="207">
        <f t="shared" si="121"/>
        <v>0</v>
      </c>
      <c r="U784" s="211"/>
      <c r="V784" s="237">
        <f t="shared" si="122"/>
        <v>1</v>
      </c>
      <c r="W784" s="238">
        <f t="shared" si="128"/>
        <v>36.82</v>
      </c>
      <c r="X784" s="239">
        <f t="shared" si="123"/>
        <v>1</v>
      </c>
      <c r="Y784" s="237">
        <f t="shared" si="124"/>
        <v>1</v>
      </c>
      <c r="Z784" s="238">
        <f t="shared" si="125"/>
        <v>23.933</v>
      </c>
      <c r="AA784" s="238">
        <f t="shared" si="126"/>
        <v>23.933</v>
      </c>
      <c r="AB784" s="238">
        <f t="shared" si="129"/>
        <v>13.052</v>
      </c>
      <c r="AC784" s="238">
        <f t="shared" si="127"/>
        <v>15.262500000000001</v>
      </c>
      <c r="AD784" s="240">
        <f t="shared" si="130"/>
        <v>0</v>
      </c>
      <c r="AE784" s="240">
        <f t="shared" si="131"/>
        <v>79</v>
      </c>
      <c r="AF784" s="240"/>
      <c r="AG784" s="240"/>
    </row>
    <row r="785" spans="1:33" x14ac:dyDescent="0.2">
      <c r="A785" s="197"/>
      <c r="B785" s="9">
        <v>756</v>
      </c>
      <c r="C785" s="204"/>
      <c r="D785" s="204"/>
      <c r="E785" s="201"/>
      <c r="F785" s="202" t="str">
        <f>IF(ISBLANK(E785), "", VLOOKUP(E785, Z!$A$2:$C$4127, 3, FALSE))</f>
        <v/>
      </c>
      <c r="G785" s="227"/>
      <c r="H785" s="227"/>
      <c r="I785" s="203" cm="1">
        <f t="array" ref="I785">IFERROR(W785/100*L785*INDEX(Application,X785,4), 0)</f>
        <v>0</v>
      </c>
      <c r="J785" s="204"/>
      <c r="K785" s="204"/>
      <c r="L785" s="229"/>
      <c r="M785" s="228"/>
      <c r="N785" s="203" cm="1">
        <f t="array" ref="N785">IFERROR(M785/100*L785*INDEX(Application,X785,4), 0)</f>
        <v>0</v>
      </c>
      <c r="O785" s="205"/>
      <c r="P785" s="204"/>
      <c r="Q785" s="201"/>
      <c r="R785" s="202" t="str">
        <f>IF(ISBLANK(Q785), "", VLOOKUP(Q785, Z!$A$2:$C$4127, 3, FALSE))</f>
        <v/>
      </c>
      <c r="S785" s="206"/>
      <c r="T785" s="207">
        <f t="shared" si="121"/>
        <v>0</v>
      </c>
      <c r="U785" s="211"/>
      <c r="V785" s="237">
        <f t="shared" si="122"/>
        <v>1</v>
      </c>
      <c r="W785" s="238">
        <f t="shared" si="128"/>
        <v>36.82</v>
      </c>
      <c r="X785" s="239">
        <f t="shared" si="123"/>
        <v>1</v>
      </c>
      <c r="Y785" s="237">
        <f t="shared" si="124"/>
        <v>1</v>
      </c>
      <c r="Z785" s="238">
        <f t="shared" si="125"/>
        <v>23.933</v>
      </c>
      <c r="AA785" s="238">
        <f t="shared" si="126"/>
        <v>23.933</v>
      </c>
      <c r="AB785" s="238">
        <f t="shared" si="129"/>
        <v>13.052</v>
      </c>
      <c r="AC785" s="238">
        <f t="shared" si="127"/>
        <v>15.262500000000001</v>
      </c>
      <c r="AD785" s="240">
        <f t="shared" si="130"/>
        <v>0</v>
      </c>
      <c r="AE785" s="240">
        <f t="shared" si="131"/>
        <v>79</v>
      </c>
      <c r="AF785" s="240"/>
      <c r="AG785" s="240"/>
    </row>
    <row r="786" spans="1:33" x14ac:dyDescent="0.2">
      <c r="A786" s="197"/>
      <c r="B786" s="226">
        <v>757</v>
      </c>
      <c r="C786" s="204"/>
      <c r="D786" s="204"/>
      <c r="E786" s="201"/>
      <c r="F786" s="202" t="str">
        <f>IF(ISBLANK(E786), "", VLOOKUP(E786, Z!$A$2:$C$4127, 3, FALSE))</f>
        <v/>
      </c>
      <c r="G786" s="227"/>
      <c r="H786" s="227"/>
      <c r="I786" s="203" cm="1">
        <f t="array" ref="I786">IFERROR(W786/100*L786*INDEX(Application,X786,4), 0)</f>
        <v>0</v>
      </c>
      <c r="J786" s="204"/>
      <c r="K786" s="204"/>
      <c r="L786" s="229"/>
      <c r="M786" s="228"/>
      <c r="N786" s="203" cm="1">
        <f t="array" ref="N786">IFERROR(M786/100*L786*INDEX(Application,X786,4), 0)</f>
        <v>0</v>
      </c>
      <c r="O786" s="205"/>
      <c r="P786" s="204"/>
      <c r="Q786" s="201"/>
      <c r="R786" s="202" t="str">
        <f>IF(ISBLANK(Q786), "", VLOOKUP(Q786, Z!$A$2:$C$4127, 3, FALSE))</f>
        <v/>
      </c>
      <c r="S786" s="206"/>
      <c r="T786" s="207">
        <f t="shared" ref="T786:T849" si="132">0.75*(I786-N786)*10</f>
        <v>0</v>
      </c>
      <c r="U786" s="211"/>
      <c r="V786" s="237">
        <f t="shared" ref="V786:V849" si="133">IF(ISBLANK(G786), 1, IFERROR(MATCH(G786, INDEX(Type,,1), 0), IFERROR(MATCH(G786, INDEX(Type,,2), 0), MATCH(G786, INDEX(Type,,3), 0))))</f>
        <v>1</v>
      </c>
      <c r="W786" s="238">
        <f t="shared" si="128"/>
        <v>36.82</v>
      </c>
      <c r="X786" s="239">
        <f t="shared" ref="X786:X849" si="134">IF(ISBLANK(H786), 1, IFERROR(MATCH(H786, INDEX(Application,,1), 0), IFERROR(MATCH(H786, INDEX(Application,,2), 0), MATCH(H786, INDEX(Application,,3), 0))))</f>
        <v>1</v>
      </c>
      <c r="Y786" s="237">
        <f t="shared" ref="Y786:Y849" si="135">IF(ISBLANK(G786), 1, IFERROR(MATCH(G786, INDEX(Type,,1), 0), IFERROR(MATCH(G786, INDEX(Type,,2), 0), MATCH(G786, INDEX(Type,,3), 0))))</f>
        <v>1</v>
      </c>
      <c r="Z786" s="238">
        <f t="shared" ref="Z786:Z849" si="136">IF(Y786=1,0.65*(36.82+L786*(-0.2119)),IF(Y786=2,0.65*20.08,IF(Y786=3,0.75*(20.35+L786*(-0.0374)),0)))</f>
        <v>23.933</v>
      </c>
      <c r="AA786" s="238">
        <f t="shared" ref="AA786:AA849" si="137">0.65*(36.82+L786*(-0.2119))</f>
        <v>23.933</v>
      </c>
      <c r="AB786" s="238">
        <f t="shared" si="129"/>
        <v>13.052</v>
      </c>
      <c r="AC786" s="238">
        <f t="shared" ref="AC786:AC849" si="138">0.75*(20.35+L786*(-0.0374))</f>
        <v>15.262500000000001</v>
      </c>
      <c r="AD786" s="240">
        <f t="shared" si="130"/>
        <v>0</v>
      </c>
      <c r="AE786" s="240">
        <f t="shared" si="131"/>
        <v>79</v>
      </c>
      <c r="AF786" s="240"/>
      <c r="AG786" s="240"/>
    </row>
    <row r="787" spans="1:33" x14ac:dyDescent="0.2">
      <c r="A787" s="197"/>
      <c r="B787" s="9">
        <v>758</v>
      </c>
      <c r="C787" s="204"/>
      <c r="D787" s="204"/>
      <c r="E787" s="201"/>
      <c r="F787" s="202" t="str">
        <f>IF(ISBLANK(E787), "", VLOOKUP(E787, Z!$A$2:$C$4127, 3, FALSE))</f>
        <v/>
      </c>
      <c r="G787" s="227"/>
      <c r="H787" s="227"/>
      <c r="I787" s="203" cm="1">
        <f t="array" ref="I787">IFERROR(W787/100*L787*INDEX(Application,X787,4), 0)</f>
        <v>0</v>
      </c>
      <c r="J787" s="204"/>
      <c r="K787" s="204"/>
      <c r="L787" s="229"/>
      <c r="M787" s="228"/>
      <c r="N787" s="203" cm="1">
        <f t="array" ref="N787">IFERROR(M787/100*L787*INDEX(Application,X787,4), 0)</f>
        <v>0</v>
      </c>
      <c r="O787" s="205"/>
      <c r="P787" s="204"/>
      <c r="Q787" s="201"/>
      <c r="R787" s="202" t="str">
        <f>IF(ISBLANK(Q787), "", VLOOKUP(Q787, Z!$A$2:$C$4127, 3, FALSE))</f>
        <v/>
      </c>
      <c r="S787" s="206"/>
      <c r="T787" s="207">
        <f t="shared" si="132"/>
        <v>0</v>
      </c>
      <c r="U787" s="211"/>
      <c r="V787" s="237">
        <f t="shared" si="133"/>
        <v>1</v>
      </c>
      <c r="W787" s="238">
        <f t="shared" ref="W787:W850" si="139">IF(V787=1,36.82+L787*(-0.2119),IF(V787=2,20.08,IF(V787=3,20.35+L787*(-0.0374),0)))</f>
        <v>36.82</v>
      </c>
      <c r="X787" s="239">
        <f t="shared" si="134"/>
        <v>1</v>
      </c>
      <c r="Y787" s="237">
        <f t="shared" si="135"/>
        <v>1</v>
      </c>
      <c r="Z787" s="238">
        <f t="shared" si="136"/>
        <v>23.933</v>
      </c>
      <c r="AA787" s="238">
        <f t="shared" si="137"/>
        <v>23.933</v>
      </c>
      <c r="AB787" s="238">
        <f t="shared" ref="AB787:AB850" si="140">0.65*20.08</f>
        <v>13.052</v>
      </c>
      <c r="AC787" s="238">
        <f t="shared" si="138"/>
        <v>15.262500000000001</v>
      </c>
      <c r="AD787" s="240">
        <f t="shared" ref="AD787:AD850" si="141">IF(Y787=1,0,IF(Y787=2,80,IF(Y787=3,0,0)))</f>
        <v>0</v>
      </c>
      <c r="AE787" s="240">
        <f t="shared" ref="AE787:AE850" si="142">IF(Y787=1,79,IF(Y787=2,199,IF(Y787=3,199,0)))</f>
        <v>79</v>
      </c>
      <c r="AF787" s="240"/>
      <c r="AG787" s="240"/>
    </row>
    <row r="788" spans="1:33" x14ac:dyDescent="0.2">
      <c r="A788" s="197"/>
      <c r="B788" s="9">
        <v>759</v>
      </c>
      <c r="C788" s="204"/>
      <c r="D788" s="204"/>
      <c r="E788" s="201"/>
      <c r="F788" s="202" t="str">
        <f>IF(ISBLANK(E788), "", VLOOKUP(E788, Z!$A$2:$C$4127, 3, FALSE))</f>
        <v/>
      </c>
      <c r="G788" s="227"/>
      <c r="H788" s="227"/>
      <c r="I788" s="203" cm="1">
        <f t="array" ref="I788">IFERROR(W788/100*L788*INDEX(Application,X788,4), 0)</f>
        <v>0</v>
      </c>
      <c r="J788" s="204"/>
      <c r="K788" s="204"/>
      <c r="L788" s="229"/>
      <c r="M788" s="228"/>
      <c r="N788" s="203" cm="1">
        <f t="array" ref="N788">IFERROR(M788/100*L788*INDEX(Application,X788,4), 0)</f>
        <v>0</v>
      </c>
      <c r="O788" s="205"/>
      <c r="P788" s="204"/>
      <c r="Q788" s="201"/>
      <c r="R788" s="202" t="str">
        <f>IF(ISBLANK(Q788), "", VLOOKUP(Q788, Z!$A$2:$C$4127, 3, FALSE))</f>
        <v/>
      </c>
      <c r="S788" s="206"/>
      <c r="T788" s="207">
        <f t="shared" si="132"/>
        <v>0</v>
      </c>
      <c r="U788" s="211"/>
      <c r="V788" s="237">
        <f t="shared" si="133"/>
        <v>1</v>
      </c>
      <c r="W788" s="238">
        <f t="shared" si="139"/>
        <v>36.82</v>
      </c>
      <c r="X788" s="239">
        <f t="shared" si="134"/>
        <v>1</v>
      </c>
      <c r="Y788" s="237">
        <f t="shared" si="135"/>
        <v>1</v>
      </c>
      <c r="Z788" s="238">
        <f t="shared" si="136"/>
        <v>23.933</v>
      </c>
      <c r="AA788" s="238">
        <f t="shared" si="137"/>
        <v>23.933</v>
      </c>
      <c r="AB788" s="238">
        <f t="shared" si="140"/>
        <v>13.052</v>
      </c>
      <c r="AC788" s="238">
        <f t="shared" si="138"/>
        <v>15.262500000000001</v>
      </c>
      <c r="AD788" s="240">
        <f t="shared" si="141"/>
        <v>0</v>
      </c>
      <c r="AE788" s="240">
        <f t="shared" si="142"/>
        <v>79</v>
      </c>
      <c r="AF788" s="240"/>
      <c r="AG788" s="240"/>
    </row>
    <row r="789" spans="1:33" x14ac:dyDescent="0.2">
      <c r="A789" s="197"/>
      <c r="B789" s="9">
        <v>760</v>
      </c>
      <c r="C789" s="204"/>
      <c r="D789" s="204"/>
      <c r="E789" s="201"/>
      <c r="F789" s="202" t="str">
        <f>IF(ISBLANK(E789), "", VLOOKUP(E789, Z!$A$2:$C$4127, 3, FALSE))</f>
        <v/>
      </c>
      <c r="G789" s="227"/>
      <c r="H789" s="227"/>
      <c r="I789" s="203" cm="1">
        <f t="array" ref="I789">IFERROR(W789/100*L789*INDEX(Application,X789,4), 0)</f>
        <v>0</v>
      </c>
      <c r="J789" s="204"/>
      <c r="K789" s="204"/>
      <c r="L789" s="229"/>
      <c r="M789" s="228"/>
      <c r="N789" s="203" cm="1">
        <f t="array" ref="N789">IFERROR(M789/100*L789*INDEX(Application,X789,4), 0)</f>
        <v>0</v>
      </c>
      <c r="O789" s="205"/>
      <c r="P789" s="204"/>
      <c r="Q789" s="201"/>
      <c r="R789" s="202" t="str">
        <f>IF(ISBLANK(Q789), "", VLOOKUP(Q789, Z!$A$2:$C$4127, 3, FALSE))</f>
        <v/>
      </c>
      <c r="S789" s="206"/>
      <c r="T789" s="207">
        <f t="shared" si="132"/>
        <v>0</v>
      </c>
      <c r="U789" s="211"/>
      <c r="V789" s="237">
        <f t="shared" si="133"/>
        <v>1</v>
      </c>
      <c r="W789" s="238">
        <f t="shared" si="139"/>
        <v>36.82</v>
      </c>
      <c r="X789" s="239">
        <f t="shared" si="134"/>
        <v>1</v>
      </c>
      <c r="Y789" s="237">
        <f t="shared" si="135"/>
        <v>1</v>
      </c>
      <c r="Z789" s="238">
        <f t="shared" si="136"/>
        <v>23.933</v>
      </c>
      <c r="AA789" s="238">
        <f t="shared" si="137"/>
        <v>23.933</v>
      </c>
      <c r="AB789" s="238">
        <f t="shared" si="140"/>
        <v>13.052</v>
      </c>
      <c r="AC789" s="238">
        <f t="shared" si="138"/>
        <v>15.262500000000001</v>
      </c>
      <c r="AD789" s="240">
        <f t="shared" si="141"/>
        <v>0</v>
      </c>
      <c r="AE789" s="240">
        <f t="shared" si="142"/>
        <v>79</v>
      </c>
      <c r="AF789" s="240"/>
      <c r="AG789" s="240"/>
    </row>
    <row r="790" spans="1:33" x14ac:dyDescent="0.2">
      <c r="A790" s="197"/>
      <c r="B790" s="226">
        <v>761</v>
      </c>
      <c r="C790" s="204"/>
      <c r="D790" s="204"/>
      <c r="E790" s="201"/>
      <c r="F790" s="202" t="str">
        <f>IF(ISBLANK(E790), "", VLOOKUP(E790, Z!$A$2:$C$4127, 3, FALSE))</f>
        <v/>
      </c>
      <c r="G790" s="227"/>
      <c r="H790" s="227"/>
      <c r="I790" s="203" cm="1">
        <f t="array" ref="I790">IFERROR(W790/100*L790*INDEX(Application,X790,4), 0)</f>
        <v>0</v>
      </c>
      <c r="J790" s="204"/>
      <c r="K790" s="204"/>
      <c r="L790" s="229"/>
      <c r="M790" s="228"/>
      <c r="N790" s="203" cm="1">
        <f t="array" ref="N790">IFERROR(M790/100*L790*INDEX(Application,X790,4), 0)</f>
        <v>0</v>
      </c>
      <c r="O790" s="205"/>
      <c r="P790" s="204"/>
      <c r="Q790" s="201"/>
      <c r="R790" s="202" t="str">
        <f>IF(ISBLANK(Q790), "", VLOOKUP(Q790, Z!$A$2:$C$4127, 3, FALSE))</f>
        <v/>
      </c>
      <c r="S790" s="206"/>
      <c r="T790" s="207">
        <f t="shared" si="132"/>
        <v>0</v>
      </c>
      <c r="U790" s="211"/>
      <c r="V790" s="237">
        <f t="shared" si="133"/>
        <v>1</v>
      </c>
      <c r="W790" s="238">
        <f t="shared" si="139"/>
        <v>36.82</v>
      </c>
      <c r="X790" s="239">
        <f t="shared" si="134"/>
        <v>1</v>
      </c>
      <c r="Y790" s="237">
        <f t="shared" si="135"/>
        <v>1</v>
      </c>
      <c r="Z790" s="238">
        <f t="shared" si="136"/>
        <v>23.933</v>
      </c>
      <c r="AA790" s="238">
        <f t="shared" si="137"/>
        <v>23.933</v>
      </c>
      <c r="AB790" s="238">
        <f t="shared" si="140"/>
        <v>13.052</v>
      </c>
      <c r="AC790" s="238">
        <f t="shared" si="138"/>
        <v>15.262500000000001</v>
      </c>
      <c r="AD790" s="240">
        <f t="shared" si="141"/>
        <v>0</v>
      </c>
      <c r="AE790" s="240">
        <f t="shared" si="142"/>
        <v>79</v>
      </c>
      <c r="AF790" s="240"/>
      <c r="AG790" s="240"/>
    </row>
    <row r="791" spans="1:33" x14ac:dyDescent="0.2">
      <c r="A791" s="197"/>
      <c r="B791" s="9">
        <v>762</v>
      </c>
      <c r="C791" s="204"/>
      <c r="D791" s="204"/>
      <c r="E791" s="201"/>
      <c r="F791" s="202" t="str">
        <f>IF(ISBLANK(E791), "", VLOOKUP(E791, Z!$A$2:$C$4127, 3, FALSE))</f>
        <v/>
      </c>
      <c r="G791" s="227"/>
      <c r="H791" s="227"/>
      <c r="I791" s="203" cm="1">
        <f t="array" ref="I791">IFERROR(W791/100*L791*INDEX(Application,X791,4), 0)</f>
        <v>0</v>
      </c>
      <c r="J791" s="204"/>
      <c r="K791" s="204"/>
      <c r="L791" s="229"/>
      <c r="M791" s="228"/>
      <c r="N791" s="203" cm="1">
        <f t="array" ref="N791">IFERROR(M791/100*L791*INDEX(Application,X791,4), 0)</f>
        <v>0</v>
      </c>
      <c r="O791" s="205"/>
      <c r="P791" s="204"/>
      <c r="Q791" s="201"/>
      <c r="R791" s="202" t="str">
        <f>IF(ISBLANK(Q791), "", VLOOKUP(Q791, Z!$A$2:$C$4127, 3, FALSE))</f>
        <v/>
      </c>
      <c r="S791" s="206"/>
      <c r="T791" s="207">
        <f t="shared" si="132"/>
        <v>0</v>
      </c>
      <c r="U791" s="211"/>
      <c r="V791" s="237">
        <f t="shared" si="133"/>
        <v>1</v>
      </c>
      <c r="W791" s="238">
        <f t="shared" si="139"/>
        <v>36.82</v>
      </c>
      <c r="X791" s="239">
        <f t="shared" si="134"/>
        <v>1</v>
      </c>
      <c r="Y791" s="237">
        <f t="shared" si="135"/>
        <v>1</v>
      </c>
      <c r="Z791" s="238">
        <f t="shared" si="136"/>
        <v>23.933</v>
      </c>
      <c r="AA791" s="238">
        <f t="shared" si="137"/>
        <v>23.933</v>
      </c>
      <c r="AB791" s="238">
        <f t="shared" si="140"/>
        <v>13.052</v>
      </c>
      <c r="AC791" s="238">
        <f t="shared" si="138"/>
        <v>15.262500000000001</v>
      </c>
      <c r="AD791" s="240">
        <f t="shared" si="141"/>
        <v>0</v>
      </c>
      <c r="AE791" s="240">
        <f t="shared" si="142"/>
        <v>79</v>
      </c>
      <c r="AF791" s="240"/>
      <c r="AG791" s="240"/>
    </row>
    <row r="792" spans="1:33" x14ac:dyDescent="0.2">
      <c r="A792" s="197"/>
      <c r="B792" s="9">
        <v>763</v>
      </c>
      <c r="C792" s="204"/>
      <c r="D792" s="204"/>
      <c r="E792" s="201"/>
      <c r="F792" s="202" t="str">
        <f>IF(ISBLANK(E792), "", VLOOKUP(E792, Z!$A$2:$C$4127, 3, FALSE))</f>
        <v/>
      </c>
      <c r="G792" s="227"/>
      <c r="H792" s="227"/>
      <c r="I792" s="203" cm="1">
        <f t="array" ref="I792">IFERROR(W792/100*L792*INDEX(Application,X792,4), 0)</f>
        <v>0</v>
      </c>
      <c r="J792" s="204"/>
      <c r="K792" s="204"/>
      <c r="L792" s="229"/>
      <c r="M792" s="228"/>
      <c r="N792" s="203" cm="1">
        <f t="array" ref="N792">IFERROR(M792/100*L792*INDEX(Application,X792,4), 0)</f>
        <v>0</v>
      </c>
      <c r="O792" s="205"/>
      <c r="P792" s="204"/>
      <c r="Q792" s="201"/>
      <c r="R792" s="202" t="str">
        <f>IF(ISBLANK(Q792), "", VLOOKUP(Q792, Z!$A$2:$C$4127, 3, FALSE))</f>
        <v/>
      </c>
      <c r="S792" s="206"/>
      <c r="T792" s="207">
        <f t="shared" si="132"/>
        <v>0</v>
      </c>
      <c r="U792" s="211"/>
      <c r="V792" s="237">
        <f t="shared" si="133"/>
        <v>1</v>
      </c>
      <c r="W792" s="238">
        <f t="shared" si="139"/>
        <v>36.82</v>
      </c>
      <c r="X792" s="239">
        <f t="shared" si="134"/>
        <v>1</v>
      </c>
      <c r="Y792" s="237">
        <f t="shared" si="135"/>
        <v>1</v>
      </c>
      <c r="Z792" s="238">
        <f t="shared" si="136"/>
        <v>23.933</v>
      </c>
      <c r="AA792" s="238">
        <f t="shared" si="137"/>
        <v>23.933</v>
      </c>
      <c r="AB792" s="238">
        <f t="shared" si="140"/>
        <v>13.052</v>
      </c>
      <c r="AC792" s="238">
        <f t="shared" si="138"/>
        <v>15.262500000000001</v>
      </c>
      <c r="AD792" s="240">
        <f t="shared" si="141"/>
        <v>0</v>
      </c>
      <c r="AE792" s="240">
        <f t="shared" si="142"/>
        <v>79</v>
      </c>
      <c r="AF792" s="240"/>
      <c r="AG792" s="240"/>
    </row>
    <row r="793" spans="1:33" x14ac:dyDescent="0.2">
      <c r="A793" s="197"/>
      <c r="B793" s="9">
        <v>764</v>
      </c>
      <c r="C793" s="204"/>
      <c r="D793" s="204"/>
      <c r="E793" s="201"/>
      <c r="F793" s="202" t="str">
        <f>IF(ISBLANK(E793), "", VLOOKUP(E793, Z!$A$2:$C$4127, 3, FALSE))</f>
        <v/>
      </c>
      <c r="G793" s="227"/>
      <c r="H793" s="227"/>
      <c r="I793" s="203" cm="1">
        <f t="array" ref="I793">IFERROR(W793/100*L793*INDEX(Application,X793,4), 0)</f>
        <v>0</v>
      </c>
      <c r="J793" s="204"/>
      <c r="K793" s="204"/>
      <c r="L793" s="229"/>
      <c r="M793" s="228"/>
      <c r="N793" s="203" cm="1">
        <f t="array" ref="N793">IFERROR(M793/100*L793*INDEX(Application,X793,4), 0)</f>
        <v>0</v>
      </c>
      <c r="O793" s="205"/>
      <c r="P793" s="204"/>
      <c r="Q793" s="201"/>
      <c r="R793" s="202" t="str">
        <f>IF(ISBLANK(Q793), "", VLOOKUP(Q793, Z!$A$2:$C$4127, 3, FALSE))</f>
        <v/>
      </c>
      <c r="S793" s="206"/>
      <c r="T793" s="207">
        <f t="shared" si="132"/>
        <v>0</v>
      </c>
      <c r="U793" s="211"/>
      <c r="V793" s="237">
        <f t="shared" si="133"/>
        <v>1</v>
      </c>
      <c r="W793" s="238">
        <f t="shared" si="139"/>
        <v>36.82</v>
      </c>
      <c r="X793" s="239">
        <f t="shared" si="134"/>
        <v>1</v>
      </c>
      <c r="Y793" s="237">
        <f t="shared" si="135"/>
        <v>1</v>
      </c>
      <c r="Z793" s="238">
        <f t="shared" si="136"/>
        <v>23.933</v>
      </c>
      <c r="AA793" s="238">
        <f t="shared" si="137"/>
        <v>23.933</v>
      </c>
      <c r="AB793" s="238">
        <f t="shared" si="140"/>
        <v>13.052</v>
      </c>
      <c r="AC793" s="238">
        <f t="shared" si="138"/>
        <v>15.262500000000001</v>
      </c>
      <c r="AD793" s="240">
        <f t="shared" si="141"/>
        <v>0</v>
      </c>
      <c r="AE793" s="240">
        <f t="shared" si="142"/>
        <v>79</v>
      </c>
      <c r="AF793" s="240"/>
      <c r="AG793" s="240"/>
    </row>
    <row r="794" spans="1:33" x14ac:dyDescent="0.2">
      <c r="A794" s="197"/>
      <c r="B794" s="226">
        <v>765</v>
      </c>
      <c r="C794" s="204"/>
      <c r="D794" s="204"/>
      <c r="E794" s="201"/>
      <c r="F794" s="202" t="str">
        <f>IF(ISBLANK(E794), "", VLOOKUP(E794, Z!$A$2:$C$4127, 3, FALSE))</f>
        <v/>
      </c>
      <c r="G794" s="227"/>
      <c r="H794" s="227"/>
      <c r="I794" s="203" cm="1">
        <f t="array" ref="I794">IFERROR(W794/100*L794*INDEX(Application,X794,4), 0)</f>
        <v>0</v>
      </c>
      <c r="J794" s="204"/>
      <c r="K794" s="204"/>
      <c r="L794" s="229"/>
      <c r="M794" s="228"/>
      <c r="N794" s="203" cm="1">
        <f t="array" ref="N794">IFERROR(M794/100*L794*INDEX(Application,X794,4), 0)</f>
        <v>0</v>
      </c>
      <c r="O794" s="205"/>
      <c r="P794" s="204"/>
      <c r="Q794" s="201"/>
      <c r="R794" s="202" t="str">
        <f>IF(ISBLANK(Q794), "", VLOOKUP(Q794, Z!$A$2:$C$4127, 3, FALSE))</f>
        <v/>
      </c>
      <c r="S794" s="206"/>
      <c r="T794" s="207">
        <f t="shared" si="132"/>
        <v>0</v>
      </c>
      <c r="U794" s="211"/>
      <c r="V794" s="237">
        <f t="shared" si="133"/>
        <v>1</v>
      </c>
      <c r="W794" s="238">
        <f t="shared" si="139"/>
        <v>36.82</v>
      </c>
      <c r="X794" s="239">
        <f t="shared" si="134"/>
        <v>1</v>
      </c>
      <c r="Y794" s="237">
        <f t="shared" si="135"/>
        <v>1</v>
      </c>
      <c r="Z794" s="238">
        <f t="shared" si="136"/>
        <v>23.933</v>
      </c>
      <c r="AA794" s="238">
        <f t="shared" si="137"/>
        <v>23.933</v>
      </c>
      <c r="AB794" s="238">
        <f t="shared" si="140"/>
        <v>13.052</v>
      </c>
      <c r="AC794" s="238">
        <f t="shared" si="138"/>
        <v>15.262500000000001</v>
      </c>
      <c r="AD794" s="240">
        <f t="shared" si="141"/>
        <v>0</v>
      </c>
      <c r="AE794" s="240">
        <f t="shared" si="142"/>
        <v>79</v>
      </c>
      <c r="AF794" s="240"/>
      <c r="AG794" s="240"/>
    </row>
    <row r="795" spans="1:33" x14ac:dyDescent="0.2">
      <c r="A795" s="197"/>
      <c r="B795" s="9">
        <v>766</v>
      </c>
      <c r="C795" s="204"/>
      <c r="D795" s="204"/>
      <c r="E795" s="201"/>
      <c r="F795" s="202" t="str">
        <f>IF(ISBLANK(E795), "", VLOOKUP(E795, Z!$A$2:$C$4127, 3, FALSE))</f>
        <v/>
      </c>
      <c r="G795" s="227"/>
      <c r="H795" s="227"/>
      <c r="I795" s="203" cm="1">
        <f t="array" ref="I795">IFERROR(W795/100*L795*INDEX(Application,X795,4), 0)</f>
        <v>0</v>
      </c>
      <c r="J795" s="204"/>
      <c r="K795" s="204"/>
      <c r="L795" s="229"/>
      <c r="M795" s="228"/>
      <c r="N795" s="203" cm="1">
        <f t="array" ref="N795">IFERROR(M795/100*L795*INDEX(Application,X795,4), 0)</f>
        <v>0</v>
      </c>
      <c r="O795" s="205"/>
      <c r="P795" s="204"/>
      <c r="Q795" s="201"/>
      <c r="R795" s="202" t="str">
        <f>IF(ISBLANK(Q795), "", VLOOKUP(Q795, Z!$A$2:$C$4127, 3, FALSE))</f>
        <v/>
      </c>
      <c r="S795" s="206"/>
      <c r="T795" s="207">
        <f t="shared" si="132"/>
        <v>0</v>
      </c>
      <c r="U795" s="211"/>
      <c r="V795" s="237">
        <f t="shared" si="133"/>
        <v>1</v>
      </c>
      <c r="W795" s="238">
        <f t="shared" si="139"/>
        <v>36.82</v>
      </c>
      <c r="X795" s="239">
        <f t="shared" si="134"/>
        <v>1</v>
      </c>
      <c r="Y795" s="237">
        <f t="shared" si="135"/>
        <v>1</v>
      </c>
      <c r="Z795" s="238">
        <f t="shared" si="136"/>
        <v>23.933</v>
      </c>
      <c r="AA795" s="238">
        <f t="shared" si="137"/>
        <v>23.933</v>
      </c>
      <c r="AB795" s="238">
        <f t="shared" si="140"/>
        <v>13.052</v>
      </c>
      <c r="AC795" s="238">
        <f t="shared" si="138"/>
        <v>15.262500000000001</v>
      </c>
      <c r="AD795" s="240">
        <f t="shared" si="141"/>
        <v>0</v>
      </c>
      <c r="AE795" s="240">
        <f t="shared" si="142"/>
        <v>79</v>
      </c>
      <c r="AF795" s="240"/>
      <c r="AG795" s="240"/>
    </row>
    <row r="796" spans="1:33" x14ac:dyDescent="0.2">
      <c r="A796" s="197"/>
      <c r="B796" s="9">
        <v>767</v>
      </c>
      <c r="C796" s="204"/>
      <c r="D796" s="204"/>
      <c r="E796" s="201"/>
      <c r="F796" s="202" t="str">
        <f>IF(ISBLANK(E796), "", VLOOKUP(E796, Z!$A$2:$C$4127, 3, FALSE))</f>
        <v/>
      </c>
      <c r="G796" s="227"/>
      <c r="H796" s="227"/>
      <c r="I796" s="203" cm="1">
        <f t="array" ref="I796">IFERROR(W796/100*L796*INDEX(Application,X796,4), 0)</f>
        <v>0</v>
      </c>
      <c r="J796" s="204"/>
      <c r="K796" s="204"/>
      <c r="L796" s="229"/>
      <c r="M796" s="228"/>
      <c r="N796" s="203" cm="1">
        <f t="array" ref="N796">IFERROR(M796/100*L796*INDEX(Application,X796,4), 0)</f>
        <v>0</v>
      </c>
      <c r="O796" s="205"/>
      <c r="P796" s="204"/>
      <c r="Q796" s="201"/>
      <c r="R796" s="202" t="str">
        <f>IF(ISBLANK(Q796), "", VLOOKUP(Q796, Z!$A$2:$C$4127, 3, FALSE))</f>
        <v/>
      </c>
      <c r="S796" s="206"/>
      <c r="T796" s="207">
        <f t="shared" si="132"/>
        <v>0</v>
      </c>
      <c r="U796" s="211"/>
      <c r="V796" s="237">
        <f t="shared" si="133"/>
        <v>1</v>
      </c>
      <c r="W796" s="238">
        <f t="shared" si="139"/>
        <v>36.82</v>
      </c>
      <c r="X796" s="239">
        <f t="shared" si="134"/>
        <v>1</v>
      </c>
      <c r="Y796" s="237">
        <f t="shared" si="135"/>
        <v>1</v>
      </c>
      <c r="Z796" s="238">
        <f t="shared" si="136"/>
        <v>23.933</v>
      </c>
      <c r="AA796" s="238">
        <f t="shared" si="137"/>
        <v>23.933</v>
      </c>
      <c r="AB796" s="238">
        <f t="shared" si="140"/>
        <v>13.052</v>
      </c>
      <c r="AC796" s="238">
        <f t="shared" si="138"/>
        <v>15.262500000000001</v>
      </c>
      <c r="AD796" s="240">
        <f t="shared" si="141"/>
        <v>0</v>
      </c>
      <c r="AE796" s="240">
        <f t="shared" si="142"/>
        <v>79</v>
      </c>
      <c r="AF796" s="240"/>
      <c r="AG796" s="240"/>
    </row>
    <row r="797" spans="1:33" x14ac:dyDescent="0.2">
      <c r="A797" s="197"/>
      <c r="B797" s="9">
        <v>768</v>
      </c>
      <c r="C797" s="204"/>
      <c r="D797" s="204"/>
      <c r="E797" s="201"/>
      <c r="F797" s="202" t="str">
        <f>IF(ISBLANK(E797), "", VLOOKUP(E797, Z!$A$2:$C$4127, 3, FALSE))</f>
        <v/>
      </c>
      <c r="G797" s="227"/>
      <c r="H797" s="227"/>
      <c r="I797" s="203" cm="1">
        <f t="array" ref="I797">IFERROR(W797/100*L797*INDEX(Application,X797,4), 0)</f>
        <v>0</v>
      </c>
      <c r="J797" s="204"/>
      <c r="K797" s="204"/>
      <c r="L797" s="229"/>
      <c r="M797" s="228"/>
      <c r="N797" s="203" cm="1">
        <f t="array" ref="N797">IFERROR(M797/100*L797*INDEX(Application,X797,4), 0)</f>
        <v>0</v>
      </c>
      <c r="O797" s="205"/>
      <c r="P797" s="204"/>
      <c r="Q797" s="201"/>
      <c r="R797" s="202" t="str">
        <f>IF(ISBLANK(Q797), "", VLOOKUP(Q797, Z!$A$2:$C$4127, 3, FALSE))</f>
        <v/>
      </c>
      <c r="S797" s="206"/>
      <c r="T797" s="207">
        <f t="shared" si="132"/>
        <v>0</v>
      </c>
      <c r="U797" s="211"/>
      <c r="V797" s="237">
        <f t="shared" si="133"/>
        <v>1</v>
      </c>
      <c r="W797" s="238">
        <f t="shared" si="139"/>
        <v>36.82</v>
      </c>
      <c r="X797" s="239">
        <f t="shared" si="134"/>
        <v>1</v>
      </c>
      <c r="Y797" s="237">
        <f t="shared" si="135"/>
        <v>1</v>
      </c>
      <c r="Z797" s="238">
        <f t="shared" si="136"/>
        <v>23.933</v>
      </c>
      <c r="AA797" s="238">
        <f t="shared" si="137"/>
        <v>23.933</v>
      </c>
      <c r="AB797" s="238">
        <f t="shared" si="140"/>
        <v>13.052</v>
      </c>
      <c r="AC797" s="238">
        <f t="shared" si="138"/>
        <v>15.262500000000001</v>
      </c>
      <c r="AD797" s="240">
        <f t="shared" si="141"/>
        <v>0</v>
      </c>
      <c r="AE797" s="240">
        <f t="shared" si="142"/>
        <v>79</v>
      </c>
      <c r="AF797" s="240"/>
      <c r="AG797" s="240"/>
    </row>
    <row r="798" spans="1:33" x14ac:dyDescent="0.2">
      <c r="A798" s="197"/>
      <c r="B798" s="226">
        <v>769</v>
      </c>
      <c r="C798" s="204"/>
      <c r="D798" s="204"/>
      <c r="E798" s="201"/>
      <c r="F798" s="202" t="str">
        <f>IF(ISBLANK(E798), "", VLOOKUP(E798, Z!$A$2:$C$4127, 3, FALSE))</f>
        <v/>
      </c>
      <c r="G798" s="227"/>
      <c r="H798" s="227"/>
      <c r="I798" s="203" cm="1">
        <f t="array" ref="I798">IFERROR(W798/100*L798*INDEX(Application,X798,4), 0)</f>
        <v>0</v>
      </c>
      <c r="J798" s="204"/>
      <c r="K798" s="204"/>
      <c r="L798" s="229"/>
      <c r="M798" s="228"/>
      <c r="N798" s="203" cm="1">
        <f t="array" ref="N798">IFERROR(M798/100*L798*INDEX(Application,X798,4), 0)</f>
        <v>0</v>
      </c>
      <c r="O798" s="205"/>
      <c r="P798" s="204"/>
      <c r="Q798" s="201"/>
      <c r="R798" s="202" t="str">
        <f>IF(ISBLANK(Q798), "", VLOOKUP(Q798, Z!$A$2:$C$4127, 3, FALSE))</f>
        <v/>
      </c>
      <c r="S798" s="206"/>
      <c r="T798" s="207">
        <f t="shared" si="132"/>
        <v>0</v>
      </c>
      <c r="U798" s="211"/>
      <c r="V798" s="237">
        <f t="shared" si="133"/>
        <v>1</v>
      </c>
      <c r="W798" s="238">
        <f t="shared" si="139"/>
        <v>36.82</v>
      </c>
      <c r="X798" s="239">
        <f t="shared" si="134"/>
        <v>1</v>
      </c>
      <c r="Y798" s="237">
        <f t="shared" si="135"/>
        <v>1</v>
      </c>
      <c r="Z798" s="238">
        <f t="shared" si="136"/>
        <v>23.933</v>
      </c>
      <c r="AA798" s="238">
        <f t="shared" si="137"/>
        <v>23.933</v>
      </c>
      <c r="AB798" s="238">
        <f t="shared" si="140"/>
        <v>13.052</v>
      </c>
      <c r="AC798" s="238">
        <f t="shared" si="138"/>
        <v>15.262500000000001</v>
      </c>
      <c r="AD798" s="240">
        <f t="shared" si="141"/>
        <v>0</v>
      </c>
      <c r="AE798" s="240">
        <f t="shared" si="142"/>
        <v>79</v>
      </c>
      <c r="AF798" s="240"/>
      <c r="AG798" s="240"/>
    </row>
    <row r="799" spans="1:33" x14ac:dyDescent="0.2">
      <c r="A799" s="197"/>
      <c r="B799" s="9">
        <v>770</v>
      </c>
      <c r="C799" s="204"/>
      <c r="D799" s="204"/>
      <c r="E799" s="201"/>
      <c r="F799" s="202" t="str">
        <f>IF(ISBLANK(E799), "", VLOOKUP(E799, Z!$A$2:$C$4127, 3, FALSE))</f>
        <v/>
      </c>
      <c r="G799" s="227"/>
      <c r="H799" s="227"/>
      <c r="I799" s="203" cm="1">
        <f t="array" ref="I799">IFERROR(W799/100*L799*INDEX(Application,X799,4), 0)</f>
        <v>0</v>
      </c>
      <c r="J799" s="204"/>
      <c r="K799" s="204"/>
      <c r="L799" s="229"/>
      <c r="M799" s="228"/>
      <c r="N799" s="203" cm="1">
        <f t="array" ref="N799">IFERROR(M799/100*L799*INDEX(Application,X799,4), 0)</f>
        <v>0</v>
      </c>
      <c r="O799" s="205"/>
      <c r="P799" s="204"/>
      <c r="Q799" s="201"/>
      <c r="R799" s="202" t="str">
        <f>IF(ISBLANK(Q799), "", VLOOKUP(Q799, Z!$A$2:$C$4127, 3, FALSE))</f>
        <v/>
      </c>
      <c r="S799" s="206"/>
      <c r="T799" s="207">
        <f t="shared" si="132"/>
        <v>0</v>
      </c>
      <c r="U799" s="211"/>
      <c r="V799" s="237">
        <f t="shared" si="133"/>
        <v>1</v>
      </c>
      <c r="W799" s="238">
        <f t="shared" si="139"/>
        <v>36.82</v>
      </c>
      <c r="X799" s="239">
        <f t="shared" si="134"/>
        <v>1</v>
      </c>
      <c r="Y799" s="237">
        <f t="shared" si="135"/>
        <v>1</v>
      </c>
      <c r="Z799" s="238">
        <f t="shared" si="136"/>
        <v>23.933</v>
      </c>
      <c r="AA799" s="238">
        <f t="shared" si="137"/>
        <v>23.933</v>
      </c>
      <c r="AB799" s="238">
        <f t="shared" si="140"/>
        <v>13.052</v>
      </c>
      <c r="AC799" s="238">
        <f t="shared" si="138"/>
        <v>15.262500000000001</v>
      </c>
      <c r="AD799" s="240">
        <f t="shared" si="141"/>
        <v>0</v>
      </c>
      <c r="AE799" s="240">
        <f t="shared" si="142"/>
        <v>79</v>
      </c>
      <c r="AF799" s="240"/>
      <c r="AG799" s="240"/>
    </row>
    <row r="800" spans="1:33" x14ac:dyDescent="0.2">
      <c r="A800" s="197"/>
      <c r="B800" s="9">
        <v>771</v>
      </c>
      <c r="C800" s="204"/>
      <c r="D800" s="204"/>
      <c r="E800" s="201"/>
      <c r="F800" s="202" t="str">
        <f>IF(ISBLANK(E800), "", VLOOKUP(E800, Z!$A$2:$C$4127, 3, FALSE))</f>
        <v/>
      </c>
      <c r="G800" s="227"/>
      <c r="H800" s="227"/>
      <c r="I800" s="203" cm="1">
        <f t="array" ref="I800">IFERROR(W800/100*L800*INDEX(Application,X800,4), 0)</f>
        <v>0</v>
      </c>
      <c r="J800" s="204"/>
      <c r="K800" s="204"/>
      <c r="L800" s="229"/>
      <c r="M800" s="228"/>
      <c r="N800" s="203" cm="1">
        <f t="array" ref="N800">IFERROR(M800/100*L800*INDEX(Application,X800,4), 0)</f>
        <v>0</v>
      </c>
      <c r="O800" s="205"/>
      <c r="P800" s="204"/>
      <c r="Q800" s="201"/>
      <c r="R800" s="202" t="str">
        <f>IF(ISBLANK(Q800), "", VLOOKUP(Q800, Z!$A$2:$C$4127, 3, FALSE))</f>
        <v/>
      </c>
      <c r="S800" s="206"/>
      <c r="T800" s="207">
        <f t="shared" si="132"/>
        <v>0</v>
      </c>
      <c r="U800" s="211"/>
      <c r="V800" s="237">
        <f t="shared" si="133"/>
        <v>1</v>
      </c>
      <c r="W800" s="238">
        <f t="shared" si="139"/>
        <v>36.82</v>
      </c>
      <c r="X800" s="239">
        <f t="shared" si="134"/>
        <v>1</v>
      </c>
      <c r="Y800" s="237">
        <f t="shared" si="135"/>
        <v>1</v>
      </c>
      <c r="Z800" s="238">
        <f t="shared" si="136"/>
        <v>23.933</v>
      </c>
      <c r="AA800" s="238">
        <f t="shared" si="137"/>
        <v>23.933</v>
      </c>
      <c r="AB800" s="238">
        <f t="shared" si="140"/>
        <v>13.052</v>
      </c>
      <c r="AC800" s="238">
        <f t="shared" si="138"/>
        <v>15.262500000000001</v>
      </c>
      <c r="AD800" s="240">
        <f t="shared" si="141"/>
        <v>0</v>
      </c>
      <c r="AE800" s="240">
        <f t="shared" si="142"/>
        <v>79</v>
      </c>
      <c r="AF800" s="240"/>
      <c r="AG800" s="240"/>
    </row>
    <row r="801" spans="1:33" x14ac:dyDescent="0.2">
      <c r="A801" s="197"/>
      <c r="B801" s="9">
        <v>772</v>
      </c>
      <c r="C801" s="204"/>
      <c r="D801" s="204"/>
      <c r="E801" s="201"/>
      <c r="F801" s="202" t="str">
        <f>IF(ISBLANK(E801), "", VLOOKUP(E801, Z!$A$2:$C$4127, 3, FALSE))</f>
        <v/>
      </c>
      <c r="G801" s="227"/>
      <c r="H801" s="227"/>
      <c r="I801" s="203" cm="1">
        <f t="array" ref="I801">IFERROR(W801/100*L801*INDEX(Application,X801,4), 0)</f>
        <v>0</v>
      </c>
      <c r="J801" s="204"/>
      <c r="K801" s="204"/>
      <c r="L801" s="229"/>
      <c r="M801" s="228"/>
      <c r="N801" s="203" cm="1">
        <f t="array" ref="N801">IFERROR(M801/100*L801*INDEX(Application,X801,4), 0)</f>
        <v>0</v>
      </c>
      <c r="O801" s="205"/>
      <c r="P801" s="204"/>
      <c r="Q801" s="201"/>
      <c r="R801" s="202" t="str">
        <f>IF(ISBLANK(Q801), "", VLOOKUP(Q801, Z!$A$2:$C$4127, 3, FALSE))</f>
        <v/>
      </c>
      <c r="S801" s="206"/>
      <c r="T801" s="207">
        <f t="shared" si="132"/>
        <v>0</v>
      </c>
      <c r="U801" s="211"/>
      <c r="V801" s="237">
        <f t="shared" si="133"/>
        <v>1</v>
      </c>
      <c r="W801" s="238">
        <f t="shared" si="139"/>
        <v>36.82</v>
      </c>
      <c r="X801" s="239">
        <f t="shared" si="134"/>
        <v>1</v>
      </c>
      <c r="Y801" s="237">
        <f t="shared" si="135"/>
        <v>1</v>
      </c>
      <c r="Z801" s="238">
        <f t="shared" si="136"/>
        <v>23.933</v>
      </c>
      <c r="AA801" s="238">
        <f t="shared" si="137"/>
        <v>23.933</v>
      </c>
      <c r="AB801" s="238">
        <f t="shared" si="140"/>
        <v>13.052</v>
      </c>
      <c r="AC801" s="238">
        <f t="shared" si="138"/>
        <v>15.262500000000001</v>
      </c>
      <c r="AD801" s="240">
        <f t="shared" si="141"/>
        <v>0</v>
      </c>
      <c r="AE801" s="240">
        <f t="shared" si="142"/>
        <v>79</v>
      </c>
      <c r="AF801" s="240"/>
      <c r="AG801" s="240"/>
    </row>
    <row r="802" spans="1:33" x14ac:dyDescent="0.2">
      <c r="A802" s="197"/>
      <c r="B802" s="226">
        <v>773</v>
      </c>
      <c r="C802" s="204"/>
      <c r="D802" s="204"/>
      <c r="E802" s="201"/>
      <c r="F802" s="202" t="str">
        <f>IF(ISBLANK(E802), "", VLOOKUP(E802, Z!$A$2:$C$4127, 3, FALSE))</f>
        <v/>
      </c>
      <c r="G802" s="227"/>
      <c r="H802" s="227"/>
      <c r="I802" s="203" cm="1">
        <f t="array" ref="I802">IFERROR(W802/100*L802*INDEX(Application,X802,4), 0)</f>
        <v>0</v>
      </c>
      <c r="J802" s="204"/>
      <c r="K802" s="204"/>
      <c r="L802" s="229"/>
      <c r="M802" s="228"/>
      <c r="N802" s="203" cm="1">
        <f t="array" ref="N802">IFERROR(M802/100*L802*INDEX(Application,X802,4), 0)</f>
        <v>0</v>
      </c>
      <c r="O802" s="205"/>
      <c r="P802" s="204"/>
      <c r="Q802" s="201"/>
      <c r="R802" s="202" t="str">
        <f>IF(ISBLANK(Q802), "", VLOOKUP(Q802, Z!$A$2:$C$4127, 3, FALSE))</f>
        <v/>
      </c>
      <c r="S802" s="206"/>
      <c r="T802" s="207">
        <f t="shared" si="132"/>
        <v>0</v>
      </c>
      <c r="U802" s="211"/>
      <c r="V802" s="237">
        <f t="shared" si="133"/>
        <v>1</v>
      </c>
      <c r="W802" s="238">
        <f t="shared" si="139"/>
        <v>36.82</v>
      </c>
      <c r="X802" s="239">
        <f t="shared" si="134"/>
        <v>1</v>
      </c>
      <c r="Y802" s="237">
        <f t="shared" si="135"/>
        <v>1</v>
      </c>
      <c r="Z802" s="238">
        <f t="shared" si="136"/>
        <v>23.933</v>
      </c>
      <c r="AA802" s="238">
        <f t="shared" si="137"/>
        <v>23.933</v>
      </c>
      <c r="AB802" s="238">
        <f t="shared" si="140"/>
        <v>13.052</v>
      </c>
      <c r="AC802" s="238">
        <f t="shared" si="138"/>
        <v>15.262500000000001</v>
      </c>
      <c r="AD802" s="240">
        <f t="shared" si="141"/>
        <v>0</v>
      </c>
      <c r="AE802" s="240">
        <f t="shared" si="142"/>
        <v>79</v>
      </c>
      <c r="AF802" s="240"/>
      <c r="AG802" s="240"/>
    </row>
    <row r="803" spans="1:33" x14ac:dyDescent="0.2">
      <c r="A803" s="197"/>
      <c r="B803" s="9">
        <v>774</v>
      </c>
      <c r="C803" s="204"/>
      <c r="D803" s="204"/>
      <c r="E803" s="201"/>
      <c r="F803" s="202" t="str">
        <f>IF(ISBLANK(E803), "", VLOOKUP(E803, Z!$A$2:$C$4127, 3, FALSE))</f>
        <v/>
      </c>
      <c r="G803" s="227"/>
      <c r="H803" s="227"/>
      <c r="I803" s="203" cm="1">
        <f t="array" ref="I803">IFERROR(W803/100*L803*INDEX(Application,X803,4), 0)</f>
        <v>0</v>
      </c>
      <c r="J803" s="204"/>
      <c r="K803" s="204"/>
      <c r="L803" s="229"/>
      <c r="M803" s="228"/>
      <c r="N803" s="203" cm="1">
        <f t="array" ref="N803">IFERROR(M803/100*L803*INDEX(Application,X803,4), 0)</f>
        <v>0</v>
      </c>
      <c r="O803" s="205"/>
      <c r="P803" s="204"/>
      <c r="Q803" s="201"/>
      <c r="R803" s="202" t="str">
        <f>IF(ISBLANK(Q803), "", VLOOKUP(Q803, Z!$A$2:$C$4127, 3, FALSE))</f>
        <v/>
      </c>
      <c r="S803" s="206"/>
      <c r="T803" s="207">
        <f t="shared" si="132"/>
        <v>0</v>
      </c>
      <c r="U803" s="211"/>
      <c r="V803" s="237">
        <f t="shared" si="133"/>
        <v>1</v>
      </c>
      <c r="W803" s="238">
        <f t="shared" si="139"/>
        <v>36.82</v>
      </c>
      <c r="X803" s="239">
        <f t="shared" si="134"/>
        <v>1</v>
      </c>
      <c r="Y803" s="237">
        <f t="shared" si="135"/>
        <v>1</v>
      </c>
      <c r="Z803" s="238">
        <f t="shared" si="136"/>
        <v>23.933</v>
      </c>
      <c r="AA803" s="238">
        <f t="shared" si="137"/>
        <v>23.933</v>
      </c>
      <c r="AB803" s="238">
        <f t="shared" si="140"/>
        <v>13.052</v>
      </c>
      <c r="AC803" s="238">
        <f t="shared" si="138"/>
        <v>15.262500000000001</v>
      </c>
      <c r="AD803" s="240">
        <f t="shared" si="141"/>
        <v>0</v>
      </c>
      <c r="AE803" s="240">
        <f t="shared" si="142"/>
        <v>79</v>
      </c>
      <c r="AF803" s="240"/>
      <c r="AG803" s="240"/>
    </row>
    <row r="804" spans="1:33" x14ac:dyDescent="0.2">
      <c r="A804" s="197"/>
      <c r="B804" s="9">
        <v>775</v>
      </c>
      <c r="C804" s="204"/>
      <c r="D804" s="204"/>
      <c r="E804" s="201"/>
      <c r="F804" s="202" t="str">
        <f>IF(ISBLANK(E804), "", VLOOKUP(E804, Z!$A$2:$C$4127, 3, FALSE))</f>
        <v/>
      </c>
      <c r="G804" s="227"/>
      <c r="H804" s="227"/>
      <c r="I804" s="203" cm="1">
        <f t="array" ref="I804">IFERROR(W804/100*L804*INDEX(Application,X804,4), 0)</f>
        <v>0</v>
      </c>
      <c r="J804" s="204"/>
      <c r="K804" s="204"/>
      <c r="L804" s="229"/>
      <c r="M804" s="228"/>
      <c r="N804" s="203" cm="1">
        <f t="array" ref="N804">IFERROR(M804/100*L804*INDEX(Application,X804,4), 0)</f>
        <v>0</v>
      </c>
      <c r="O804" s="205"/>
      <c r="P804" s="204"/>
      <c r="Q804" s="201"/>
      <c r="R804" s="202" t="str">
        <f>IF(ISBLANK(Q804), "", VLOOKUP(Q804, Z!$A$2:$C$4127, 3, FALSE))</f>
        <v/>
      </c>
      <c r="S804" s="206"/>
      <c r="T804" s="207">
        <f t="shared" si="132"/>
        <v>0</v>
      </c>
      <c r="U804" s="211"/>
      <c r="V804" s="237">
        <f t="shared" si="133"/>
        <v>1</v>
      </c>
      <c r="W804" s="238">
        <f t="shared" si="139"/>
        <v>36.82</v>
      </c>
      <c r="X804" s="239">
        <f t="shared" si="134"/>
        <v>1</v>
      </c>
      <c r="Y804" s="237">
        <f t="shared" si="135"/>
        <v>1</v>
      </c>
      <c r="Z804" s="238">
        <f t="shared" si="136"/>
        <v>23.933</v>
      </c>
      <c r="AA804" s="238">
        <f t="shared" si="137"/>
        <v>23.933</v>
      </c>
      <c r="AB804" s="238">
        <f t="shared" si="140"/>
        <v>13.052</v>
      </c>
      <c r="AC804" s="238">
        <f t="shared" si="138"/>
        <v>15.262500000000001</v>
      </c>
      <c r="AD804" s="240">
        <f t="shared" si="141"/>
        <v>0</v>
      </c>
      <c r="AE804" s="240">
        <f t="shared" si="142"/>
        <v>79</v>
      </c>
      <c r="AF804" s="240"/>
      <c r="AG804" s="240"/>
    </row>
    <row r="805" spans="1:33" x14ac:dyDescent="0.2">
      <c r="A805" s="197"/>
      <c r="B805" s="9">
        <v>776</v>
      </c>
      <c r="C805" s="204"/>
      <c r="D805" s="204"/>
      <c r="E805" s="201"/>
      <c r="F805" s="202" t="str">
        <f>IF(ISBLANK(E805), "", VLOOKUP(E805, Z!$A$2:$C$4127, 3, FALSE))</f>
        <v/>
      </c>
      <c r="G805" s="227"/>
      <c r="H805" s="227"/>
      <c r="I805" s="203" cm="1">
        <f t="array" ref="I805">IFERROR(W805/100*L805*INDEX(Application,X805,4), 0)</f>
        <v>0</v>
      </c>
      <c r="J805" s="204"/>
      <c r="K805" s="204"/>
      <c r="L805" s="229"/>
      <c r="M805" s="228"/>
      <c r="N805" s="203" cm="1">
        <f t="array" ref="N805">IFERROR(M805/100*L805*INDEX(Application,X805,4), 0)</f>
        <v>0</v>
      </c>
      <c r="O805" s="205"/>
      <c r="P805" s="204"/>
      <c r="Q805" s="201"/>
      <c r="R805" s="202" t="str">
        <f>IF(ISBLANK(Q805), "", VLOOKUP(Q805, Z!$A$2:$C$4127, 3, FALSE))</f>
        <v/>
      </c>
      <c r="S805" s="206"/>
      <c r="T805" s="207">
        <f t="shared" si="132"/>
        <v>0</v>
      </c>
      <c r="U805" s="211"/>
      <c r="V805" s="237">
        <f t="shared" si="133"/>
        <v>1</v>
      </c>
      <c r="W805" s="238">
        <f t="shared" si="139"/>
        <v>36.82</v>
      </c>
      <c r="X805" s="239">
        <f t="shared" si="134"/>
        <v>1</v>
      </c>
      <c r="Y805" s="237">
        <f t="shared" si="135"/>
        <v>1</v>
      </c>
      <c r="Z805" s="238">
        <f t="shared" si="136"/>
        <v>23.933</v>
      </c>
      <c r="AA805" s="238">
        <f t="shared" si="137"/>
        <v>23.933</v>
      </c>
      <c r="AB805" s="238">
        <f t="shared" si="140"/>
        <v>13.052</v>
      </c>
      <c r="AC805" s="238">
        <f t="shared" si="138"/>
        <v>15.262500000000001</v>
      </c>
      <c r="AD805" s="240">
        <f t="shared" si="141"/>
        <v>0</v>
      </c>
      <c r="AE805" s="240">
        <f t="shared" si="142"/>
        <v>79</v>
      </c>
      <c r="AF805" s="240"/>
      <c r="AG805" s="240"/>
    </row>
    <row r="806" spans="1:33" x14ac:dyDescent="0.2">
      <c r="A806" s="197"/>
      <c r="B806" s="226">
        <v>777</v>
      </c>
      <c r="C806" s="204"/>
      <c r="D806" s="204"/>
      <c r="E806" s="201"/>
      <c r="F806" s="202" t="str">
        <f>IF(ISBLANK(E806), "", VLOOKUP(E806, Z!$A$2:$C$4127, 3, FALSE))</f>
        <v/>
      </c>
      <c r="G806" s="227"/>
      <c r="H806" s="227"/>
      <c r="I806" s="203" cm="1">
        <f t="array" ref="I806">IFERROR(W806/100*L806*INDEX(Application,X806,4), 0)</f>
        <v>0</v>
      </c>
      <c r="J806" s="204"/>
      <c r="K806" s="204"/>
      <c r="L806" s="229"/>
      <c r="M806" s="228"/>
      <c r="N806" s="203" cm="1">
        <f t="array" ref="N806">IFERROR(M806/100*L806*INDEX(Application,X806,4), 0)</f>
        <v>0</v>
      </c>
      <c r="O806" s="205"/>
      <c r="P806" s="204"/>
      <c r="Q806" s="201"/>
      <c r="R806" s="202" t="str">
        <f>IF(ISBLANK(Q806), "", VLOOKUP(Q806, Z!$A$2:$C$4127, 3, FALSE))</f>
        <v/>
      </c>
      <c r="S806" s="206"/>
      <c r="T806" s="207">
        <f t="shared" si="132"/>
        <v>0</v>
      </c>
      <c r="U806" s="211"/>
      <c r="V806" s="237">
        <f t="shared" si="133"/>
        <v>1</v>
      </c>
      <c r="W806" s="238">
        <f t="shared" si="139"/>
        <v>36.82</v>
      </c>
      <c r="X806" s="239">
        <f t="shared" si="134"/>
        <v>1</v>
      </c>
      <c r="Y806" s="237">
        <f t="shared" si="135"/>
        <v>1</v>
      </c>
      <c r="Z806" s="238">
        <f t="shared" si="136"/>
        <v>23.933</v>
      </c>
      <c r="AA806" s="238">
        <f t="shared" si="137"/>
        <v>23.933</v>
      </c>
      <c r="AB806" s="238">
        <f t="shared" si="140"/>
        <v>13.052</v>
      </c>
      <c r="AC806" s="238">
        <f t="shared" si="138"/>
        <v>15.262500000000001</v>
      </c>
      <c r="AD806" s="240">
        <f t="shared" si="141"/>
        <v>0</v>
      </c>
      <c r="AE806" s="240">
        <f t="shared" si="142"/>
        <v>79</v>
      </c>
      <c r="AF806" s="240"/>
      <c r="AG806" s="240"/>
    </row>
    <row r="807" spans="1:33" x14ac:dyDescent="0.2">
      <c r="A807" s="197"/>
      <c r="B807" s="9">
        <v>778</v>
      </c>
      <c r="C807" s="204"/>
      <c r="D807" s="204"/>
      <c r="E807" s="201"/>
      <c r="F807" s="202" t="str">
        <f>IF(ISBLANK(E807), "", VLOOKUP(E807, Z!$A$2:$C$4127, 3, FALSE))</f>
        <v/>
      </c>
      <c r="G807" s="227"/>
      <c r="H807" s="227"/>
      <c r="I807" s="203" cm="1">
        <f t="array" ref="I807">IFERROR(W807/100*L807*INDEX(Application,X807,4), 0)</f>
        <v>0</v>
      </c>
      <c r="J807" s="204"/>
      <c r="K807" s="204"/>
      <c r="L807" s="229"/>
      <c r="M807" s="228"/>
      <c r="N807" s="203" cm="1">
        <f t="array" ref="N807">IFERROR(M807/100*L807*INDEX(Application,X807,4), 0)</f>
        <v>0</v>
      </c>
      <c r="O807" s="205"/>
      <c r="P807" s="204"/>
      <c r="Q807" s="201"/>
      <c r="R807" s="202" t="str">
        <f>IF(ISBLANK(Q807), "", VLOOKUP(Q807, Z!$A$2:$C$4127, 3, FALSE))</f>
        <v/>
      </c>
      <c r="S807" s="206"/>
      <c r="T807" s="207">
        <f t="shared" si="132"/>
        <v>0</v>
      </c>
      <c r="U807" s="211"/>
      <c r="V807" s="237">
        <f t="shared" si="133"/>
        <v>1</v>
      </c>
      <c r="W807" s="238">
        <f t="shared" si="139"/>
        <v>36.82</v>
      </c>
      <c r="X807" s="239">
        <f t="shared" si="134"/>
        <v>1</v>
      </c>
      <c r="Y807" s="237">
        <f t="shared" si="135"/>
        <v>1</v>
      </c>
      <c r="Z807" s="238">
        <f t="shared" si="136"/>
        <v>23.933</v>
      </c>
      <c r="AA807" s="238">
        <f t="shared" si="137"/>
        <v>23.933</v>
      </c>
      <c r="AB807" s="238">
        <f t="shared" si="140"/>
        <v>13.052</v>
      </c>
      <c r="AC807" s="238">
        <f t="shared" si="138"/>
        <v>15.262500000000001</v>
      </c>
      <c r="AD807" s="240">
        <f t="shared" si="141"/>
        <v>0</v>
      </c>
      <c r="AE807" s="240">
        <f t="shared" si="142"/>
        <v>79</v>
      </c>
      <c r="AF807" s="240"/>
      <c r="AG807" s="240"/>
    </row>
    <row r="808" spans="1:33" x14ac:dyDescent="0.2">
      <c r="A808" s="197"/>
      <c r="B808" s="9">
        <v>779</v>
      </c>
      <c r="C808" s="204"/>
      <c r="D808" s="204"/>
      <c r="E808" s="201"/>
      <c r="F808" s="202" t="str">
        <f>IF(ISBLANK(E808), "", VLOOKUP(E808, Z!$A$2:$C$4127, 3, FALSE))</f>
        <v/>
      </c>
      <c r="G808" s="227"/>
      <c r="H808" s="227"/>
      <c r="I808" s="203" cm="1">
        <f t="array" ref="I808">IFERROR(W808/100*L808*INDEX(Application,X808,4), 0)</f>
        <v>0</v>
      </c>
      <c r="J808" s="204"/>
      <c r="K808" s="204"/>
      <c r="L808" s="229"/>
      <c r="M808" s="228"/>
      <c r="N808" s="203" cm="1">
        <f t="array" ref="N808">IFERROR(M808/100*L808*INDEX(Application,X808,4), 0)</f>
        <v>0</v>
      </c>
      <c r="O808" s="205"/>
      <c r="P808" s="204"/>
      <c r="Q808" s="201"/>
      <c r="R808" s="202" t="str">
        <f>IF(ISBLANK(Q808), "", VLOOKUP(Q808, Z!$A$2:$C$4127, 3, FALSE))</f>
        <v/>
      </c>
      <c r="S808" s="206"/>
      <c r="T808" s="207">
        <f t="shared" si="132"/>
        <v>0</v>
      </c>
      <c r="U808" s="211"/>
      <c r="V808" s="237">
        <f t="shared" si="133"/>
        <v>1</v>
      </c>
      <c r="W808" s="238">
        <f t="shared" si="139"/>
        <v>36.82</v>
      </c>
      <c r="X808" s="239">
        <f t="shared" si="134"/>
        <v>1</v>
      </c>
      <c r="Y808" s="237">
        <f t="shared" si="135"/>
        <v>1</v>
      </c>
      <c r="Z808" s="238">
        <f t="shared" si="136"/>
        <v>23.933</v>
      </c>
      <c r="AA808" s="238">
        <f t="shared" si="137"/>
        <v>23.933</v>
      </c>
      <c r="AB808" s="238">
        <f t="shared" si="140"/>
        <v>13.052</v>
      </c>
      <c r="AC808" s="238">
        <f t="shared" si="138"/>
        <v>15.262500000000001</v>
      </c>
      <c r="AD808" s="240">
        <f t="shared" si="141"/>
        <v>0</v>
      </c>
      <c r="AE808" s="240">
        <f t="shared" si="142"/>
        <v>79</v>
      </c>
      <c r="AF808" s="240"/>
      <c r="AG808" s="240"/>
    </row>
    <row r="809" spans="1:33" x14ac:dyDescent="0.2">
      <c r="A809" s="197"/>
      <c r="B809" s="9">
        <v>780</v>
      </c>
      <c r="C809" s="204"/>
      <c r="D809" s="204"/>
      <c r="E809" s="201"/>
      <c r="F809" s="202" t="str">
        <f>IF(ISBLANK(E809), "", VLOOKUP(E809, Z!$A$2:$C$4127, 3, FALSE))</f>
        <v/>
      </c>
      <c r="G809" s="227"/>
      <c r="H809" s="227"/>
      <c r="I809" s="203" cm="1">
        <f t="array" ref="I809">IFERROR(W809/100*L809*INDEX(Application,X809,4), 0)</f>
        <v>0</v>
      </c>
      <c r="J809" s="204"/>
      <c r="K809" s="204"/>
      <c r="L809" s="229"/>
      <c r="M809" s="228"/>
      <c r="N809" s="203" cm="1">
        <f t="array" ref="N809">IFERROR(M809/100*L809*INDEX(Application,X809,4), 0)</f>
        <v>0</v>
      </c>
      <c r="O809" s="205"/>
      <c r="P809" s="204"/>
      <c r="Q809" s="201"/>
      <c r="R809" s="202" t="str">
        <f>IF(ISBLANK(Q809), "", VLOOKUP(Q809, Z!$A$2:$C$4127, 3, FALSE))</f>
        <v/>
      </c>
      <c r="S809" s="206"/>
      <c r="T809" s="207">
        <f t="shared" si="132"/>
        <v>0</v>
      </c>
      <c r="U809" s="211"/>
      <c r="V809" s="237">
        <f t="shared" si="133"/>
        <v>1</v>
      </c>
      <c r="W809" s="238">
        <f t="shared" si="139"/>
        <v>36.82</v>
      </c>
      <c r="X809" s="239">
        <f t="shared" si="134"/>
        <v>1</v>
      </c>
      <c r="Y809" s="237">
        <f t="shared" si="135"/>
        <v>1</v>
      </c>
      <c r="Z809" s="238">
        <f t="shared" si="136"/>
        <v>23.933</v>
      </c>
      <c r="AA809" s="238">
        <f t="shared" si="137"/>
        <v>23.933</v>
      </c>
      <c r="AB809" s="238">
        <f t="shared" si="140"/>
        <v>13.052</v>
      </c>
      <c r="AC809" s="238">
        <f t="shared" si="138"/>
        <v>15.262500000000001</v>
      </c>
      <c r="AD809" s="240">
        <f t="shared" si="141"/>
        <v>0</v>
      </c>
      <c r="AE809" s="240">
        <f t="shared" si="142"/>
        <v>79</v>
      </c>
      <c r="AF809" s="240"/>
      <c r="AG809" s="240"/>
    </row>
    <row r="810" spans="1:33" x14ac:dyDescent="0.2">
      <c r="A810" s="197"/>
      <c r="B810" s="226">
        <v>781</v>
      </c>
      <c r="C810" s="204"/>
      <c r="D810" s="204"/>
      <c r="E810" s="201"/>
      <c r="F810" s="202" t="str">
        <f>IF(ISBLANK(E810), "", VLOOKUP(E810, Z!$A$2:$C$4127, 3, FALSE))</f>
        <v/>
      </c>
      <c r="G810" s="227"/>
      <c r="H810" s="227"/>
      <c r="I810" s="203" cm="1">
        <f t="array" ref="I810">IFERROR(W810/100*L810*INDEX(Application,X810,4), 0)</f>
        <v>0</v>
      </c>
      <c r="J810" s="204"/>
      <c r="K810" s="204"/>
      <c r="L810" s="229"/>
      <c r="M810" s="228"/>
      <c r="N810" s="203" cm="1">
        <f t="array" ref="N810">IFERROR(M810/100*L810*INDEX(Application,X810,4), 0)</f>
        <v>0</v>
      </c>
      <c r="O810" s="205"/>
      <c r="P810" s="204"/>
      <c r="Q810" s="201"/>
      <c r="R810" s="202" t="str">
        <f>IF(ISBLANK(Q810), "", VLOOKUP(Q810, Z!$A$2:$C$4127, 3, FALSE))</f>
        <v/>
      </c>
      <c r="S810" s="206"/>
      <c r="T810" s="207">
        <f t="shared" si="132"/>
        <v>0</v>
      </c>
      <c r="U810" s="211"/>
      <c r="V810" s="237">
        <f t="shared" si="133"/>
        <v>1</v>
      </c>
      <c r="W810" s="238">
        <f t="shared" si="139"/>
        <v>36.82</v>
      </c>
      <c r="X810" s="239">
        <f t="shared" si="134"/>
        <v>1</v>
      </c>
      <c r="Y810" s="237">
        <f t="shared" si="135"/>
        <v>1</v>
      </c>
      <c r="Z810" s="238">
        <f t="shared" si="136"/>
        <v>23.933</v>
      </c>
      <c r="AA810" s="238">
        <f t="shared" si="137"/>
        <v>23.933</v>
      </c>
      <c r="AB810" s="238">
        <f t="shared" si="140"/>
        <v>13.052</v>
      </c>
      <c r="AC810" s="238">
        <f t="shared" si="138"/>
        <v>15.262500000000001</v>
      </c>
      <c r="AD810" s="240">
        <f t="shared" si="141"/>
        <v>0</v>
      </c>
      <c r="AE810" s="240">
        <f t="shared" si="142"/>
        <v>79</v>
      </c>
      <c r="AF810" s="240"/>
      <c r="AG810" s="240"/>
    </row>
    <row r="811" spans="1:33" x14ac:dyDescent="0.2">
      <c r="A811" s="197"/>
      <c r="B811" s="9">
        <v>782</v>
      </c>
      <c r="C811" s="204"/>
      <c r="D811" s="204"/>
      <c r="E811" s="201"/>
      <c r="F811" s="202" t="str">
        <f>IF(ISBLANK(E811), "", VLOOKUP(E811, Z!$A$2:$C$4127, 3, FALSE))</f>
        <v/>
      </c>
      <c r="G811" s="227"/>
      <c r="H811" s="227"/>
      <c r="I811" s="203" cm="1">
        <f t="array" ref="I811">IFERROR(W811/100*L811*INDEX(Application,X811,4), 0)</f>
        <v>0</v>
      </c>
      <c r="J811" s="204"/>
      <c r="K811" s="204"/>
      <c r="L811" s="229"/>
      <c r="M811" s="228"/>
      <c r="N811" s="203" cm="1">
        <f t="array" ref="N811">IFERROR(M811/100*L811*INDEX(Application,X811,4), 0)</f>
        <v>0</v>
      </c>
      <c r="O811" s="205"/>
      <c r="P811" s="204"/>
      <c r="Q811" s="201"/>
      <c r="R811" s="202" t="str">
        <f>IF(ISBLANK(Q811), "", VLOOKUP(Q811, Z!$A$2:$C$4127, 3, FALSE))</f>
        <v/>
      </c>
      <c r="S811" s="206"/>
      <c r="T811" s="207">
        <f t="shared" si="132"/>
        <v>0</v>
      </c>
      <c r="U811" s="211"/>
      <c r="V811" s="237">
        <f t="shared" si="133"/>
        <v>1</v>
      </c>
      <c r="W811" s="238">
        <f t="shared" si="139"/>
        <v>36.82</v>
      </c>
      <c r="X811" s="239">
        <f t="shared" si="134"/>
        <v>1</v>
      </c>
      <c r="Y811" s="237">
        <f t="shared" si="135"/>
        <v>1</v>
      </c>
      <c r="Z811" s="238">
        <f t="shared" si="136"/>
        <v>23.933</v>
      </c>
      <c r="AA811" s="238">
        <f t="shared" si="137"/>
        <v>23.933</v>
      </c>
      <c r="AB811" s="238">
        <f t="shared" si="140"/>
        <v>13.052</v>
      </c>
      <c r="AC811" s="238">
        <f t="shared" si="138"/>
        <v>15.262500000000001</v>
      </c>
      <c r="AD811" s="240">
        <f t="shared" si="141"/>
        <v>0</v>
      </c>
      <c r="AE811" s="240">
        <f t="shared" si="142"/>
        <v>79</v>
      </c>
      <c r="AF811" s="240"/>
      <c r="AG811" s="240"/>
    </row>
    <row r="812" spans="1:33" x14ac:dyDescent="0.2">
      <c r="A812" s="197"/>
      <c r="B812" s="9">
        <v>783</v>
      </c>
      <c r="C812" s="204"/>
      <c r="D812" s="204"/>
      <c r="E812" s="201"/>
      <c r="F812" s="202" t="str">
        <f>IF(ISBLANK(E812), "", VLOOKUP(E812, Z!$A$2:$C$4127, 3, FALSE))</f>
        <v/>
      </c>
      <c r="G812" s="227"/>
      <c r="H812" s="227"/>
      <c r="I812" s="203" cm="1">
        <f t="array" ref="I812">IFERROR(W812/100*L812*INDEX(Application,X812,4), 0)</f>
        <v>0</v>
      </c>
      <c r="J812" s="204"/>
      <c r="K812" s="204"/>
      <c r="L812" s="229"/>
      <c r="M812" s="228"/>
      <c r="N812" s="203" cm="1">
        <f t="array" ref="N812">IFERROR(M812/100*L812*INDEX(Application,X812,4), 0)</f>
        <v>0</v>
      </c>
      <c r="O812" s="205"/>
      <c r="P812" s="204"/>
      <c r="Q812" s="201"/>
      <c r="R812" s="202" t="str">
        <f>IF(ISBLANK(Q812), "", VLOOKUP(Q812, Z!$A$2:$C$4127, 3, FALSE))</f>
        <v/>
      </c>
      <c r="S812" s="206"/>
      <c r="T812" s="207">
        <f t="shared" si="132"/>
        <v>0</v>
      </c>
      <c r="U812" s="211"/>
      <c r="V812" s="237">
        <f t="shared" si="133"/>
        <v>1</v>
      </c>
      <c r="W812" s="238">
        <f t="shared" si="139"/>
        <v>36.82</v>
      </c>
      <c r="X812" s="239">
        <f t="shared" si="134"/>
        <v>1</v>
      </c>
      <c r="Y812" s="237">
        <f t="shared" si="135"/>
        <v>1</v>
      </c>
      <c r="Z812" s="238">
        <f t="shared" si="136"/>
        <v>23.933</v>
      </c>
      <c r="AA812" s="238">
        <f t="shared" si="137"/>
        <v>23.933</v>
      </c>
      <c r="AB812" s="238">
        <f t="shared" si="140"/>
        <v>13.052</v>
      </c>
      <c r="AC812" s="238">
        <f t="shared" si="138"/>
        <v>15.262500000000001</v>
      </c>
      <c r="AD812" s="240">
        <f t="shared" si="141"/>
        <v>0</v>
      </c>
      <c r="AE812" s="240">
        <f t="shared" si="142"/>
        <v>79</v>
      </c>
      <c r="AF812" s="240"/>
      <c r="AG812" s="240"/>
    </row>
    <row r="813" spans="1:33" x14ac:dyDescent="0.2">
      <c r="A813" s="197"/>
      <c r="B813" s="9">
        <v>784</v>
      </c>
      <c r="C813" s="204"/>
      <c r="D813" s="204"/>
      <c r="E813" s="201"/>
      <c r="F813" s="202" t="str">
        <f>IF(ISBLANK(E813), "", VLOOKUP(E813, Z!$A$2:$C$4127, 3, FALSE))</f>
        <v/>
      </c>
      <c r="G813" s="227"/>
      <c r="H813" s="227"/>
      <c r="I813" s="203" cm="1">
        <f t="array" ref="I813">IFERROR(W813/100*L813*INDEX(Application,X813,4), 0)</f>
        <v>0</v>
      </c>
      <c r="J813" s="204"/>
      <c r="K813" s="204"/>
      <c r="L813" s="229"/>
      <c r="M813" s="228"/>
      <c r="N813" s="203" cm="1">
        <f t="array" ref="N813">IFERROR(M813/100*L813*INDEX(Application,X813,4), 0)</f>
        <v>0</v>
      </c>
      <c r="O813" s="205"/>
      <c r="P813" s="204"/>
      <c r="Q813" s="201"/>
      <c r="R813" s="202" t="str">
        <f>IF(ISBLANK(Q813), "", VLOOKUP(Q813, Z!$A$2:$C$4127, 3, FALSE))</f>
        <v/>
      </c>
      <c r="S813" s="206"/>
      <c r="T813" s="207">
        <f t="shared" si="132"/>
        <v>0</v>
      </c>
      <c r="U813" s="211"/>
      <c r="V813" s="237">
        <f t="shared" si="133"/>
        <v>1</v>
      </c>
      <c r="W813" s="238">
        <f t="shared" si="139"/>
        <v>36.82</v>
      </c>
      <c r="X813" s="239">
        <f t="shared" si="134"/>
        <v>1</v>
      </c>
      <c r="Y813" s="237">
        <f t="shared" si="135"/>
        <v>1</v>
      </c>
      <c r="Z813" s="238">
        <f t="shared" si="136"/>
        <v>23.933</v>
      </c>
      <c r="AA813" s="238">
        <f t="shared" si="137"/>
        <v>23.933</v>
      </c>
      <c r="AB813" s="238">
        <f t="shared" si="140"/>
        <v>13.052</v>
      </c>
      <c r="AC813" s="238">
        <f t="shared" si="138"/>
        <v>15.262500000000001</v>
      </c>
      <c r="AD813" s="240">
        <f t="shared" si="141"/>
        <v>0</v>
      </c>
      <c r="AE813" s="240">
        <f t="shared" si="142"/>
        <v>79</v>
      </c>
      <c r="AF813" s="240"/>
      <c r="AG813" s="240"/>
    </row>
    <row r="814" spans="1:33" x14ac:dyDescent="0.2">
      <c r="A814" s="197"/>
      <c r="B814" s="226">
        <v>785</v>
      </c>
      <c r="C814" s="204"/>
      <c r="D814" s="204"/>
      <c r="E814" s="201"/>
      <c r="F814" s="202" t="str">
        <f>IF(ISBLANK(E814), "", VLOOKUP(E814, Z!$A$2:$C$4127, 3, FALSE))</f>
        <v/>
      </c>
      <c r="G814" s="227"/>
      <c r="H814" s="227"/>
      <c r="I814" s="203" cm="1">
        <f t="array" ref="I814">IFERROR(W814/100*L814*INDEX(Application,X814,4), 0)</f>
        <v>0</v>
      </c>
      <c r="J814" s="204"/>
      <c r="K814" s="204"/>
      <c r="L814" s="229"/>
      <c r="M814" s="228"/>
      <c r="N814" s="203" cm="1">
        <f t="array" ref="N814">IFERROR(M814/100*L814*INDEX(Application,X814,4), 0)</f>
        <v>0</v>
      </c>
      <c r="O814" s="205"/>
      <c r="P814" s="204"/>
      <c r="Q814" s="201"/>
      <c r="R814" s="202" t="str">
        <f>IF(ISBLANK(Q814), "", VLOOKUP(Q814, Z!$A$2:$C$4127, 3, FALSE))</f>
        <v/>
      </c>
      <c r="S814" s="206"/>
      <c r="T814" s="207">
        <f t="shared" si="132"/>
        <v>0</v>
      </c>
      <c r="U814" s="211"/>
      <c r="V814" s="237">
        <f t="shared" si="133"/>
        <v>1</v>
      </c>
      <c r="W814" s="238">
        <f t="shared" si="139"/>
        <v>36.82</v>
      </c>
      <c r="X814" s="239">
        <f t="shared" si="134"/>
        <v>1</v>
      </c>
      <c r="Y814" s="237">
        <f t="shared" si="135"/>
        <v>1</v>
      </c>
      <c r="Z814" s="238">
        <f t="shared" si="136"/>
        <v>23.933</v>
      </c>
      <c r="AA814" s="238">
        <f t="shared" si="137"/>
        <v>23.933</v>
      </c>
      <c r="AB814" s="238">
        <f t="shared" si="140"/>
        <v>13.052</v>
      </c>
      <c r="AC814" s="238">
        <f t="shared" si="138"/>
        <v>15.262500000000001</v>
      </c>
      <c r="AD814" s="240">
        <f t="shared" si="141"/>
        <v>0</v>
      </c>
      <c r="AE814" s="240">
        <f t="shared" si="142"/>
        <v>79</v>
      </c>
      <c r="AF814" s="240"/>
      <c r="AG814" s="240"/>
    </row>
    <row r="815" spans="1:33" x14ac:dyDescent="0.2">
      <c r="A815" s="197"/>
      <c r="B815" s="9">
        <v>786</v>
      </c>
      <c r="C815" s="204"/>
      <c r="D815" s="204"/>
      <c r="E815" s="201"/>
      <c r="F815" s="202" t="str">
        <f>IF(ISBLANK(E815), "", VLOOKUP(E815, Z!$A$2:$C$4127, 3, FALSE))</f>
        <v/>
      </c>
      <c r="G815" s="227"/>
      <c r="H815" s="227"/>
      <c r="I815" s="203" cm="1">
        <f t="array" ref="I815">IFERROR(W815/100*L815*INDEX(Application,X815,4), 0)</f>
        <v>0</v>
      </c>
      <c r="J815" s="204"/>
      <c r="K815" s="204"/>
      <c r="L815" s="229"/>
      <c r="M815" s="228"/>
      <c r="N815" s="203" cm="1">
        <f t="array" ref="N815">IFERROR(M815/100*L815*INDEX(Application,X815,4), 0)</f>
        <v>0</v>
      </c>
      <c r="O815" s="205"/>
      <c r="P815" s="204"/>
      <c r="Q815" s="201"/>
      <c r="R815" s="202" t="str">
        <f>IF(ISBLANK(Q815), "", VLOOKUP(Q815, Z!$A$2:$C$4127, 3, FALSE))</f>
        <v/>
      </c>
      <c r="S815" s="206"/>
      <c r="T815" s="207">
        <f t="shared" si="132"/>
        <v>0</v>
      </c>
      <c r="U815" s="211"/>
      <c r="V815" s="237">
        <f t="shared" si="133"/>
        <v>1</v>
      </c>
      <c r="W815" s="238">
        <f t="shared" si="139"/>
        <v>36.82</v>
      </c>
      <c r="X815" s="239">
        <f t="shared" si="134"/>
        <v>1</v>
      </c>
      <c r="Y815" s="237">
        <f t="shared" si="135"/>
        <v>1</v>
      </c>
      <c r="Z815" s="238">
        <f t="shared" si="136"/>
        <v>23.933</v>
      </c>
      <c r="AA815" s="238">
        <f t="shared" si="137"/>
        <v>23.933</v>
      </c>
      <c r="AB815" s="238">
        <f t="shared" si="140"/>
        <v>13.052</v>
      </c>
      <c r="AC815" s="238">
        <f t="shared" si="138"/>
        <v>15.262500000000001</v>
      </c>
      <c r="AD815" s="240">
        <f t="shared" si="141"/>
        <v>0</v>
      </c>
      <c r="AE815" s="240">
        <f t="shared" si="142"/>
        <v>79</v>
      </c>
      <c r="AF815" s="240"/>
      <c r="AG815" s="240"/>
    </row>
    <row r="816" spans="1:33" x14ac:dyDescent="0.2">
      <c r="A816" s="197"/>
      <c r="B816" s="9">
        <v>787</v>
      </c>
      <c r="C816" s="204"/>
      <c r="D816" s="204"/>
      <c r="E816" s="201"/>
      <c r="F816" s="202" t="str">
        <f>IF(ISBLANK(E816), "", VLOOKUP(E816, Z!$A$2:$C$4127, 3, FALSE))</f>
        <v/>
      </c>
      <c r="G816" s="227"/>
      <c r="H816" s="227"/>
      <c r="I816" s="203" cm="1">
        <f t="array" ref="I816">IFERROR(W816/100*L816*INDEX(Application,X816,4), 0)</f>
        <v>0</v>
      </c>
      <c r="J816" s="204"/>
      <c r="K816" s="204"/>
      <c r="L816" s="229"/>
      <c r="M816" s="228"/>
      <c r="N816" s="203" cm="1">
        <f t="array" ref="N816">IFERROR(M816/100*L816*INDEX(Application,X816,4), 0)</f>
        <v>0</v>
      </c>
      <c r="O816" s="205"/>
      <c r="P816" s="204"/>
      <c r="Q816" s="201"/>
      <c r="R816" s="202" t="str">
        <f>IF(ISBLANK(Q816), "", VLOOKUP(Q816, Z!$A$2:$C$4127, 3, FALSE))</f>
        <v/>
      </c>
      <c r="S816" s="206"/>
      <c r="T816" s="207">
        <f t="shared" si="132"/>
        <v>0</v>
      </c>
      <c r="U816" s="211"/>
      <c r="V816" s="237">
        <f t="shared" si="133"/>
        <v>1</v>
      </c>
      <c r="W816" s="238">
        <f t="shared" si="139"/>
        <v>36.82</v>
      </c>
      <c r="X816" s="239">
        <f t="shared" si="134"/>
        <v>1</v>
      </c>
      <c r="Y816" s="237">
        <f t="shared" si="135"/>
        <v>1</v>
      </c>
      <c r="Z816" s="238">
        <f t="shared" si="136"/>
        <v>23.933</v>
      </c>
      <c r="AA816" s="238">
        <f t="shared" si="137"/>
        <v>23.933</v>
      </c>
      <c r="AB816" s="238">
        <f t="shared" si="140"/>
        <v>13.052</v>
      </c>
      <c r="AC816" s="238">
        <f t="shared" si="138"/>
        <v>15.262500000000001</v>
      </c>
      <c r="AD816" s="240">
        <f t="shared" si="141"/>
        <v>0</v>
      </c>
      <c r="AE816" s="240">
        <f t="shared" si="142"/>
        <v>79</v>
      </c>
      <c r="AF816" s="240"/>
      <c r="AG816" s="240"/>
    </row>
    <row r="817" spans="1:33" x14ac:dyDescent="0.2">
      <c r="A817" s="197"/>
      <c r="B817" s="9">
        <v>788</v>
      </c>
      <c r="C817" s="204"/>
      <c r="D817" s="204"/>
      <c r="E817" s="201"/>
      <c r="F817" s="202" t="str">
        <f>IF(ISBLANK(E817), "", VLOOKUP(E817, Z!$A$2:$C$4127, 3, FALSE))</f>
        <v/>
      </c>
      <c r="G817" s="227"/>
      <c r="H817" s="227"/>
      <c r="I817" s="203" cm="1">
        <f t="array" ref="I817">IFERROR(W817/100*L817*INDEX(Application,X817,4), 0)</f>
        <v>0</v>
      </c>
      <c r="J817" s="204"/>
      <c r="K817" s="204"/>
      <c r="L817" s="229"/>
      <c r="M817" s="228"/>
      <c r="N817" s="203" cm="1">
        <f t="array" ref="N817">IFERROR(M817/100*L817*INDEX(Application,X817,4), 0)</f>
        <v>0</v>
      </c>
      <c r="O817" s="205"/>
      <c r="P817" s="204"/>
      <c r="Q817" s="201"/>
      <c r="R817" s="202" t="str">
        <f>IF(ISBLANK(Q817), "", VLOOKUP(Q817, Z!$A$2:$C$4127, 3, FALSE))</f>
        <v/>
      </c>
      <c r="S817" s="206"/>
      <c r="T817" s="207">
        <f t="shared" si="132"/>
        <v>0</v>
      </c>
      <c r="U817" s="211"/>
      <c r="V817" s="237">
        <f t="shared" si="133"/>
        <v>1</v>
      </c>
      <c r="W817" s="238">
        <f t="shared" si="139"/>
        <v>36.82</v>
      </c>
      <c r="X817" s="239">
        <f t="shared" si="134"/>
        <v>1</v>
      </c>
      <c r="Y817" s="237">
        <f t="shared" si="135"/>
        <v>1</v>
      </c>
      <c r="Z817" s="238">
        <f t="shared" si="136"/>
        <v>23.933</v>
      </c>
      <c r="AA817" s="238">
        <f t="shared" si="137"/>
        <v>23.933</v>
      </c>
      <c r="AB817" s="238">
        <f t="shared" si="140"/>
        <v>13.052</v>
      </c>
      <c r="AC817" s="238">
        <f t="shared" si="138"/>
        <v>15.262500000000001</v>
      </c>
      <c r="AD817" s="240">
        <f t="shared" si="141"/>
        <v>0</v>
      </c>
      <c r="AE817" s="240">
        <f t="shared" si="142"/>
        <v>79</v>
      </c>
      <c r="AF817" s="240"/>
      <c r="AG817" s="240"/>
    </row>
    <row r="818" spans="1:33" x14ac:dyDescent="0.2">
      <c r="A818" s="197"/>
      <c r="B818" s="226">
        <v>789</v>
      </c>
      <c r="C818" s="204"/>
      <c r="D818" s="204"/>
      <c r="E818" s="201"/>
      <c r="F818" s="202" t="str">
        <f>IF(ISBLANK(E818), "", VLOOKUP(E818, Z!$A$2:$C$4127, 3, FALSE))</f>
        <v/>
      </c>
      <c r="G818" s="227"/>
      <c r="H818" s="227"/>
      <c r="I818" s="203" cm="1">
        <f t="array" ref="I818">IFERROR(W818/100*L818*INDEX(Application,X818,4), 0)</f>
        <v>0</v>
      </c>
      <c r="J818" s="204"/>
      <c r="K818" s="204"/>
      <c r="L818" s="229"/>
      <c r="M818" s="228"/>
      <c r="N818" s="203" cm="1">
        <f t="array" ref="N818">IFERROR(M818/100*L818*INDEX(Application,X818,4), 0)</f>
        <v>0</v>
      </c>
      <c r="O818" s="205"/>
      <c r="P818" s="204"/>
      <c r="Q818" s="201"/>
      <c r="R818" s="202" t="str">
        <f>IF(ISBLANK(Q818), "", VLOOKUP(Q818, Z!$A$2:$C$4127, 3, FALSE))</f>
        <v/>
      </c>
      <c r="S818" s="206"/>
      <c r="T818" s="207">
        <f t="shared" si="132"/>
        <v>0</v>
      </c>
      <c r="U818" s="211"/>
      <c r="V818" s="237">
        <f t="shared" si="133"/>
        <v>1</v>
      </c>
      <c r="W818" s="238">
        <f t="shared" si="139"/>
        <v>36.82</v>
      </c>
      <c r="X818" s="239">
        <f t="shared" si="134"/>
        <v>1</v>
      </c>
      <c r="Y818" s="237">
        <f t="shared" si="135"/>
        <v>1</v>
      </c>
      <c r="Z818" s="238">
        <f t="shared" si="136"/>
        <v>23.933</v>
      </c>
      <c r="AA818" s="238">
        <f t="shared" si="137"/>
        <v>23.933</v>
      </c>
      <c r="AB818" s="238">
        <f t="shared" si="140"/>
        <v>13.052</v>
      </c>
      <c r="AC818" s="238">
        <f t="shared" si="138"/>
        <v>15.262500000000001</v>
      </c>
      <c r="AD818" s="240">
        <f t="shared" si="141"/>
        <v>0</v>
      </c>
      <c r="AE818" s="240">
        <f t="shared" si="142"/>
        <v>79</v>
      </c>
      <c r="AF818" s="240"/>
      <c r="AG818" s="240"/>
    </row>
    <row r="819" spans="1:33" x14ac:dyDescent="0.2">
      <c r="A819" s="197"/>
      <c r="B819" s="9">
        <v>790</v>
      </c>
      <c r="C819" s="204"/>
      <c r="D819" s="204"/>
      <c r="E819" s="201"/>
      <c r="F819" s="202" t="str">
        <f>IF(ISBLANK(E819), "", VLOOKUP(E819, Z!$A$2:$C$4127, 3, FALSE))</f>
        <v/>
      </c>
      <c r="G819" s="227"/>
      <c r="H819" s="227"/>
      <c r="I819" s="203" cm="1">
        <f t="array" ref="I819">IFERROR(W819/100*L819*INDEX(Application,X819,4), 0)</f>
        <v>0</v>
      </c>
      <c r="J819" s="204"/>
      <c r="K819" s="204"/>
      <c r="L819" s="229"/>
      <c r="M819" s="228"/>
      <c r="N819" s="203" cm="1">
        <f t="array" ref="N819">IFERROR(M819/100*L819*INDEX(Application,X819,4), 0)</f>
        <v>0</v>
      </c>
      <c r="O819" s="205"/>
      <c r="P819" s="204"/>
      <c r="Q819" s="201"/>
      <c r="R819" s="202" t="str">
        <f>IF(ISBLANK(Q819), "", VLOOKUP(Q819, Z!$A$2:$C$4127, 3, FALSE))</f>
        <v/>
      </c>
      <c r="S819" s="206"/>
      <c r="T819" s="207">
        <f t="shared" si="132"/>
        <v>0</v>
      </c>
      <c r="U819" s="211"/>
      <c r="V819" s="237">
        <f t="shared" si="133"/>
        <v>1</v>
      </c>
      <c r="W819" s="238">
        <f t="shared" si="139"/>
        <v>36.82</v>
      </c>
      <c r="X819" s="239">
        <f t="shared" si="134"/>
        <v>1</v>
      </c>
      <c r="Y819" s="237">
        <f t="shared" si="135"/>
        <v>1</v>
      </c>
      <c r="Z819" s="238">
        <f t="shared" si="136"/>
        <v>23.933</v>
      </c>
      <c r="AA819" s="238">
        <f t="shared" si="137"/>
        <v>23.933</v>
      </c>
      <c r="AB819" s="238">
        <f t="shared" si="140"/>
        <v>13.052</v>
      </c>
      <c r="AC819" s="238">
        <f t="shared" si="138"/>
        <v>15.262500000000001</v>
      </c>
      <c r="AD819" s="240">
        <f t="shared" si="141"/>
        <v>0</v>
      </c>
      <c r="AE819" s="240">
        <f t="shared" si="142"/>
        <v>79</v>
      </c>
      <c r="AF819" s="240"/>
      <c r="AG819" s="240"/>
    </row>
    <row r="820" spans="1:33" x14ac:dyDescent="0.2">
      <c r="A820" s="197"/>
      <c r="B820" s="9">
        <v>791</v>
      </c>
      <c r="C820" s="204"/>
      <c r="D820" s="204"/>
      <c r="E820" s="201"/>
      <c r="F820" s="202" t="str">
        <f>IF(ISBLANK(E820), "", VLOOKUP(E820, Z!$A$2:$C$4127, 3, FALSE))</f>
        <v/>
      </c>
      <c r="G820" s="227"/>
      <c r="H820" s="227"/>
      <c r="I820" s="203" cm="1">
        <f t="array" ref="I820">IFERROR(W820/100*L820*INDEX(Application,X820,4), 0)</f>
        <v>0</v>
      </c>
      <c r="J820" s="204"/>
      <c r="K820" s="204"/>
      <c r="L820" s="229"/>
      <c r="M820" s="228"/>
      <c r="N820" s="203" cm="1">
        <f t="array" ref="N820">IFERROR(M820/100*L820*INDEX(Application,X820,4), 0)</f>
        <v>0</v>
      </c>
      <c r="O820" s="205"/>
      <c r="P820" s="204"/>
      <c r="Q820" s="201"/>
      <c r="R820" s="202" t="str">
        <f>IF(ISBLANK(Q820), "", VLOOKUP(Q820, Z!$A$2:$C$4127, 3, FALSE))</f>
        <v/>
      </c>
      <c r="S820" s="206"/>
      <c r="T820" s="207">
        <f t="shared" si="132"/>
        <v>0</v>
      </c>
      <c r="U820" s="211"/>
      <c r="V820" s="237">
        <f t="shared" si="133"/>
        <v>1</v>
      </c>
      <c r="W820" s="238">
        <f t="shared" si="139"/>
        <v>36.82</v>
      </c>
      <c r="X820" s="239">
        <f t="shared" si="134"/>
        <v>1</v>
      </c>
      <c r="Y820" s="237">
        <f t="shared" si="135"/>
        <v>1</v>
      </c>
      <c r="Z820" s="238">
        <f t="shared" si="136"/>
        <v>23.933</v>
      </c>
      <c r="AA820" s="238">
        <f t="shared" si="137"/>
        <v>23.933</v>
      </c>
      <c r="AB820" s="238">
        <f t="shared" si="140"/>
        <v>13.052</v>
      </c>
      <c r="AC820" s="238">
        <f t="shared" si="138"/>
        <v>15.262500000000001</v>
      </c>
      <c r="AD820" s="240">
        <f t="shared" si="141"/>
        <v>0</v>
      </c>
      <c r="AE820" s="240">
        <f t="shared" si="142"/>
        <v>79</v>
      </c>
      <c r="AF820" s="240"/>
      <c r="AG820" s="240"/>
    </row>
    <row r="821" spans="1:33" x14ac:dyDescent="0.2">
      <c r="A821" s="197"/>
      <c r="B821" s="9">
        <v>792</v>
      </c>
      <c r="C821" s="204"/>
      <c r="D821" s="204"/>
      <c r="E821" s="201"/>
      <c r="F821" s="202" t="str">
        <f>IF(ISBLANK(E821), "", VLOOKUP(E821, Z!$A$2:$C$4127, 3, FALSE))</f>
        <v/>
      </c>
      <c r="G821" s="227"/>
      <c r="H821" s="227"/>
      <c r="I821" s="203" cm="1">
        <f t="array" ref="I821">IFERROR(W821/100*L821*INDEX(Application,X821,4), 0)</f>
        <v>0</v>
      </c>
      <c r="J821" s="204"/>
      <c r="K821" s="204"/>
      <c r="L821" s="229"/>
      <c r="M821" s="228"/>
      <c r="N821" s="203" cm="1">
        <f t="array" ref="N821">IFERROR(M821/100*L821*INDEX(Application,X821,4), 0)</f>
        <v>0</v>
      </c>
      <c r="O821" s="205"/>
      <c r="P821" s="204"/>
      <c r="Q821" s="201"/>
      <c r="R821" s="202" t="str">
        <f>IF(ISBLANK(Q821), "", VLOOKUP(Q821, Z!$A$2:$C$4127, 3, FALSE))</f>
        <v/>
      </c>
      <c r="S821" s="206"/>
      <c r="T821" s="207">
        <f t="shared" si="132"/>
        <v>0</v>
      </c>
      <c r="U821" s="211"/>
      <c r="V821" s="237">
        <f t="shared" si="133"/>
        <v>1</v>
      </c>
      <c r="W821" s="238">
        <f t="shared" si="139"/>
        <v>36.82</v>
      </c>
      <c r="X821" s="239">
        <f t="shared" si="134"/>
        <v>1</v>
      </c>
      <c r="Y821" s="237">
        <f t="shared" si="135"/>
        <v>1</v>
      </c>
      <c r="Z821" s="238">
        <f t="shared" si="136"/>
        <v>23.933</v>
      </c>
      <c r="AA821" s="238">
        <f t="shared" si="137"/>
        <v>23.933</v>
      </c>
      <c r="AB821" s="238">
        <f t="shared" si="140"/>
        <v>13.052</v>
      </c>
      <c r="AC821" s="238">
        <f t="shared" si="138"/>
        <v>15.262500000000001</v>
      </c>
      <c r="AD821" s="240">
        <f t="shared" si="141"/>
        <v>0</v>
      </c>
      <c r="AE821" s="240">
        <f t="shared" si="142"/>
        <v>79</v>
      </c>
      <c r="AF821" s="240"/>
      <c r="AG821" s="240"/>
    </row>
    <row r="822" spans="1:33" x14ac:dyDescent="0.2">
      <c r="A822" s="197"/>
      <c r="B822" s="226">
        <v>793</v>
      </c>
      <c r="C822" s="204"/>
      <c r="D822" s="204"/>
      <c r="E822" s="201"/>
      <c r="F822" s="202" t="str">
        <f>IF(ISBLANK(E822), "", VLOOKUP(E822, Z!$A$2:$C$4127, 3, FALSE))</f>
        <v/>
      </c>
      <c r="G822" s="227"/>
      <c r="H822" s="227"/>
      <c r="I822" s="203" cm="1">
        <f t="array" ref="I822">IFERROR(W822/100*L822*INDEX(Application,X822,4), 0)</f>
        <v>0</v>
      </c>
      <c r="J822" s="204"/>
      <c r="K822" s="204"/>
      <c r="L822" s="229"/>
      <c r="M822" s="228"/>
      <c r="N822" s="203" cm="1">
        <f t="array" ref="N822">IFERROR(M822/100*L822*INDEX(Application,X822,4), 0)</f>
        <v>0</v>
      </c>
      <c r="O822" s="205"/>
      <c r="P822" s="204"/>
      <c r="Q822" s="201"/>
      <c r="R822" s="202" t="str">
        <f>IF(ISBLANK(Q822), "", VLOOKUP(Q822, Z!$A$2:$C$4127, 3, FALSE))</f>
        <v/>
      </c>
      <c r="S822" s="206"/>
      <c r="T822" s="207">
        <f t="shared" si="132"/>
        <v>0</v>
      </c>
      <c r="U822" s="211"/>
      <c r="V822" s="237">
        <f t="shared" si="133"/>
        <v>1</v>
      </c>
      <c r="W822" s="238">
        <f t="shared" si="139"/>
        <v>36.82</v>
      </c>
      <c r="X822" s="239">
        <f t="shared" si="134"/>
        <v>1</v>
      </c>
      <c r="Y822" s="237">
        <f t="shared" si="135"/>
        <v>1</v>
      </c>
      <c r="Z822" s="238">
        <f t="shared" si="136"/>
        <v>23.933</v>
      </c>
      <c r="AA822" s="238">
        <f t="shared" si="137"/>
        <v>23.933</v>
      </c>
      <c r="AB822" s="238">
        <f t="shared" si="140"/>
        <v>13.052</v>
      </c>
      <c r="AC822" s="238">
        <f t="shared" si="138"/>
        <v>15.262500000000001</v>
      </c>
      <c r="AD822" s="240">
        <f t="shared" si="141"/>
        <v>0</v>
      </c>
      <c r="AE822" s="240">
        <f t="shared" si="142"/>
        <v>79</v>
      </c>
      <c r="AF822" s="240"/>
      <c r="AG822" s="240"/>
    </row>
    <row r="823" spans="1:33" x14ac:dyDescent="0.2">
      <c r="A823" s="197"/>
      <c r="B823" s="9">
        <v>794</v>
      </c>
      <c r="C823" s="204"/>
      <c r="D823" s="204"/>
      <c r="E823" s="201"/>
      <c r="F823" s="202" t="str">
        <f>IF(ISBLANK(E823), "", VLOOKUP(E823, Z!$A$2:$C$4127, 3, FALSE))</f>
        <v/>
      </c>
      <c r="G823" s="227"/>
      <c r="H823" s="227"/>
      <c r="I823" s="203" cm="1">
        <f t="array" ref="I823">IFERROR(W823/100*L823*INDEX(Application,X823,4), 0)</f>
        <v>0</v>
      </c>
      <c r="J823" s="204"/>
      <c r="K823" s="204"/>
      <c r="L823" s="229"/>
      <c r="M823" s="228"/>
      <c r="N823" s="203" cm="1">
        <f t="array" ref="N823">IFERROR(M823/100*L823*INDEX(Application,X823,4), 0)</f>
        <v>0</v>
      </c>
      <c r="O823" s="205"/>
      <c r="P823" s="204"/>
      <c r="Q823" s="201"/>
      <c r="R823" s="202" t="str">
        <f>IF(ISBLANK(Q823), "", VLOOKUP(Q823, Z!$A$2:$C$4127, 3, FALSE))</f>
        <v/>
      </c>
      <c r="S823" s="206"/>
      <c r="T823" s="207">
        <f t="shared" si="132"/>
        <v>0</v>
      </c>
      <c r="U823" s="211"/>
      <c r="V823" s="237">
        <f t="shared" si="133"/>
        <v>1</v>
      </c>
      <c r="W823" s="238">
        <f t="shared" si="139"/>
        <v>36.82</v>
      </c>
      <c r="X823" s="239">
        <f t="shared" si="134"/>
        <v>1</v>
      </c>
      <c r="Y823" s="237">
        <f t="shared" si="135"/>
        <v>1</v>
      </c>
      <c r="Z823" s="238">
        <f t="shared" si="136"/>
        <v>23.933</v>
      </c>
      <c r="AA823" s="238">
        <f t="shared" si="137"/>
        <v>23.933</v>
      </c>
      <c r="AB823" s="238">
        <f t="shared" si="140"/>
        <v>13.052</v>
      </c>
      <c r="AC823" s="238">
        <f t="shared" si="138"/>
        <v>15.262500000000001</v>
      </c>
      <c r="AD823" s="240">
        <f t="shared" si="141"/>
        <v>0</v>
      </c>
      <c r="AE823" s="240">
        <f t="shared" si="142"/>
        <v>79</v>
      </c>
      <c r="AF823" s="240"/>
      <c r="AG823" s="240"/>
    </row>
    <row r="824" spans="1:33" x14ac:dyDescent="0.2">
      <c r="A824" s="197"/>
      <c r="B824" s="9">
        <v>795</v>
      </c>
      <c r="C824" s="204"/>
      <c r="D824" s="204"/>
      <c r="E824" s="201"/>
      <c r="F824" s="202" t="str">
        <f>IF(ISBLANK(E824), "", VLOOKUP(E824, Z!$A$2:$C$4127, 3, FALSE))</f>
        <v/>
      </c>
      <c r="G824" s="227"/>
      <c r="H824" s="227"/>
      <c r="I824" s="203" cm="1">
        <f t="array" ref="I824">IFERROR(W824/100*L824*INDEX(Application,X824,4), 0)</f>
        <v>0</v>
      </c>
      <c r="J824" s="204"/>
      <c r="K824" s="204"/>
      <c r="L824" s="229"/>
      <c r="M824" s="228"/>
      <c r="N824" s="203" cm="1">
        <f t="array" ref="N824">IFERROR(M824/100*L824*INDEX(Application,X824,4), 0)</f>
        <v>0</v>
      </c>
      <c r="O824" s="205"/>
      <c r="P824" s="204"/>
      <c r="Q824" s="201"/>
      <c r="R824" s="202" t="str">
        <f>IF(ISBLANK(Q824), "", VLOOKUP(Q824, Z!$A$2:$C$4127, 3, FALSE))</f>
        <v/>
      </c>
      <c r="S824" s="206"/>
      <c r="T824" s="207">
        <f t="shared" si="132"/>
        <v>0</v>
      </c>
      <c r="U824" s="211"/>
      <c r="V824" s="237">
        <f t="shared" si="133"/>
        <v>1</v>
      </c>
      <c r="W824" s="238">
        <f t="shared" si="139"/>
        <v>36.82</v>
      </c>
      <c r="X824" s="239">
        <f t="shared" si="134"/>
        <v>1</v>
      </c>
      <c r="Y824" s="237">
        <f t="shared" si="135"/>
        <v>1</v>
      </c>
      <c r="Z824" s="238">
        <f t="shared" si="136"/>
        <v>23.933</v>
      </c>
      <c r="AA824" s="238">
        <f t="shared" si="137"/>
        <v>23.933</v>
      </c>
      <c r="AB824" s="238">
        <f t="shared" si="140"/>
        <v>13.052</v>
      </c>
      <c r="AC824" s="238">
        <f t="shared" si="138"/>
        <v>15.262500000000001</v>
      </c>
      <c r="AD824" s="240">
        <f t="shared" si="141"/>
        <v>0</v>
      </c>
      <c r="AE824" s="240">
        <f t="shared" si="142"/>
        <v>79</v>
      </c>
      <c r="AF824" s="240"/>
      <c r="AG824" s="240"/>
    </row>
    <row r="825" spans="1:33" x14ac:dyDescent="0.2">
      <c r="A825" s="197"/>
      <c r="B825" s="9">
        <v>796</v>
      </c>
      <c r="C825" s="204"/>
      <c r="D825" s="204"/>
      <c r="E825" s="201"/>
      <c r="F825" s="202" t="str">
        <f>IF(ISBLANK(E825), "", VLOOKUP(E825, Z!$A$2:$C$4127, 3, FALSE))</f>
        <v/>
      </c>
      <c r="G825" s="227"/>
      <c r="H825" s="227"/>
      <c r="I825" s="203" cm="1">
        <f t="array" ref="I825">IFERROR(W825/100*L825*INDEX(Application,X825,4), 0)</f>
        <v>0</v>
      </c>
      <c r="J825" s="204"/>
      <c r="K825" s="204"/>
      <c r="L825" s="229"/>
      <c r="M825" s="228"/>
      <c r="N825" s="203" cm="1">
        <f t="array" ref="N825">IFERROR(M825/100*L825*INDEX(Application,X825,4), 0)</f>
        <v>0</v>
      </c>
      <c r="O825" s="205"/>
      <c r="P825" s="204"/>
      <c r="Q825" s="201"/>
      <c r="R825" s="202" t="str">
        <f>IF(ISBLANK(Q825), "", VLOOKUP(Q825, Z!$A$2:$C$4127, 3, FALSE))</f>
        <v/>
      </c>
      <c r="S825" s="206"/>
      <c r="T825" s="207">
        <f t="shared" si="132"/>
        <v>0</v>
      </c>
      <c r="U825" s="211"/>
      <c r="V825" s="237">
        <f t="shared" si="133"/>
        <v>1</v>
      </c>
      <c r="W825" s="238">
        <f t="shared" si="139"/>
        <v>36.82</v>
      </c>
      <c r="X825" s="239">
        <f t="shared" si="134"/>
        <v>1</v>
      </c>
      <c r="Y825" s="237">
        <f t="shared" si="135"/>
        <v>1</v>
      </c>
      <c r="Z825" s="238">
        <f t="shared" si="136"/>
        <v>23.933</v>
      </c>
      <c r="AA825" s="238">
        <f t="shared" si="137"/>
        <v>23.933</v>
      </c>
      <c r="AB825" s="238">
        <f t="shared" si="140"/>
        <v>13.052</v>
      </c>
      <c r="AC825" s="238">
        <f t="shared" si="138"/>
        <v>15.262500000000001</v>
      </c>
      <c r="AD825" s="240">
        <f t="shared" si="141"/>
        <v>0</v>
      </c>
      <c r="AE825" s="240">
        <f t="shared" si="142"/>
        <v>79</v>
      </c>
      <c r="AF825" s="240"/>
      <c r="AG825" s="240"/>
    </row>
    <row r="826" spans="1:33" x14ac:dyDescent="0.2">
      <c r="A826" s="197"/>
      <c r="B826" s="226">
        <v>797</v>
      </c>
      <c r="C826" s="204"/>
      <c r="D826" s="204"/>
      <c r="E826" s="201"/>
      <c r="F826" s="202" t="str">
        <f>IF(ISBLANK(E826), "", VLOOKUP(E826, Z!$A$2:$C$4127, 3, FALSE))</f>
        <v/>
      </c>
      <c r="G826" s="227"/>
      <c r="H826" s="227"/>
      <c r="I826" s="203" cm="1">
        <f t="array" ref="I826">IFERROR(W826/100*L826*INDEX(Application,X826,4), 0)</f>
        <v>0</v>
      </c>
      <c r="J826" s="204"/>
      <c r="K826" s="204"/>
      <c r="L826" s="229"/>
      <c r="M826" s="228"/>
      <c r="N826" s="203" cm="1">
        <f t="array" ref="N826">IFERROR(M826/100*L826*INDEX(Application,X826,4), 0)</f>
        <v>0</v>
      </c>
      <c r="O826" s="205"/>
      <c r="P826" s="204"/>
      <c r="Q826" s="201"/>
      <c r="R826" s="202" t="str">
        <f>IF(ISBLANK(Q826), "", VLOOKUP(Q826, Z!$A$2:$C$4127, 3, FALSE))</f>
        <v/>
      </c>
      <c r="S826" s="206"/>
      <c r="T826" s="207">
        <f t="shared" si="132"/>
        <v>0</v>
      </c>
      <c r="U826" s="211"/>
      <c r="V826" s="237">
        <f t="shared" si="133"/>
        <v>1</v>
      </c>
      <c r="W826" s="238">
        <f t="shared" si="139"/>
        <v>36.82</v>
      </c>
      <c r="X826" s="239">
        <f t="shared" si="134"/>
        <v>1</v>
      </c>
      <c r="Y826" s="237">
        <f t="shared" si="135"/>
        <v>1</v>
      </c>
      <c r="Z826" s="238">
        <f t="shared" si="136"/>
        <v>23.933</v>
      </c>
      <c r="AA826" s="238">
        <f t="shared" si="137"/>
        <v>23.933</v>
      </c>
      <c r="AB826" s="238">
        <f t="shared" si="140"/>
        <v>13.052</v>
      </c>
      <c r="AC826" s="238">
        <f t="shared" si="138"/>
        <v>15.262500000000001</v>
      </c>
      <c r="AD826" s="240">
        <f t="shared" si="141"/>
        <v>0</v>
      </c>
      <c r="AE826" s="240">
        <f t="shared" si="142"/>
        <v>79</v>
      </c>
      <c r="AF826" s="240"/>
      <c r="AG826" s="240"/>
    </row>
    <row r="827" spans="1:33" x14ac:dyDescent="0.2">
      <c r="A827" s="197"/>
      <c r="B827" s="9">
        <v>798</v>
      </c>
      <c r="C827" s="204"/>
      <c r="D827" s="204"/>
      <c r="E827" s="201"/>
      <c r="F827" s="202" t="str">
        <f>IF(ISBLANK(E827), "", VLOOKUP(E827, Z!$A$2:$C$4127, 3, FALSE))</f>
        <v/>
      </c>
      <c r="G827" s="227"/>
      <c r="H827" s="227"/>
      <c r="I827" s="203" cm="1">
        <f t="array" ref="I827">IFERROR(W827/100*L827*INDEX(Application,X827,4), 0)</f>
        <v>0</v>
      </c>
      <c r="J827" s="204"/>
      <c r="K827" s="204"/>
      <c r="L827" s="229"/>
      <c r="M827" s="228"/>
      <c r="N827" s="203" cm="1">
        <f t="array" ref="N827">IFERROR(M827/100*L827*INDEX(Application,X827,4), 0)</f>
        <v>0</v>
      </c>
      <c r="O827" s="205"/>
      <c r="P827" s="204"/>
      <c r="Q827" s="201"/>
      <c r="R827" s="202" t="str">
        <f>IF(ISBLANK(Q827), "", VLOOKUP(Q827, Z!$A$2:$C$4127, 3, FALSE))</f>
        <v/>
      </c>
      <c r="S827" s="206"/>
      <c r="T827" s="207">
        <f t="shared" si="132"/>
        <v>0</v>
      </c>
      <c r="U827" s="211"/>
      <c r="V827" s="237">
        <f t="shared" si="133"/>
        <v>1</v>
      </c>
      <c r="W827" s="238">
        <f t="shared" si="139"/>
        <v>36.82</v>
      </c>
      <c r="X827" s="239">
        <f t="shared" si="134"/>
        <v>1</v>
      </c>
      <c r="Y827" s="237">
        <f t="shared" si="135"/>
        <v>1</v>
      </c>
      <c r="Z827" s="238">
        <f t="shared" si="136"/>
        <v>23.933</v>
      </c>
      <c r="AA827" s="238">
        <f t="shared" si="137"/>
        <v>23.933</v>
      </c>
      <c r="AB827" s="238">
        <f t="shared" si="140"/>
        <v>13.052</v>
      </c>
      <c r="AC827" s="238">
        <f t="shared" si="138"/>
        <v>15.262500000000001</v>
      </c>
      <c r="AD827" s="240">
        <f t="shared" si="141"/>
        <v>0</v>
      </c>
      <c r="AE827" s="240">
        <f t="shared" si="142"/>
        <v>79</v>
      </c>
      <c r="AF827" s="240"/>
      <c r="AG827" s="240"/>
    </row>
    <row r="828" spans="1:33" x14ac:dyDescent="0.2">
      <c r="A828" s="197"/>
      <c r="B828" s="9">
        <v>799</v>
      </c>
      <c r="C828" s="204"/>
      <c r="D828" s="204"/>
      <c r="E828" s="201"/>
      <c r="F828" s="202" t="str">
        <f>IF(ISBLANK(E828), "", VLOOKUP(E828, Z!$A$2:$C$4127, 3, FALSE))</f>
        <v/>
      </c>
      <c r="G828" s="227"/>
      <c r="H828" s="227"/>
      <c r="I828" s="203" cm="1">
        <f t="array" ref="I828">IFERROR(W828/100*L828*INDEX(Application,X828,4), 0)</f>
        <v>0</v>
      </c>
      <c r="J828" s="204"/>
      <c r="K828" s="204"/>
      <c r="L828" s="229"/>
      <c r="M828" s="228"/>
      <c r="N828" s="203" cm="1">
        <f t="array" ref="N828">IFERROR(M828/100*L828*INDEX(Application,X828,4), 0)</f>
        <v>0</v>
      </c>
      <c r="O828" s="205"/>
      <c r="P828" s="204"/>
      <c r="Q828" s="201"/>
      <c r="R828" s="202" t="str">
        <f>IF(ISBLANK(Q828), "", VLOOKUP(Q828, Z!$A$2:$C$4127, 3, FALSE))</f>
        <v/>
      </c>
      <c r="S828" s="206"/>
      <c r="T828" s="207">
        <f t="shared" si="132"/>
        <v>0</v>
      </c>
      <c r="U828" s="211"/>
      <c r="V828" s="237">
        <f t="shared" si="133"/>
        <v>1</v>
      </c>
      <c r="W828" s="238">
        <f t="shared" si="139"/>
        <v>36.82</v>
      </c>
      <c r="X828" s="239">
        <f t="shared" si="134"/>
        <v>1</v>
      </c>
      <c r="Y828" s="237">
        <f t="shared" si="135"/>
        <v>1</v>
      </c>
      <c r="Z828" s="238">
        <f t="shared" si="136"/>
        <v>23.933</v>
      </c>
      <c r="AA828" s="238">
        <f t="shared" si="137"/>
        <v>23.933</v>
      </c>
      <c r="AB828" s="238">
        <f t="shared" si="140"/>
        <v>13.052</v>
      </c>
      <c r="AC828" s="238">
        <f t="shared" si="138"/>
        <v>15.262500000000001</v>
      </c>
      <c r="AD828" s="240">
        <f t="shared" si="141"/>
        <v>0</v>
      </c>
      <c r="AE828" s="240">
        <f t="shared" si="142"/>
        <v>79</v>
      </c>
      <c r="AF828" s="240"/>
      <c r="AG828" s="240"/>
    </row>
    <row r="829" spans="1:33" x14ac:dyDescent="0.2">
      <c r="A829" s="197"/>
      <c r="B829" s="9">
        <v>800</v>
      </c>
      <c r="C829" s="204"/>
      <c r="D829" s="204"/>
      <c r="E829" s="201"/>
      <c r="F829" s="202" t="str">
        <f>IF(ISBLANK(E829), "", VLOOKUP(E829, Z!$A$2:$C$4127, 3, FALSE))</f>
        <v/>
      </c>
      <c r="G829" s="227"/>
      <c r="H829" s="227"/>
      <c r="I829" s="203" cm="1">
        <f t="array" ref="I829">IFERROR(W829/100*L829*INDEX(Application,X829,4), 0)</f>
        <v>0</v>
      </c>
      <c r="J829" s="204"/>
      <c r="K829" s="204"/>
      <c r="L829" s="229"/>
      <c r="M829" s="228"/>
      <c r="N829" s="203" cm="1">
        <f t="array" ref="N829">IFERROR(M829/100*L829*INDEX(Application,X829,4), 0)</f>
        <v>0</v>
      </c>
      <c r="O829" s="205"/>
      <c r="P829" s="204"/>
      <c r="Q829" s="201"/>
      <c r="R829" s="202" t="str">
        <f>IF(ISBLANK(Q829), "", VLOOKUP(Q829, Z!$A$2:$C$4127, 3, FALSE))</f>
        <v/>
      </c>
      <c r="S829" s="206"/>
      <c r="T829" s="207">
        <f t="shared" si="132"/>
        <v>0</v>
      </c>
      <c r="U829" s="211"/>
      <c r="V829" s="237">
        <f t="shared" si="133"/>
        <v>1</v>
      </c>
      <c r="W829" s="238">
        <f t="shared" si="139"/>
        <v>36.82</v>
      </c>
      <c r="X829" s="239">
        <f t="shared" si="134"/>
        <v>1</v>
      </c>
      <c r="Y829" s="237">
        <f t="shared" si="135"/>
        <v>1</v>
      </c>
      <c r="Z829" s="238">
        <f t="shared" si="136"/>
        <v>23.933</v>
      </c>
      <c r="AA829" s="238">
        <f t="shared" si="137"/>
        <v>23.933</v>
      </c>
      <c r="AB829" s="238">
        <f t="shared" si="140"/>
        <v>13.052</v>
      </c>
      <c r="AC829" s="238">
        <f t="shared" si="138"/>
        <v>15.262500000000001</v>
      </c>
      <c r="AD829" s="240">
        <f t="shared" si="141"/>
        <v>0</v>
      </c>
      <c r="AE829" s="240">
        <f t="shared" si="142"/>
        <v>79</v>
      </c>
      <c r="AF829" s="240"/>
      <c r="AG829" s="240"/>
    </row>
    <row r="830" spans="1:33" x14ac:dyDescent="0.2">
      <c r="A830" s="197"/>
      <c r="B830" s="226">
        <v>801</v>
      </c>
      <c r="C830" s="204"/>
      <c r="D830" s="204"/>
      <c r="E830" s="201"/>
      <c r="F830" s="202" t="str">
        <f>IF(ISBLANK(E830), "", VLOOKUP(E830, Z!$A$2:$C$4127, 3, FALSE))</f>
        <v/>
      </c>
      <c r="G830" s="227"/>
      <c r="H830" s="227"/>
      <c r="I830" s="203" cm="1">
        <f t="array" ref="I830">IFERROR(W830/100*L830*INDEX(Application,X830,4), 0)</f>
        <v>0</v>
      </c>
      <c r="J830" s="204"/>
      <c r="K830" s="204"/>
      <c r="L830" s="229"/>
      <c r="M830" s="228"/>
      <c r="N830" s="203" cm="1">
        <f t="array" ref="N830">IFERROR(M830/100*L830*INDEX(Application,X830,4), 0)</f>
        <v>0</v>
      </c>
      <c r="O830" s="205"/>
      <c r="P830" s="204"/>
      <c r="Q830" s="201"/>
      <c r="R830" s="202" t="str">
        <f>IF(ISBLANK(Q830), "", VLOOKUP(Q830, Z!$A$2:$C$4127, 3, FALSE))</f>
        <v/>
      </c>
      <c r="S830" s="206"/>
      <c r="T830" s="207">
        <f t="shared" si="132"/>
        <v>0</v>
      </c>
      <c r="U830" s="211"/>
      <c r="V830" s="237">
        <f t="shared" si="133"/>
        <v>1</v>
      </c>
      <c r="W830" s="238">
        <f t="shared" si="139"/>
        <v>36.82</v>
      </c>
      <c r="X830" s="239">
        <f t="shared" si="134"/>
        <v>1</v>
      </c>
      <c r="Y830" s="237">
        <f t="shared" si="135"/>
        <v>1</v>
      </c>
      <c r="Z830" s="238">
        <f t="shared" si="136"/>
        <v>23.933</v>
      </c>
      <c r="AA830" s="238">
        <f t="shared" si="137"/>
        <v>23.933</v>
      </c>
      <c r="AB830" s="238">
        <f t="shared" si="140"/>
        <v>13.052</v>
      </c>
      <c r="AC830" s="238">
        <f t="shared" si="138"/>
        <v>15.262500000000001</v>
      </c>
      <c r="AD830" s="240">
        <f t="shared" si="141"/>
        <v>0</v>
      </c>
      <c r="AE830" s="240">
        <f t="shared" si="142"/>
        <v>79</v>
      </c>
      <c r="AF830" s="240"/>
      <c r="AG830" s="240"/>
    </row>
    <row r="831" spans="1:33" x14ac:dyDescent="0.2">
      <c r="A831" s="197"/>
      <c r="B831" s="9">
        <v>802</v>
      </c>
      <c r="C831" s="204"/>
      <c r="D831" s="204"/>
      <c r="E831" s="201"/>
      <c r="F831" s="202" t="str">
        <f>IF(ISBLANK(E831), "", VLOOKUP(E831, Z!$A$2:$C$4127, 3, FALSE))</f>
        <v/>
      </c>
      <c r="G831" s="227"/>
      <c r="H831" s="227"/>
      <c r="I831" s="203" cm="1">
        <f t="array" ref="I831">IFERROR(W831/100*L831*INDEX(Application,X831,4), 0)</f>
        <v>0</v>
      </c>
      <c r="J831" s="204"/>
      <c r="K831" s="204"/>
      <c r="L831" s="229"/>
      <c r="M831" s="228"/>
      <c r="N831" s="203" cm="1">
        <f t="array" ref="N831">IFERROR(M831/100*L831*INDEX(Application,X831,4), 0)</f>
        <v>0</v>
      </c>
      <c r="O831" s="205"/>
      <c r="P831" s="204"/>
      <c r="Q831" s="201"/>
      <c r="R831" s="202" t="str">
        <f>IF(ISBLANK(Q831), "", VLOOKUP(Q831, Z!$A$2:$C$4127, 3, FALSE))</f>
        <v/>
      </c>
      <c r="S831" s="206"/>
      <c r="T831" s="207">
        <f t="shared" si="132"/>
        <v>0</v>
      </c>
      <c r="U831" s="211"/>
      <c r="V831" s="237">
        <f t="shared" si="133"/>
        <v>1</v>
      </c>
      <c r="W831" s="238">
        <f t="shared" si="139"/>
        <v>36.82</v>
      </c>
      <c r="X831" s="239">
        <f t="shared" si="134"/>
        <v>1</v>
      </c>
      <c r="Y831" s="237">
        <f t="shared" si="135"/>
        <v>1</v>
      </c>
      <c r="Z831" s="238">
        <f t="shared" si="136"/>
        <v>23.933</v>
      </c>
      <c r="AA831" s="238">
        <f t="shared" si="137"/>
        <v>23.933</v>
      </c>
      <c r="AB831" s="238">
        <f t="shared" si="140"/>
        <v>13.052</v>
      </c>
      <c r="AC831" s="238">
        <f t="shared" si="138"/>
        <v>15.262500000000001</v>
      </c>
      <c r="AD831" s="240">
        <f t="shared" si="141"/>
        <v>0</v>
      </c>
      <c r="AE831" s="240">
        <f t="shared" si="142"/>
        <v>79</v>
      </c>
      <c r="AF831" s="240"/>
      <c r="AG831" s="240"/>
    </row>
    <row r="832" spans="1:33" x14ac:dyDescent="0.2">
      <c r="A832" s="197"/>
      <c r="B832" s="9">
        <v>803</v>
      </c>
      <c r="C832" s="204"/>
      <c r="D832" s="204"/>
      <c r="E832" s="201"/>
      <c r="F832" s="202" t="str">
        <f>IF(ISBLANK(E832), "", VLOOKUP(E832, Z!$A$2:$C$4127, 3, FALSE))</f>
        <v/>
      </c>
      <c r="G832" s="227"/>
      <c r="H832" s="227"/>
      <c r="I832" s="203" cm="1">
        <f t="array" ref="I832">IFERROR(W832/100*L832*INDEX(Application,X832,4), 0)</f>
        <v>0</v>
      </c>
      <c r="J832" s="204"/>
      <c r="K832" s="204"/>
      <c r="L832" s="229"/>
      <c r="M832" s="228"/>
      <c r="N832" s="203" cm="1">
        <f t="array" ref="N832">IFERROR(M832/100*L832*INDEX(Application,X832,4), 0)</f>
        <v>0</v>
      </c>
      <c r="O832" s="205"/>
      <c r="P832" s="204"/>
      <c r="Q832" s="201"/>
      <c r="R832" s="202" t="str">
        <f>IF(ISBLANK(Q832), "", VLOOKUP(Q832, Z!$A$2:$C$4127, 3, FALSE))</f>
        <v/>
      </c>
      <c r="S832" s="206"/>
      <c r="T832" s="207">
        <f t="shared" si="132"/>
        <v>0</v>
      </c>
      <c r="U832" s="211"/>
      <c r="V832" s="237">
        <f t="shared" si="133"/>
        <v>1</v>
      </c>
      <c r="W832" s="238">
        <f t="shared" si="139"/>
        <v>36.82</v>
      </c>
      <c r="X832" s="239">
        <f t="shared" si="134"/>
        <v>1</v>
      </c>
      <c r="Y832" s="237">
        <f t="shared" si="135"/>
        <v>1</v>
      </c>
      <c r="Z832" s="238">
        <f t="shared" si="136"/>
        <v>23.933</v>
      </c>
      <c r="AA832" s="238">
        <f t="shared" si="137"/>
        <v>23.933</v>
      </c>
      <c r="AB832" s="238">
        <f t="shared" si="140"/>
        <v>13.052</v>
      </c>
      <c r="AC832" s="238">
        <f t="shared" si="138"/>
        <v>15.262500000000001</v>
      </c>
      <c r="AD832" s="240">
        <f t="shared" si="141"/>
        <v>0</v>
      </c>
      <c r="AE832" s="240">
        <f t="shared" si="142"/>
        <v>79</v>
      </c>
      <c r="AF832" s="240"/>
      <c r="AG832" s="240"/>
    </row>
    <row r="833" spans="1:33" x14ac:dyDescent="0.2">
      <c r="A833" s="197"/>
      <c r="B833" s="9">
        <v>804</v>
      </c>
      <c r="C833" s="204"/>
      <c r="D833" s="204"/>
      <c r="E833" s="201"/>
      <c r="F833" s="202" t="str">
        <f>IF(ISBLANK(E833), "", VLOOKUP(E833, Z!$A$2:$C$4127, 3, FALSE))</f>
        <v/>
      </c>
      <c r="G833" s="227"/>
      <c r="H833" s="227"/>
      <c r="I833" s="203" cm="1">
        <f t="array" ref="I833">IFERROR(W833/100*L833*INDEX(Application,X833,4), 0)</f>
        <v>0</v>
      </c>
      <c r="J833" s="204"/>
      <c r="K833" s="204"/>
      <c r="L833" s="229"/>
      <c r="M833" s="228"/>
      <c r="N833" s="203" cm="1">
        <f t="array" ref="N833">IFERROR(M833/100*L833*INDEX(Application,X833,4), 0)</f>
        <v>0</v>
      </c>
      <c r="O833" s="205"/>
      <c r="P833" s="204"/>
      <c r="Q833" s="201"/>
      <c r="R833" s="202" t="str">
        <f>IF(ISBLANK(Q833), "", VLOOKUP(Q833, Z!$A$2:$C$4127, 3, FALSE))</f>
        <v/>
      </c>
      <c r="S833" s="206"/>
      <c r="T833" s="207">
        <f t="shared" si="132"/>
        <v>0</v>
      </c>
      <c r="U833" s="211"/>
      <c r="V833" s="237">
        <f t="shared" si="133"/>
        <v>1</v>
      </c>
      <c r="W833" s="238">
        <f t="shared" si="139"/>
        <v>36.82</v>
      </c>
      <c r="X833" s="239">
        <f t="shared" si="134"/>
        <v>1</v>
      </c>
      <c r="Y833" s="237">
        <f t="shared" si="135"/>
        <v>1</v>
      </c>
      <c r="Z833" s="238">
        <f t="shared" si="136"/>
        <v>23.933</v>
      </c>
      <c r="AA833" s="238">
        <f t="shared" si="137"/>
        <v>23.933</v>
      </c>
      <c r="AB833" s="238">
        <f t="shared" si="140"/>
        <v>13.052</v>
      </c>
      <c r="AC833" s="238">
        <f t="shared" si="138"/>
        <v>15.262500000000001</v>
      </c>
      <c r="AD833" s="240">
        <f t="shared" si="141"/>
        <v>0</v>
      </c>
      <c r="AE833" s="240">
        <f t="shared" si="142"/>
        <v>79</v>
      </c>
      <c r="AF833" s="240"/>
      <c r="AG833" s="240"/>
    </row>
    <row r="834" spans="1:33" x14ac:dyDescent="0.2">
      <c r="A834" s="197"/>
      <c r="B834" s="226">
        <v>805</v>
      </c>
      <c r="C834" s="204"/>
      <c r="D834" s="204"/>
      <c r="E834" s="201"/>
      <c r="F834" s="202" t="str">
        <f>IF(ISBLANK(E834), "", VLOOKUP(E834, Z!$A$2:$C$4127, 3, FALSE))</f>
        <v/>
      </c>
      <c r="G834" s="227"/>
      <c r="H834" s="227"/>
      <c r="I834" s="203" cm="1">
        <f t="array" ref="I834">IFERROR(W834/100*L834*INDEX(Application,X834,4), 0)</f>
        <v>0</v>
      </c>
      <c r="J834" s="204"/>
      <c r="K834" s="204"/>
      <c r="L834" s="229"/>
      <c r="M834" s="228"/>
      <c r="N834" s="203" cm="1">
        <f t="array" ref="N834">IFERROR(M834/100*L834*INDEX(Application,X834,4), 0)</f>
        <v>0</v>
      </c>
      <c r="O834" s="205"/>
      <c r="P834" s="204"/>
      <c r="Q834" s="201"/>
      <c r="R834" s="202" t="str">
        <f>IF(ISBLANK(Q834), "", VLOOKUP(Q834, Z!$A$2:$C$4127, 3, FALSE))</f>
        <v/>
      </c>
      <c r="S834" s="206"/>
      <c r="T834" s="207">
        <f t="shared" si="132"/>
        <v>0</v>
      </c>
      <c r="U834" s="211"/>
      <c r="V834" s="237">
        <f t="shared" si="133"/>
        <v>1</v>
      </c>
      <c r="W834" s="238">
        <f t="shared" si="139"/>
        <v>36.82</v>
      </c>
      <c r="X834" s="239">
        <f t="shared" si="134"/>
        <v>1</v>
      </c>
      <c r="Y834" s="237">
        <f t="shared" si="135"/>
        <v>1</v>
      </c>
      <c r="Z834" s="238">
        <f t="shared" si="136"/>
        <v>23.933</v>
      </c>
      <c r="AA834" s="238">
        <f t="shared" si="137"/>
        <v>23.933</v>
      </c>
      <c r="AB834" s="238">
        <f t="shared" si="140"/>
        <v>13.052</v>
      </c>
      <c r="AC834" s="238">
        <f t="shared" si="138"/>
        <v>15.262500000000001</v>
      </c>
      <c r="AD834" s="240">
        <f t="shared" si="141"/>
        <v>0</v>
      </c>
      <c r="AE834" s="240">
        <f t="shared" si="142"/>
        <v>79</v>
      </c>
      <c r="AF834" s="240"/>
      <c r="AG834" s="240"/>
    </row>
    <row r="835" spans="1:33" x14ac:dyDescent="0.2">
      <c r="A835" s="197"/>
      <c r="B835" s="9">
        <v>806</v>
      </c>
      <c r="C835" s="204"/>
      <c r="D835" s="204"/>
      <c r="E835" s="201"/>
      <c r="F835" s="202" t="str">
        <f>IF(ISBLANK(E835), "", VLOOKUP(E835, Z!$A$2:$C$4127, 3, FALSE))</f>
        <v/>
      </c>
      <c r="G835" s="227"/>
      <c r="H835" s="227"/>
      <c r="I835" s="203" cm="1">
        <f t="array" ref="I835">IFERROR(W835/100*L835*INDEX(Application,X835,4), 0)</f>
        <v>0</v>
      </c>
      <c r="J835" s="204"/>
      <c r="K835" s="204"/>
      <c r="L835" s="229"/>
      <c r="M835" s="228"/>
      <c r="N835" s="203" cm="1">
        <f t="array" ref="N835">IFERROR(M835/100*L835*INDEX(Application,X835,4), 0)</f>
        <v>0</v>
      </c>
      <c r="O835" s="205"/>
      <c r="P835" s="204"/>
      <c r="Q835" s="201"/>
      <c r="R835" s="202" t="str">
        <f>IF(ISBLANK(Q835), "", VLOOKUP(Q835, Z!$A$2:$C$4127, 3, FALSE))</f>
        <v/>
      </c>
      <c r="S835" s="206"/>
      <c r="T835" s="207">
        <f t="shared" si="132"/>
        <v>0</v>
      </c>
      <c r="U835" s="211"/>
      <c r="V835" s="237">
        <f t="shared" si="133"/>
        <v>1</v>
      </c>
      <c r="W835" s="238">
        <f t="shared" si="139"/>
        <v>36.82</v>
      </c>
      <c r="X835" s="239">
        <f t="shared" si="134"/>
        <v>1</v>
      </c>
      <c r="Y835" s="237">
        <f t="shared" si="135"/>
        <v>1</v>
      </c>
      <c r="Z835" s="238">
        <f t="shared" si="136"/>
        <v>23.933</v>
      </c>
      <c r="AA835" s="238">
        <f t="shared" si="137"/>
        <v>23.933</v>
      </c>
      <c r="AB835" s="238">
        <f t="shared" si="140"/>
        <v>13.052</v>
      </c>
      <c r="AC835" s="238">
        <f t="shared" si="138"/>
        <v>15.262500000000001</v>
      </c>
      <c r="AD835" s="240">
        <f t="shared" si="141"/>
        <v>0</v>
      </c>
      <c r="AE835" s="240">
        <f t="shared" si="142"/>
        <v>79</v>
      </c>
      <c r="AF835" s="240"/>
      <c r="AG835" s="240"/>
    </row>
    <row r="836" spans="1:33" x14ac:dyDescent="0.2">
      <c r="A836" s="197"/>
      <c r="B836" s="9">
        <v>807</v>
      </c>
      <c r="C836" s="204"/>
      <c r="D836" s="204"/>
      <c r="E836" s="201"/>
      <c r="F836" s="202" t="str">
        <f>IF(ISBLANK(E836), "", VLOOKUP(E836, Z!$A$2:$C$4127, 3, FALSE))</f>
        <v/>
      </c>
      <c r="G836" s="227"/>
      <c r="H836" s="227"/>
      <c r="I836" s="203" cm="1">
        <f t="array" ref="I836">IFERROR(W836/100*L836*INDEX(Application,X836,4), 0)</f>
        <v>0</v>
      </c>
      <c r="J836" s="204"/>
      <c r="K836" s="204"/>
      <c r="L836" s="229"/>
      <c r="M836" s="228"/>
      <c r="N836" s="203" cm="1">
        <f t="array" ref="N836">IFERROR(M836/100*L836*INDEX(Application,X836,4), 0)</f>
        <v>0</v>
      </c>
      <c r="O836" s="205"/>
      <c r="P836" s="204"/>
      <c r="Q836" s="201"/>
      <c r="R836" s="202" t="str">
        <f>IF(ISBLANK(Q836), "", VLOOKUP(Q836, Z!$A$2:$C$4127, 3, FALSE))</f>
        <v/>
      </c>
      <c r="S836" s="206"/>
      <c r="T836" s="207">
        <f t="shared" si="132"/>
        <v>0</v>
      </c>
      <c r="U836" s="211"/>
      <c r="V836" s="237">
        <f t="shared" si="133"/>
        <v>1</v>
      </c>
      <c r="W836" s="238">
        <f t="shared" si="139"/>
        <v>36.82</v>
      </c>
      <c r="X836" s="239">
        <f t="shared" si="134"/>
        <v>1</v>
      </c>
      <c r="Y836" s="237">
        <f t="shared" si="135"/>
        <v>1</v>
      </c>
      <c r="Z836" s="238">
        <f t="shared" si="136"/>
        <v>23.933</v>
      </c>
      <c r="AA836" s="238">
        <f t="shared" si="137"/>
        <v>23.933</v>
      </c>
      <c r="AB836" s="238">
        <f t="shared" si="140"/>
        <v>13.052</v>
      </c>
      <c r="AC836" s="238">
        <f t="shared" si="138"/>
        <v>15.262500000000001</v>
      </c>
      <c r="AD836" s="240">
        <f t="shared" si="141"/>
        <v>0</v>
      </c>
      <c r="AE836" s="240">
        <f t="shared" si="142"/>
        <v>79</v>
      </c>
      <c r="AF836" s="240"/>
      <c r="AG836" s="240"/>
    </row>
    <row r="837" spans="1:33" x14ac:dyDescent="0.2">
      <c r="A837" s="197"/>
      <c r="B837" s="9">
        <v>808</v>
      </c>
      <c r="C837" s="204"/>
      <c r="D837" s="204"/>
      <c r="E837" s="201"/>
      <c r="F837" s="202" t="str">
        <f>IF(ISBLANK(E837), "", VLOOKUP(E837, Z!$A$2:$C$4127, 3, FALSE))</f>
        <v/>
      </c>
      <c r="G837" s="227"/>
      <c r="H837" s="227"/>
      <c r="I837" s="203" cm="1">
        <f t="array" ref="I837">IFERROR(W837/100*L837*INDEX(Application,X837,4), 0)</f>
        <v>0</v>
      </c>
      <c r="J837" s="204"/>
      <c r="K837" s="204"/>
      <c r="L837" s="229"/>
      <c r="M837" s="228"/>
      <c r="N837" s="203" cm="1">
        <f t="array" ref="N837">IFERROR(M837/100*L837*INDEX(Application,X837,4), 0)</f>
        <v>0</v>
      </c>
      <c r="O837" s="205"/>
      <c r="P837" s="204"/>
      <c r="Q837" s="201"/>
      <c r="R837" s="202" t="str">
        <f>IF(ISBLANK(Q837), "", VLOOKUP(Q837, Z!$A$2:$C$4127, 3, FALSE))</f>
        <v/>
      </c>
      <c r="S837" s="206"/>
      <c r="T837" s="207">
        <f t="shared" si="132"/>
        <v>0</v>
      </c>
      <c r="U837" s="211"/>
      <c r="V837" s="237">
        <f t="shared" si="133"/>
        <v>1</v>
      </c>
      <c r="W837" s="238">
        <f t="shared" si="139"/>
        <v>36.82</v>
      </c>
      <c r="X837" s="239">
        <f t="shared" si="134"/>
        <v>1</v>
      </c>
      <c r="Y837" s="237">
        <f t="shared" si="135"/>
        <v>1</v>
      </c>
      <c r="Z837" s="238">
        <f t="shared" si="136"/>
        <v>23.933</v>
      </c>
      <c r="AA837" s="238">
        <f t="shared" si="137"/>
        <v>23.933</v>
      </c>
      <c r="AB837" s="238">
        <f t="shared" si="140"/>
        <v>13.052</v>
      </c>
      <c r="AC837" s="238">
        <f t="shared" si="138"/>
        <v>15.262500000000001</v>
      </c>
      <c r="AD837" s="240">
        <f t="shared" si="141"/>
        <v>0</v>
      </c>
      <c r="AE837" s="240">
        <f t="shared" si="142"/>
        <v>79</v>
      </c>
      <c r="AF837" s="240"/>
      <c r="AG837" s="240"/>
    </row>
    <row r="838" spans="1:33" x14ac:dyDescent="0.2">
      <c r="A838" s="197"/>
      <c r="B838" s="226">
        <v>809</v>
      </c>
      <c r="C838" s="204"/>
      <c r="D838" s="204"/>
      <c r="E838" s="201"/>
      <c r="F838" s="202" t="str">
        <f>IF(ISBLANK(E838), "", VLOOKUP(E838, Z!$A$2:$C$4127, 3, FALSE))</f>
        <v/>
      </c>
      <c r="G838" s="227"/>
      <c r="H838" s="227"/>
      <c r="I838" s="203" cm="1">
        <f t="array" ref="I838">IFERROR(W838/100*L838*INDEX(Application,X838,4), 0)</f>
        <v>0</v>
      </c>
      <c r="J838" s="204"/>
      <c r="K838" s="204"/>
      <c r="L838" s="229"/>
      <c r="M838" s="228"/>
      <c r="N838" s="203" cm="1">
        <f t="array" ref="N838">IFERROR(M838/100*L838*INDEX(Application,X838,4), 0)</f>
        <v>0</v>
      </c>
      <c r="O838" s="205"/>
      <c r="P838" s="204"/>
      <c r="Q838" s="201"/>
      <c r="R838" s="202" t="str">
        <f>IF(ISBLANK(Q838), "", VLOOKUP(Q838, Z!$A$2:$C$4127, 3, FALSE))</f>
        <v/>
      </c>
      <c r="S838" s="206"/>
      <c r="T838" s="207">
        <f t="shared" si="132"/>
        <v>0</v>
      </c>
      <c r="U838" s="211"/>
      <c r="V838" s="237">
        <f t="shared" si="133"/>
        <v>1</v>
      </c>
      <c r="W838" s="238">
        <f t="shared" si="139"/>
        <v>36.82</v>
      </c>
      <c r="X838" s="239">
        <f t="shared" si="134"/>
        <v>1</v>
      </c>
      <c r="Y838" s="237">
        <f t="shared" si="135"/>
        <v>1</v>
      </c>
      <c r="Z838" s="238">
        <f t="shared" si="136"/>
        <v>23.933</v>
      </c>
      <c r="AA838" s="238">
        <f t="shared" si="137"/>
        <v>23.933</v>
      </c>
      <c r="AB838" s="238">
        <f t="shared" si="140"/>
        <v>13.052</v>
      </c>
      <c r="AC838" s="238">
        <f t="shared" si="138"/>
        <v>15.262500000000001</v>
      </c>
      <c r="AD838" s="240">
        <f t="shared" si="141"/>
        <v>0</v>
      </c>
      <c r="AE838" s="240">
        <f t="shared" si="142"/>
        <v>79</v>
      </c>
      <c r="AF838" s="240"/>
      <c r="AG838" s="240"/>
    </row>
    <row r="839" spans="1:33" x14ac:dyDescent="0.2">
      <c r="A839" s="197"/>
      <c r="B839" s="9">
        <v>810</v>
      </c>
      <c r="C839" s="204"/>
      <c r="D839" s="204"/>
      <c r="E839" s="201"/>
      <c r="F839" s="202" t="str">
        <f>IF(ISBLANK(E839), "", VLOOKUP(E839, Z!$A$2:$C$4127, 3, FALSE))</f>
        <v/>
      </c>
      <c r="G839" s="227"/>
      <c r="H839" s="227"/>
      <c r="I839" s="203" cm="1">
        <f t="array" ref="I839">IFERROR(W839/100*L839*INDEX(Application,X839,4), 0)</f>
        <v>0</v>
      </c>
      <c r="J839" s="204"/>
      <c r="K839" s="204"/>
      <c r="L839" s="229"/>
      <c r="M839" s="228"/>
      <c r="N839" s="203" cm="1">
        <f t="array" ref="N839">IFERROR(M839/100*L839*INDEX(Application,X839,4), 0)</f>
        <v>0</v>
      </c>
      <c r="O839" s="205"/>
      <c r="P839" s="204"/>
      <c r="Q839" s="201"/>
      <c r="R839" s="202" t="str">
        <f>IF(ISBLANK(Q839), "", VLOOKUP(Q839, Z!$A$2:$C$4127, 3, FALSE))</f>
        <v/>
      </c>
      <c r="S839" s="206"/>
      <c r="T839" s="207">
        <f t="shared" si="132"/>
        <v>0</v>
      </c>
      <c r="U839" s="211"/>
      <c r="V839" s="237">
        <f t="shared" si="133"/>
        <v>1</v>
      </c>
      <c r="W839" s="238">
        <f t="shared" si="139"/>
        <v>36.82</v>
      </c>
      <c r="X839" s="239">
        <f t="shared" si="134"/>
        <v>1</v>
      </c>
      <c r="Y839" s="237">
        <f t="shared" si="135"/>
        <v>1</v>
      </c>
      <c r="Z839" s="238">
        <f t="shared" si="136"/>
        <v>23.933</v>
      </c>
      <c r="AA839" s="238">
        <f t="shared" si="137"/>
        <v>23.933</v>
      </c>
      <c r="AB839" s="238">
        <f t="shared" si="140"/>
        <v>13.052</v>
      </c>
      <c r="AC839" s="238">
        <f t="shared" si="138"/>
        <v>15.262500000000001</v>
      </c>
      <c r="AD839" s="240">
        <f t="shared" si="141"/>
        <v>0</v>
      </c>
      <c r="AE839" s="240">
        <f t="shared" si="142"/>
        <v>79</v>
      </c>
      <c r="AF839" s="240"/>
      <c r="AG839" s="240"/>
    </row>
    <row r="840" spans="1:33" x14ac:dyDescent="0.2">
      <c r="A840" s="197"/>
      <c r="B840" s="9">
        <v>811</v>
      </c>
      <c r="C840" s="204"/>
      <c r="D840" s="204"/>
      <c r="E840" s="201"/>
      <c r="F840" s="202" t="str">
        <f>IF(ISBLANK(E840), "", VLOOKUP(E840, Z!$A$2:$C$4127, 3, FALSE))</f>
        <v/>
      </c>
      <c r="G840" s="227"/>
      <c r="H840" s="227"/>
      <c r="I840" s="203" cm="1">
        <f t="array" ref="I840">IFERROR(W840/100*L840*INDEX(Application,X840,4), 0)</f>
        <v>0</v>
      </c>
      <c r="J840" s="204"/>
      <c r="K840" s="204"/>
      <c r="L840" s="229"/>
      <c r="M840" s="228"/>
      <c r="N840" s="203" cm="1">
        <f t="array" ref="N840">IFERROR(M840/100*L840*INDEX(Application,X840,4), 0)</f>
        <v>0</v>
      </c>
      <c r="O840" s="205"/>
      <c r="P840" s="204"/>
      <c r="Q840" s="201"/>
      <c r="R840" s="202" t="str">
        <f>IF(ISBLANK(Q840), "", VLOOKUP(Q840, Z!$A$2:$C$4127, 3, FALSE))</f>
        <v/>
      </c>
      <c r="S840" s="206"/>
      <c r="T840" s="207">
        <f t="shared" si="132"/>
        <v>0</v>
      </c>
      <c r="U840" s="211"/>
      <c r="V840" s="237">
        <f t="shared" si="133"/>
        <v>1</v>
      </c>
      <c r="W840" s="238">
        <f t="shared" si="139"/>
        <v>36.82</v>
      </c>
      <c r="X840" s="239">
        <f t="shared" si="134"/>
        <v>1</v>
      </c>
      <c r="Y840" s="237">
        <f t="shared" si="135"/>
        <v>1</v>
      </c>
      <c r="Z840" s="238">
        <f t="shared" si="136"/>
        <v>23.933</v>
      </c>
      <c r="AA840" s="238">
        <f t="shared" si="137"/>
        <v>23.933</v>
      </c>
      <c r="AB840" s="238">
        <f t="shared" si="140"/>
        <v>13.052</v>
      </c>
      <c r="AC840" s="238">
        <f t="shared" si="138"/>
        <v>15.262500000000001</v>
      </c>
      <c r="AD840" s="240">
        <f t="shared" si="141"/>
        <v>0</v>
      </c>
      <c r="AE840" s="240">
        <f t="shared" si="142"/>
        <v>79</v>
      </c>
      <c r="AF840" s="240"/>
      <c r="AG840" s="240"/>
    </row>
    <row r="841" spans="1:33" x14ac:dyDescent="0.2">
      <c r="A841" s="197"/>
      <c r="B841" s="9">
        <v>812</v>
      </c>
      <c r="C841" s="204"/>
      <c r="D841" s="204"/>
      <c r="E841" s="201"/>
      <c r="F841" s="202" t="str">
        <f>IF(ISBLANK(E841), "", VLOOKUP(E841, Z!$A$2:$C$4127, 3, FALSE))</f>
        <v/>
      </c>
      <c r="G841" s="227"/>
      <c r="H841" s="227"/>
      <c r="I841" s="203" cm="1">
        <f t="array" ref="I841">IFERROR(W841/100*L841*INDEX(Application,X841,4), 0)</f>
        <v>0</v>
      </c>
      <c r="J841" s="204"/>
      <c r="K841" s="204"/>
      <c r="L841" s="229"/>
      <c r="M841" s="228"/>
      <c r="N841" s="203" cm="1">
        <f t="array" ref="N841">IFERROR(M841/100*L841*INDEX(Application,X841,4), 0)</f>
        <v>0</v>
      </c>
      <c r="O841" s="205"/>
      <c r="P841" s="204"/>
      <c r="Q841" s="201"/>
      <c r="R841" s="202" t="str">
        <f>IF(ISBLANK(Q841), "", VLOOKUP(Q841, Z!$A$2:$C$4127, 3, FALSE))</f>
        <v/>
      </c>
      <c r="S841" s="206"/>
      <c r="T841" s="207">
        <f t="shared" si="132"/>
        <v>0</v>
      </c>
      <c r="U841" s="211"/>
      <c r="V841" s="237">
        <f t="shared" si="133"/>
        <v>1</v>
      </c>
      <c r="W841" s="238">
        <f t="shared" si="139"/>
        <v>36.82</v>
      </c>
      <c r="X841" s="239">
        <f t="shared" si="134"/>
        <v>1</v>
      </c>
      <c r="Y841" s="237">
        <f t="shared" si="135"/>
        <v>1</v>
      </c>
      <c r="Z841" s="238">
        <f t="shared" si="136"/>
        <v>23.933</v>
      </c>
      <c r="AA841" s="238">
        <f t="shared" si="137"/>
        <v>23.933</v>
      </c>
      <c r="AB841" s="238">
        <f t="shared" si="140"/>
        <v>13.052</v>
      </c>
      <c r="AC841" s="238">
        <f t="shared" si="138"/>
        <v>15.262500000000001</v>
      </c>
      <c r="AD841" s="240">
        <f t="shared" si="141"/>
        <v>0</v>
      </c>
      <c r="AE841" s="240">
        <f t="shared" si="142"/>
        <v>79</v>
      </c>
      <c r="AF841" s="240"/>
      <c r="AG841" s="240"/>
    </row>
    <row r="842" spans="1:33" x14ac:dyDescent="0.2">
      <c r="A842" s="197"/>
      <c r="B842" s="226">
        <v>813</v>
      </c>
      <c r="C842" s="204"/>
      <c r="D842" s="204"/>
      <c r="E842" s="201"/>
      <c r="F842" s="202" t="str">
        <f>IF(ISBLANK(E842), "", VLOOKUP(E842, Z!$A$2:$C$4127, 3, FALSE))</f>
        <v/>
      </c>
      <c r="G842" s="227"/>
      <c r="H842" s="227"/>
      <c r="I842" s="203" cm="1">
        <f t="array" ref="I842">IFERROR(W842/100*L842*INDEX(Application,X842,4), 0)</f>
        <v>0</v>
      </c>
      <c r="J842" s="204"/>
      <c r="K842" s="204"/>
      <c r="L842" s="229"/>
      <c r="M842" s="228"/>
      <c r="N842" s="203" cm="1">
        <f t="array" ref="N842">IFERROR(M842/100*L842*INDEX(Application,X842,4), 0)</f>
        <v>0</v>
      </c>
      <c r="O842" s="205"/>
      <c r="P842" s="204"/>
      <c r="Q842" s="201"/>
      <c r="R842" s="202" t="str">
        <f>IF(ISBLANK(Q842), "", VLOOKUP(Q842, Z!$A$2:$C$4127, 3, FALSE))</f>
        <v/>
      </c>
      <c r="S842" s="206"/>
      <c r="T842" s="207">
        <f t="shared" si="132"/>
        <v>0</v>
      </c>
      <c r="U842" s="211"/>
      <c r="V842" s="237">
        <f t="shared" si="133"/>
        <v>1</v>
      </c>
      <c r="W842" s="238">
        <f t="shared" si="139"/>
        <v>36.82</v>
      </c>
      <c r="X842" s="239">
        <f t="shared" si="134"/>
        <v>1</v>
      </c>
      <c r="Y842" s="237">
        <f t="shared" si="135"/>
        <v>1</v>
      </c>
      <c r="Z842" s="238">
        <f t="shared" si="136"/>
        <v>23.933</v>
      </c>
      <c r="AA842" s="238">
        <f t="shared" si="137"/>
        <v>23.933</v>
      </c>
      <c r="AB842" s="238">
        <f t="shared" si="140"/>
        <v>13.052</v>
      </c>
      <c r="AC842" s="238">
        <f t="shared" si="138"/>
        <v>15.262500000000001</v>
      </c>
      <c r="AD842" s="240">
        <f t="shared" si="141"/>
        <v>0</v>
      </c>
      <c r="AE842" s="240">
        <f t="shared" si="142"/>
        <v>79</v>
      </c>
      <c r="AF842" s="240"/>
      <c r="AG842" s="240"/>
    </row>
    <row r="843" spans="1:33" x14ac:dyDescent="0.2">
      <c r="A843" s="197"/>
      <c r="B843" s="9">
        <v>814</v>
      </c>
      <c r="C843" s="204"/>
      <c r="D843" s="204"/>
      <c r="E843" s="201"/>
      <c r="F843" s="202" t="str">
        <f>IF(ISBLANK(E843), "", VLOOKUP(E843, Z!$A$2:$C$4127, 3, FALSE))</f>
        <v/>
      </c>
      <c r="G843" s="227"/>
      <c r="H843" s="227"/>
      <c r="I843" s="203" cm="1">
        <f t="array" ref="I843">IFERROR(W843/100*L843*INDEX(Application,X843,4), 0)</f>
        <v>0</v>
      </c>
      <c r="J843" s="204"/>
      <c r="K843" s="204"/>
      <c r="L843" s="229"/>
      <c r="M843" s="228"/>
      <c r="N843" s="203" cm="1">
        <f t="array" ref="N843">IFERROR(M843/100*L843*INDEX(Application,X843,4), 0)</f>
        <v>0</v>
      </c>
      <c r="O843" s="205"/>
      <c r="P843" s="204"/>
      <c r="Q843" s="201"/>
      <c r="R843" s="202" t="str">
        <f>IF(ISBLANK(Q843), "", VLOOKUP(Q843, Z!$A$2:$C$4127, 3, FALSE))</f>
        <v/>
      </c>
      <c r="S843" s="206"/>
      <c r="T843" s="207">
        <f t="shared" si="132"/>
        <v>0</v>
      </c>
      <c r="U843" s="211"/>
      <c r="V843" s="237">
        <f t="shared" si="133"/>
        <v>1</v>
      </c>
      <c r="W843" s="238">
        <f t="shared" si="139"/>
        <v>36.82</v>
      </c>
      <c r="X843" s="239">
        <f t="shared" si="134"/>
        <v>1</v>
      </c>
      <c r="Y843" s="237">
        <f t="shared" si="135"/>
        <v>1</v>
      </c>
      <c r="Z843" s="238">
        <f t="shared" si="136"/>
        <v>23.933</v>
      </c>
      <c r="AA843" s="238">
        <f t="shared" si="137"/>
        <v>23.933</v>
      </c>
      <c r="AB843" s="238">
        <f t="shared" si="140"/>
        <v>13.052</v>
      </c>
      <c r="AC843" s="238">
        <f t="shared" si="138"/>
        <v>15.262500000000001</v>
      </c>
      <c r="AD843" s="240">
        <f t="shared" si="141"/>
        <v>0</v>
      </c>
      <c r="AE843" s="240">
        <f t="shared" si="142"/>
        <v>79</v>
      </c>
      <c r="AF843" s="240"/>
      <c r="AG843" s="240"/>
    </row>
    <row r="844" spans="1:33" x14ac:dyDescent="0.2">
      <c r="A844" s="197"/>
      <c r="B844" s="9">
        <v>815</v>
      </c>
      <c r="C844" s="204"/>
      <c r="D844" s="204"/>
      <c r="E844" s="201"/>
      <c r="F844" s="202" t="str">
        <f>IF(ISBLANK(E844), "", VLOOKUP(E844, Z!$A$2:$C$4127, 3, FALSE))</f>
        <v/>
      </c>
      <c r="G844" s="227"/>
      <c r="H844" s="227"/>
      <c r="I844" s="203" cm="1">
        <f t="array" ref="I844">IFERROR(W844/100*L844*INDEX(Application,X844,4), 0)</f>
        <v>0</v>
      </c>
      <c r="J844" s="204"/>
      <c r="K844" s="204"/>
      <c r="L844" s="229"/>
      <c r="M844" s="228"/>
      <c r="N844" s="203" cm="1">
        <f t="array" ref="N844">IFERROR(M844/100*L844*INDEX(Application,X844,4), 0)</f>
        <v>0</v>
      </c>
      <c r="O844" s="205"/>
      <c r="P844" s="204"/>
      <c r="Q844" s="201"/>
      <c r="R844" s="202" t="str">
        <f>IF(ISBLANK(Q844), "", VLOOKUP(Q844, Z!$A$2:$C$4127, 3, FALSE))</f>
        <v/>
      </c>
      <c r="S844" s="206"/>
      <c r="T844" s="207">
        <f t="shared" si="132"/>
        <v>0</v>
      </c>
      <c r="U844" s="211"/>
      <c r="V844" s="237">
        <f t="shared" si="133"/>
        <v>1</v>
      </c>
      <c r="W844" s="238">
        <f t="shared" si="139"/>
        <v>36.82</v>
      </c>
      <c r="X844" s="239">
        <f t="shared" si="134"/>
        <v>1</v>
      </c>
      <c r="Y844" s="237">
        <f t="shared" si="135"/>
        <v>1</v>
      </c>
      <c r="Z844" s="238">
        <f t="shared" si="136"/>
        <v>23.933</v>
      </c>
      <c r="AA844" s="238">
        <f t="shared" si="137"/>
        <v>23.933</v>
      </c>
      <c r="AB844" s="238">
        <f t="shared" si="140"/>
        <v>13.052</v>
      </c>
      <c r="AC844" s="238">
        <f t="shared" si="138"/>
        <v>15.262500000000001</v>
      </c>
      <c r="AD844" s="240">
        <f t="shared" si="141"/>
        <v>0</v>
      </c>
      <c r="AE844" s="240">
        <f t="shared" si="142"/>
        <v>79</v>
      </c>
      <c r="AF844" s="240"/>
      <c r="AG844" s="240"/>
    </row>
    <row r="845" spans="1:33" x14ac:dyDescent="0.2">
      <c r="A845" s="197"/>
      <c r="B845" s="9">
        <v>816</v>
      </c>
      <c r="C845" s="204"/>
      <c r="D845" s="204"/>
      <c r="E845" s="201"/>
      <c r="F845" s="202" t="str">
        <f>IF(ISBLANK(E845), "", VLOOKUP(E845, Z!$A$2:$C$4127, 3, FALSE))</f>
        <v/>
      </c>
      <c r="G845" s="227"/>
      <c r="H845" s="227"/>
      <c r="I845" s="203" cm="1">
        <f t="array" ref="I845">IFERROR(W845/100*L845*INDEX(Application,X845,4), 0)</f>
        <v>0</v>
      </c>
      <c r="J845" s="204"/>
      <c r="K845" s="204"/>
      <c r="L845" s="229"/>
      <c r="M845" s="228"/>
      <c r="N845" s="203" cm="1">
        <f t="array" ref="N845">IFERROR(M845/100*L845*INDEX(Application,X845,4), 0)</f>
        <v>0</v>
      </c>
      <c r="O845" s="205"/>
      <c r="P845" s="204"/>
      <c r="Q845" s="201"/>
      <c r="R845" s="202" t="str">
        <f>IF(ISBLANK(Q845), "", VLOOKUP(Q845, Z!$A$2:$C$4127, 3, FALSE))</f>
        <v/>
      </c>
      <c r="S845" s="206"/>
      <c r="T845" s="207">
        <f t="shared" si="132"/>
        <v>0</v>
      </c>
      <c r="U845" s="211"/>
      <c r="V845" s="237">
        <f t="shared" si="133"/>
        <v>1</v>
      </c>
      <c r="W845" s="238">
        <f t="shared" si="139"/>
        <v>36.82</v>
      </c>
      <c r="X845" s="239">
        <f t="shared" si="134"/>
        <v>1</v>
      </c>
      <c r="Y845" s="237">
        <f t="shared" si="135"/>
        <v>1</v>
      </c>
      <c r="Z845" s="238">
        <f t="shared" si="136"/>
        <v>23.933</v>
      </c>
      <c r="AA845" s="238">
        <f t="shared" si="137"/>
        <v>23.933</v>
      </c>
      <c r="AB845" s="238">
        <f t="shared" si="140"/>
        <v>13.052</v>
      </c>
      <c r="AC845" s="238">
        <f t="shared" si="138"/>
        <v>15.262500000000001</v>
      </c>
      <c r="AD845" s="240">
        <f t="shared" si="141"/>
        <v>0</v>
      </c>
      <c r="AE845" s="240">
        <f t="shared" si="142"/>
        <v>79</v>
      </c>
      <c r="AF845" s="240"/>
      <c r="AG845" s="240"/>
    </row>
    <row r="846" spans="1:33" x14ac:dyDescent="0.2">
      <c r="A846" s="197"/>
      <c r="B846" s="226">
        <v>817</v>
      </c>
      <c r="C846" s="204"/>
      <c r="D846" s="204"/>
      <c r="E846" s="201"/>
      <c r="F846" s="202" t="str">
        <f>IF(ISBLANK(E846), "", VLOOKUP(E846, Z!$A$2:$C$4127, 3, FALSE))</f>
        <v/>
      </c>
      <c r="G846" s="227"/>
      <c r="H846" s="227"/>
      <c r="I846" s="203" cm="1">
        <f t="array" ref="I846">IFERROR(W846/100*L846*INDEX(Application,X846,4), 0)</f>
        <v>0</v>
      </c>
      <c r="J846" s="204"/>
      <c r="K846" s="204"/>
      <c r="L846" s="229"/>
      <c r="M846" s="228"/>
      <c r="N846" s="203" cm="1">
        <f t="array" ref="N846">IFERROR(M846/100*L846*INDEX(Application,X846,4), 0)</f>
        <v>0</v>
      </c>
      <c r="O846" s="205"/>
      <c r="P846" s="204"/>
      <c r="Q846" s="201"/>
      <c r="R846" s="202" t="str">
        <f>IF(ISBLANK(Q846), "", VLOOKUP(Q846, Z!$A$2:$C$4127, 3, FALSE))</f>
        <v/>
      </c>
      <c r="S846" s="206"/>
      <c r="T846" s="207">
        <f t="shared" si="132"/>
        <v>0</v>
      </c>
      <c r="U846" s="211"/>
      <c r="V846" s="237">
        <f t="shared" si="133"/>
        <v>1</v>
      </c>
      <c r="W846" s="238">
        <f t="shared" si="139"/>
        <v>36.82</v>
      </c>
      <c r="X846" s="239">
        <f t="shared" si="134"/>
        <v>1</v>
      </c>
      <c r="Y846" s="237">
        <f t="shared" si="135"/>
        <v>1</v>
      </c>
      <c r="Z846" s="238">
        <f t="shared" si="136"/>
        <v>23.933</v>
      </c>
      <c r="AA846" s="238">
        <f t="shared" si="137"/>
        <v>23.933</v>
      </c>
      <c r="AB846" s="238">
        <f t="shared" si="140"/>
        <v>13.052</v>
      </c>
      <c r="AC846" s="238">
        <f t="shared" si="138"/>
        <v>15.262500000000001</v>
      </c>
      <c r="AD846" s="240">
        <f t="shared" si="141"/>
        <v>0</v>
      </c>
      <c r="AE846" s="240">
        <f t="shared" si="142"/>
        <v>79</v>
      </c>
      <c r="AF846" s="240"/>
      <c r="AG846" s="240"/>
    </row>
    <row r="847" spans="1:33" x14ac:dyDescent="0.2">
      <c r="A847" s="197"/>
      <c r="B847" s="9">
        <v>818</v>
      </c>
      <c r="C847" s="204"/>
      <c r="D847" s="204"/>
      <c r="E847" s="201"/>
      <c r="F847" s="202" t="str">
        <f>IF(ISBLANK(E847), "", VLOOKUP(E847, Z!$A$2:$C$4127, 3, FALSE))</f>
        <v/>
      </c>
      <c r="G847" s="227"/>
      <c r="H847" s="227"/>
      <c r="I847" s="203" cm="1">
        <f t="array" ref="I847">IFERROR(W847/100*L847*INDEX(Application,X847,4), 0)</f>
        <v>0</v>
      </c>
      <c r="J847" s="204"/>
      <c r="K847" s="204"/>
      <c r="L847" s="229"/>
      <c r="M847" s="228"/>
      <c r="N847" s="203" cm="1">
        <f t="array" ref="N847">IFERROR(M847/100*L847*INDEX(Application,X847,4), 0)</f>
        <v>0</v>
      </c>
      <c r="O847" s="205"/>
      <c r="P847" s="204"/>
      <c r="Q847" s="201"/>
      <c r="R847" s="202" t="str">
        <f>IF(ISBLANK(Q847), "", VLOOKUP(Q847, Z!$A$2:$C$4127, 3, FALSE))</f>
        <v/>
      </c>
      <c r="S847" s="206"/>
      <c r="T847" s="207">
        <f t="shared" si="132"/>
        <v>0</v>
      </c>
      <c r="U847" s="211"/>
      <c r="V847" s="237">
        <f t="shared" si="133"/>
        <v>1</v>
      </c>
      <c r="W847" s="238">
        <f t="shared" si="139"/>
        <v>36.82</v>
      </c>
      <c r="X847" s="239">
        <f t="shared" si="134"/>
        <v>1</v>
      </c>
      <c r="Y847" s="237">
        <f t="shared" si="135"/>
        <v>1</v>
      </c>
      <c r="Z847" s="238">
        <f t="shared" si="136"/>
        <v>23.933</v>
      </c>
      <c r="AA847" s="238">
        <f t="shared" si="137"/>
        <v>23.933</v>
      </c>
      <c r="AB847" s="238">
        <f t="shared" si="140"/>
        <v>13.052</v>
      </c>
      <c r="AC847" s="238">
        <f t="shared" si="138"/>
        <v>15.262500000000001</v>
      </c>
      <c r="AD847" s="240">
        <f t="shared" si="141"/>
        <v>0</v>
      </c>
      <c r="AE847" s="240">
        <f t="shared" si="142"/>
        <v>79</v>
      </c>
      <c r="AF847" s="240"/>
      <c r="AG847" s="240"/>
    </row>
    <row r="848" spans="1:33" x14ac:dyDescent="0.2">
      <c r="A848" s="197"/>
      <c r="B848" s="9">
        <v>819</v>
      </c>
      <c r="C848" s="204"/>
      <c r="D848" s="204"/>
      <c r="E848" s="201"/>
      <c r="F848" s="202" t="str">
        <f>IF(ISBLANK(E848), "", VLOOKUP(E848, Z!$A$2:$C$4127, 3, FALSE))</f>
        <v/>
      </c>
      <c r="G848" s="227"/>
      <c r="H848" s="227"/>
      <c r="I848" s="203" cm="1">
        <f t="array" ref="I848">IFERROR(W848/100*L848*INDEX(Application,X848,4), 0)</f>
        <v>0</v>
      </c>
      <c r="J848" s="204"/>
      <c r="K848" s="204"/>
      <c r="L848" s="229"/>
      <c r="M848" s="228"/>
      <c r="N848" s="203" cm="1">
        <f t="array" ref="N848">IFERROR(M848/100*L848*INDEX(Application,X848,4), 0)</f>
        <v>0</v>
      </c>
      <c r="O848" s="205"/>
      <c r="P848" s="204"/>
      <c r="Q848" s="201"/>
      <c r="R848" s="202" t="str">
        <f>IF(ISBLANK(Q848), "", VLOOKUP(Q848, Z!$A$2:$C$4127, 3, FALSE))</f>
        <v/>
      </c>
      <c r="S848" s="206"/>
      <c r="T848" s="207">
        <f t="shared" si="132"/>
        <v>0</v>
      </c>
      <c r="U848" s="211"/>
      <c r="V848" s="237">
        <f t="shared" si="133"/>
        <v>1</v>
      </c>
      <c r="W848" s="238">
        <f t="shared" si="139"/>
        <v>36.82</v>
      </c>
      <c r="X848" s="239">
        <f t="shared" si="134"/>
        <v>1</v>
      </c>
      <c r="Y848" s="237">
        <f t="shared" si="135"/>
        <v>1</v>
      </c>
      <c r="Z848" s="238">
        <f t="shared" si="136"/>
        <v>23.933</v>
      </c>
      <c r="AA848" s="238">
        <f t="shared" si="137"/>
        <v>23.933</v>
      </c>
      <c r="AB848" s="238">
        <f t="shared" si="140"/>
        <v>13.052</v>
      </c>
      <c r="AC848" s="238">
        <f t="shared" si="138"/>
        <v>15.262500000000001</v>
      </c>
      <c r="AD848" s="240">
        <f t="shared" si="141"/>
        <v>0</v>
      </c>
      <c r="AE848" s="240">
        <f t="shared" si="142"/>
        <v>79</v>
      </c>
      <c r="AF848" s="240"/>
      <c r="AG848" s="240"/>
    </row>
    <row r="849" spans="1:33" x14ac:dyDescent="0.2">
      <c r="A849" s="197"/>
      <c r="B849" s="9">
        <v>820</v>
      </c>
      <c r="C849" s="204"/>
      <c r="D849" s="204"/>
      <c r="E849" s="201"/>
      <c r="F849" s="202" t="str">
        <f>IF(ISBLANK(E849), "", VLOOKUP(E849, Z!$A$2:$C$4127, 3, FALSE))</f>
        <v/>
      </c>
      <c r="G849" s="227"/>
      <c r="H849" s="227"/>
      <c r="I849" s="203" cm="1">
        <f t="array" ref="I849">IFERROR(W849/100*L849*INDEX(Application,X849,4), 0)</f>
        <v>0</v>
      </c>
      <c r="J849" s="204"/>
      <c r="K849" s="204"/>
      <c r="L849" s="229"/>
      <c r="M849" s="228"/>
      <c r="N849" s="203" cm="1">
        <f t="array" ref="N849">IFERROR(M849/100*L849*INDEX(Application,X849,4), 0)</f>
        <v>0</v>
      </c>
      <c r="O849" s="205"/>
      <c r="P849" s="204"/>
      <c r="Q849" s="201"/>
      <c r="R849" s="202" t="str">
        <f>IF(ISBLANK(Q849), "", VLOOKUP(Q849, Z!$A$2:$C$4127, 3, FALSE))</f>
        <v/>
      </c>
      <c r="S849" s="206"/>
      <c r="T849" s="207">
        <f t="shared" si="132"/>
        <v>0</v>
      </c>
      <c r="U849" s="211"/>
      <c r="V849" s="237">
        <f t="shared" si="133"/>
        <v>1</v>
      </c>
      <c r="W849" s="238">
        <f t="shared" si="139"/>
        <v>36.82</v>
      </c>
      <c r="X849" s="239">
        <f t="shared" si="134"/>
        <v>1</v>
      </c>
      <c r="Y849" s="237">
        <f t="shared" si="135"/>
        <v>1</v>
      </c>
      <c r="Z849" s="238">
        <f t="shared" si="136"/>
        <v>23.933</v>
      </c>
      <c r="AA849" s="238">
        <f t="shared" si="137"/>
        <v>23.933</v>
      </c>
      <c r="AB849" s="238">
        <f t="shared" si="140"/>
        <v>13.052</v>
      </c>
      <c r="AC849" s="238">
        <f t="shared" si="138"/>
        <v>15.262500000000001</v>
      </c>
      <c r="AD849" s="240">
        <f t="shared" si="141"/>
        <v>0</v>
      </c>
      <c r="AE849" s="240">
        <f t="shared" si="142"/>
        <v>79</v>
      </c>
      <c r="AF849" s="240"/>
      <c r="AG849" s="240"/>
    </row>
    <row r="850" spans="1:33" x14ac:dyDescent="0.2">
      <c r="A850" s="197"/>
      <c r="B850" s="226">
        <v>821</v>
      </c>
      <c r="C850" s="204"/>
      <c r="D850" s="204"/>
      <c r="E850" s="201"/>
      <c r="F850" s="202" t="str">
        <f>IF(ISBLANK(E850), "", VLOOKUP(E850, Z!$A$2:$C$4127, 3, FALSE))</f>
        <v/>
      </c>
      <c r="G850" s="227"/>
      <c r="H850" s="227"/>
      <c r="I850" s="203" cm="1">
        <f t="array" ref="I850">IFERROR(W850/100*L850*INDEX(Application,X850,4), 0)</f>
        <v>0</v>
      </c>
      <c r="J850" s="204"/>
      <c r="K850" s="204"/>
      <c r="L850" s="229"/>
      <c r="M850" s="228"/>
      <c r="N850" s="203" cm="1">
        <f t="array" ref="N850">IFERROR(M850/100*L850*INDEX(Application,X850,4), 0)</f>
        <v>0</v>
      </c>
      <c r="O850" s="205"/>
      <c r="P850" s="204"/>
      <c r="Q850" s="201"/>
      <c r="R850" s="202" t="str">
        <f>IF(ISBLANK(Q850), "", VLOOKUP(Q850, Z!$A$2:$C$4127, 3, FALSE))</f>
        <v/>
      </c>
      <c r="S850" s="206"/>
      <c r="T850" s="207">
        <f t="shared" ref="T850:T913" si="143">0.75*(I850-N850)*10</f>
        <v>0</v>
      </c>
      <c r="U850" s="211"/>
      <c r="V850" s="237">
        <f t="shared" ref="V850:V913" si="144">IF(ISBLANK(G850), 1, IFERROR(MATCH(G850, INDEX(Type,,1), 0), IFERROR(MATCH(G850, INDEX(Type,,2), 0), MATCH(G850, INDEX(Type,,3), 0))))</f>
        <v>1</v>
      </c>
      <c r="W850" s="238">
        <f t="shared" si="139"/>
        <v>36.82</v>
      </c>
      <c r="X850" s="239">
        <f t="shared" ref="X850:X913" si="145">IF(ISBLANK(H850), 1, IFERROR(MATCH(H850, INDEX(Application,,1), 0), IFERROR(MATCH(H850, INDEX(Application,,2), 0), MATCH(H850, INDEX(Application,,3), 0))))</f>
        <v>1</v>
      </c>
      <c r="Y850" s="237">
        <f t="shared" ref="Y850:Y913" si="146">IF(ISBLANK(G850), 1, IFERROR(MATCH(G850, INDEX(Type,,1), 0), IFERROR(MATCH(G850, INDEX(Type,,2), 0), MATCH(G850, INDEX(Type,,3), 0))))</f>
        <v>1</v>
      </c>
      <c r="Z850" s="238">
        <f t="shared" ref="Z850:Z913" si="147">IF(Y850=1,0.65*(36.82+L850*(-0.2119)),IF(Y850=2,0.65*20.08,IF(Y850=3,0.75*(20.35+L850*(-0.0374)),0)))</f>
        <v>23.933</v>
      </c>
      <c r="AA850" s="238">
        <f t="shared" ref="AA850:AA913" si="148">0.65*(36.82+L850*(-0.2119))</f>
        <v>23.933</v>
      </c>
      <c r="AB850" s="238">
        <f t="shared" si="140"/>
        <v>13.052</v>
      </c>
      <c r="AC850" s="238">
        <f t="shared" ref="AC850:AC913" si="149">0.75*(20.35+L850*(-0.0374))</f>
        <v>15.262500000000001</v>
      </c>
      <c r="AD850" s="240">
        <f t="shared" si="141"/>
        <v>0</v>
      </c>
      <c r="AE850" s="240">
        <f t="shared" si="142"/>
        <v>79</v>
      </c>
      <c r="AF850" s="240"/>
      <c r="AG850" s="240"/>
    </row>
    <row r="851" spans="1:33" x14ac:dyDescent="0.2">
      <c r="A851" s="197"/>
      <c r="B851" s="9">
        <v>822</v>
      </c>
      <c r="C851" s="204"/>
      <c r="D851" s="204"/>
      <c r="E851" s="201"/>
      <c r="F851" s="202" t="str">
        <f>IF(ISBLANK(E851), "", VLOOKUP(E851, Z!$A$2:$C$4127, 3, FALSE))</f>
        <v/>
      </c>
      <c r="G851" s="227"/>
      <c r="H851" s="227"/>
      <c r="I851" s="203" cm="1">
        <f t="array" ref="I851">IFERROR(W851/100*L851*INDEX(Application,X851,4), 0)</f>
        <v>0</v>
      </c>
      <c r="J851" s="204"/>
      <c r="K851" s="204"/>
      <c r="L851" s="229"/>
      <c r="M851" s="228"/>
      <c r="N851" s="203" cm="1">
        <f t="array" ref="N851">IFERROR(M851/100*L851*INDEX(Application,X851,4), 0)</f>
        <v>0</v>
      </c>
      <c r="O851" s="205"/>
      <c r="P851" s="204"/>
      <c r="Q851" s="201"/>
      <c r="R851" s="202" t="str">
        <f>IF(ISBLANK(Q851), "", VLOOKUP(Q851, Z!$A$2:$C$4127, 3, FALSE))</f>
        <v/>
      </c>
      <c r="S851" s="206"/>
      <c r="T851" s="207">
        <f t="shared" si="143"/>
        <v>0</v>
      </c>
      <c r="U851" s="211"/>
      <c r="V851" s="237">
        <f t="shared" si="144"/>
        <v>1</v>
      </c>
      <c r="W851" s="238">
        <f t="shared" ref="W851:W914" si="150">IF(V851=1,36.82+L851*(-0.2119),IF(V851=2,20.08,IF(V851=3,20.35+L851*(-0.0374),0)))</f>
        <v>36.82</v>
      </c>
      <c r="X851" s="239">
        <f t="shared" si="145"/>
        <v>1</v>
      </c>
      <c r="Y851" s="237">
        <f t="shared" si="146"/>
        <v>1</v>
      </c>
      <c r="Z851" s="238">
        <f t="shared" si="147"/>
        <v>23.933</v>
      </c>
      <c r="AA851" s="238">
        <f t="shared" si="148"/>
        <v>23.933</v>
      </c>
      <c r="AB851" s="238">
        <f t="shared" ref="AB851:AB914" si="151">0.65*20.08</f>
        <v>13.052</v>
      </c>
      <c r="AC851" s="238">
        <f t="shared" si="149"/>
        <v>15.262500000000001</v>
      </c>
      <c r="AD851" s="240">
        <f t="shared" ref="AD851:AD914" si="152">IF(Y851=1,0,IF(Y851=2,80,IF(Y851=3,0,0)))</f>
        <v>0</v>
      </c>
      <c r="AE851" s="240">
        <f t="shared" ref="AE851:AE914" si="153">IF(Y851=1,79,IF(Y851=2,199,IF(Y851=3,199,0)))</f>
        <v>79</v>
      </c>
      <c r="AF851" s="240"/>
      <c r="AG851" s="240"/>
    </row>
    <row r="852" spans="1:33" x14ac:dyDescent="0.2">
      <c r="A852" s="197"/>
      <c r="B852" s="9">
        <v>823</v>
      </c>
      <c r="C852" s="204"/>
      <c r="D852" s="204"/>
      <c r="E852" s="201"/>
      <c r="F852" s="202" t="str">
        <f>IF(ISBLANK(E852), "", VLOOKUP(E852, Z!$A$2:$C$4127, 3, FALSE))</f>
        <v/>
      </c>
      <c r="G852" s="227"/>
      <c r="H852" s="227"/>
      <c r="I852" s="203" cm="1">
        <f t="array" ref="I852">IFERROR(W852/100*L852*INDEX(Application,X852,4), 0)</f>
        <v>0</v>
      </c>
      <c r="J852" s="204"/>
      <c r="K852" s="204"/>
      <c r="L852" s="229"/>
      <c r="M852" s="228"/>
      <c r="N852" s="203" cm="1">
        <f t="array" ref="N852">IFERROR(M852/100*L852*INDEX(Application,X852,4), 0)</f>
        <v>0</v>
      </c>
      <c r="O852" s="205"/>
      <c r="P852" s="204"/>
      <c r="Q852" s="201"/>
      <c r="R852" s="202" t="str">
        <f>IF(ISBLANK(Q852), "", VLOOKUP(Q852, Z!$A$2:$C$4127, 3, FALSE))</f>
        <v/>
      </c>
      <c r="S852" s="206"/>
      <c r="T852" s="207">
        <f t="shared" si="143"/>
        <v>0</v>
      </c>
      <c r="U852" s="211"/>
      <c r="V852" s="237">
        <f t="shared" si="144"/>
        <v>1</v>
      </c>
      <c r="W852" s="238">
        <f t="shared" si="150"/>
        <v>36.82</v>
      </c>
      <c r="X852" s="239">
        <f t="shared" si="145"/>
        <v>1</v>
      </c>
      <c r="Y852" s="237">
        <f t="shared" si="146"/>
        <v>1</v>
      </c>
      <c r="Z852" s="238">
        <f t="shared" si="147"/>
        <v>23.933</v>
      </c>
      <c r="AA852" s="238">
        <f t="shared" si="148"/>
        <v>23.933</v>
      </c>
      <c r="AB852" s="238">
        <f t="shared" si="151"/>
        <v>13.052</v>
      </c>
      <c r="AC852" s="238">
        <f t="shared" si="149"/>
        <v>15.262500000000001</v>
      </c>
      <c r="AD852" s="240">
        <f t="shared" si="152"/>
        <v>0</v>
      </c>
      <c r="AE852" s="240">
        <f t="shared" si="153"/>
        <v>79</v>
      </c>
      <c r="AF852" s="240"/>
      <c r="AG852" s="240"/>
    </row>
    <row r="853" spans="1:33" x14ac:dyDescent="0.2">
      <c r="A853" s="197"/>
      <c r="B853" s="9">
        <v>824</v>
      </c>
      <c r="C853" s="204"/>
      <c r="D853" s="204"/>
      <c r="E853" s="201"/>
      <c r="F853" s="202" t="str">
        <f>IF(ISBLANK(E853), "", VLOOKUP(E853, Z!$A$2:$C$4127, 3, FALSE))</f>
        <v/>
      </c>
      <c r="G853" s="227"/>
      <c r="H853" s="227"/>
      <c r="I853" s="203" cm="1">
        <f t="array" ref="I853">IFERROR(W853/100*L853*INDEX(Application,X853,4), 0)</f>
        <v>0</v>
      </c>
      <c r="J853" s="204"/>
      <c r="K853" s="204"/>
      <c r="L853" s="229"/>
      <c r="M853" s="228"/>
      <c r="N853" s="203" cm="1">
        <f t="array" ref="N853">IFERROR(M853/100*L853*INDEX(Application,X853,4), 0)</f>
        <v>0</v>
      </c>
      <c r="O853" s="205"/>
      <c r="P853" s="204"/>
      <c r="Q853" s="201"/>
      <c r="R853" s="202" t="str">
        <f>IF(ISBLANK(Q853), "", VLOOKUP(Q853, Z!$A$2:$C$4127, 3, FALSE))</f>
        <v/>
      </c>
      <c r="S853" s="206"/>
      <c r="T853" s="207">
        <f t="shared" si="143"/>
        <v>0</v>
      </c>
      <c r="U853" s="211"/>
      <c r="V853" s="237">
        <f t="shared" si="144"/>
        <v>1</v>
      </c>
      <c r="W853" s="238">
        <f t="shared" si="150"/>
        <v>36.82</v>
      </c>
      <c r="X853" s="239">
        <f t="shared" si="145"/>
        <v>1</v>
      </c>
      <c r="Y853" s="237">
        <f t="shared" si="146"/>
        <v>1</v>
      </c>
      <c r="Z853" s="238">
        <f t="shared" si="147"/>
        <v>23.933</v>
      </c>
      <c r="AA853" s="238">
        <f t="shared" si="148"/>
        <v>23.933</v>
      </c>
      <c r="AB853" s="238">
        <f t="shared" si="151"/>
        <v>13.052</v>
      </c>
      <c r="AC853" s="238">
        <f t="shared" si="149"/>
        <v>15.262500000000001</v>
      </c>
      <c r="AD853" s="240">
        <f t="shared" si="152"/>
        <v>0</v>
      </c>
      <c r="AE853" s="240">
        <f t="shared" si="153"/>
        <v>79</v>
      </c>
      <c r="AF853" s="240"/>
      <c r="AG853" s="240"/>
    </row>
    <row r="854" spans="1:33" x14ac:dyDescent="0.2">
      <c r="A854" s="197"/>
      <c r="B854" s="226">
        <v>825</v>
      </c>
      <c r="C854" s="204"/>
      <c r="D854" s="204"/>
      <c r="E854" s="201"/>
      <c r="F854" s="202" t="str">
        <f>IF(ISBLANK(E854), "", VLOOKUP(E854, Z!$A$2:$C$4127, 3, FALSE))</f>
        <v/>
      </c>
      <c r="G854" s="227"/>
      <c r="H854" s="227"/>
      <c r="I854" s="203" cm="1">
        <f t="array" ref="I854">IFERROR(W854/100*L854*INDEX(Application,X854,4), 0)</f>
        <v>0</v>
      </c>
      <c r="J854" s="204"/>
      <c r="K854" s="204"/>
      <c r="L854" s="229"/>
      <c r="M854" s="228"/>
      <c r="N854" s="203" cm="1">
        <f t="array" ref="N854">IFERROR(M854/100*L854*INDEX(Application,X854,4), 0)</f>
        <v>0</v>
      </c>
      <c r="O854" s="205"/>
      <c r="P854" s="204"/>
      <c r="Q854" s="201"/>
      <c r="R854" s="202" t="str">
        <f>IF(ISBLANK(Q854), "", VLOOKUP(Q854, Z!$A$2:$C$4127, 3, FALSE))</f>
        <v/>
      </c>
      <c r="S854" s="206"/>
      <c r="T854" s="207">
        <f t="shared" si="143"/>
        <v>0</v>
      </c>
      <c r="U854" s="211"/>
      <c r="V854" s="237">
        <f t="shared" si="144"/>
        <v>1</v>
      </c>
      <c r="W854" s="238">
        <f t="shared" si="150"/>
        <v>36.82</v>
      </c>
      <c r="X854" s="239">
        <f t="shared" si="145"/>
        <v>1</v>
      </c>
      <c r="Y854" s="237">
        <f t="shared" si="146"/>
        <v>1</v>
      </c>
      <c r="Z854" s="238">
        <f t="shared" si="147"/>
        <v>23.933</v>
      </c>
      <c r="AA854" s="238">
        <f t="shared" si="148"/>
        <v>23.933</v>
      </c>
      <c r="AB854" s="238">
        <f t="shared" si="151"/>
        <v>13.052</v>
      </c>
      <c r="AC854" s="238">
        <f t="shared" si="149"/>
        <v>15.262500000000001</v>
      </c>
      <c r="AD854" s="240">
        <f t="shared" si="152"/>
        <v>0</v>
      </c>
      <c r="AE854" s="240">
        <f t="shared" si="153"/>
        <v>79</v>
      </c>
      <c r="AF854" s="240"/>
      <c r="AG854" s="240"/>
    </row>
    <row r="855" spans="1:33" x14ac:dyDescent="0.2">
      <c r="A855" s="197"/>
      <c r="B855" s="9">
        <v>826</v>
      </c>
      <c r="C855" s="204"/>
      <c r="D855" s="204"/>
      <c r="E855" s="201"/>
      <c r="F855" s="202" t="str">
        <f>IF(ISBLANK(E855), "", VLOOKUP(E855, Z!$A$2:$C$4127, 3, FALSE))</f>
        <v/>
      </c>
      <c r="G855" s="227"/>
      <c r="H855" s="227"/>
      <c r="I855" s="203" cm="1">
        <f t="array" ref="I855">IFERROR(W855/100*L855*INDEX(Application,X855,4), 0)</f>
        <v>0</v>
      </c>
      <c r="J855" s="204"/>
      <c r="K855" s="204"/>
      <c r="L855" s="229"/>
      <c r="M855" s="228"/>
      <c r="N855" s="203" cm="1">
        <f t="array" ref="N855">IFERROR(M855/100*L855*INDEX(Application,X855,4), 0)</f>
        <v>0</v>
      </c>
      <c r="O855" s="205"/>
      <c r="P855" s="204"/>
      <c r="Q855" s="201"/>
      <c r="R855" s="202" t="str">
        <f>IF(ISBLANK(Q855), "", VLOOKUP(Q855, Z!$A$2:$C$4127, 3, FALSE))</f>
        <v/>
      </c>
      <c r="S855" s="206"/>
      <c r="T855" s="207">
        <f t="shared" si="143"/>
        <v>0</v>
      </c>
      <c r="U855" s="211"/>
      <c r="V855" s="237">
        <f t="shared" si="144"/>
        <v>1</v>
      </c>
      <c r="W855" s="238">
        <f t="shared" si="150"/>
        <v>36.82</v>
      </c>
      <c r="X855" s="239">
        <f t="shared" si="145"/>
        <v>1</v>
      </c>
      <c r="Y855" s="237">
        <f t="shared" si="146"/>
        <v>1</v>
      </c>
      <c r="Z855" s="238">
        <f t="shared" si="147"/>
        <v>23.933</v>
      </c>
      <c r="AA855" s="238">
        <f t="shared" si="148"/>
        <v>23.933</v>
      </c>
      <c r="AB855" s="238">
        <f t="shared" si="151"/>
        <v>13.052</v>
      </c>
      <c r="AC855" s="238">
        <f t="shared" si="149"/>
        <v>15.262500000000001</v>
      </c>
      <c r="AD855" s="240">
        <f t="shared" si="152"/>
        <v>0</v>
      </c>
      <c r="AE855" s="240">
        <f t="shared" si="153"/>
        <v>79</v>
      </c>
      <c r="AF855" s="240"/>
      <c r="AG855" s="240"/>
    </row>
    <row r="856" spans="1:33" x14ac:dyDescent="0.2">
      <c r="A856" s="197"/>
      <c r="B856" s="9">
        <v>827</v>
      </c>
      <c r="C856" s="204"/>
      <c r="D856" s="204"/>
      <c r="E856" s="201"/>
      <c r="F856" s="202" t="str">
        <f>IF(ISBLANK(E856), "", VLOOKUP(E856, Z!$A$2:$C$4127, 3, FALSE))</f>
        <v/>
      </c>
      <c r="G856" s="227"/>
      <c r="H856" s="227"/>
      <c r="I856" s="203" cm="1">
        <f t="array" ref="I856">IFERROR(W856/100*L856*INDEX(Application,X856,4), 0)</f>
        <v>0</v>
      </c>
      <c r="J856" s="204"/>
      <c r="K856" s="204"/>
      <c r="L856" s="229"/>
      <c r="M856" s="228"/>
      <c r="N856" s="203" cm="1">
        <f t="array" ref="N856">IFERROR(M856/100*L856*INDEX(Application,X856,4), 0)</f>
        <v>0</v>
      </c>
      <c r="O856" s="205"/>
      <c r="P856" s="204"/>
      <c r="Q856" s="201"/>
      <c r="R856" s="202" t="str">
        <f>IF(ISBLANK(Q856), "", VLOOKUP(Q856, Z!$A$2:$C$4127, 3, FALSE))</f>
        <v/>
      </c>
      <c r="S856" s="206"/>
      <c r="T856" s="207">
        <f t="shared" si="143"/>
        <v>0</v>
      </c>
      <c r="U856" s="211"/>
      <c r="V856" s="237">
        <f t="shared" si="144"/>
        <v>1</v>
      </c>
      <c r="W856" s="238">
        <f t="shared" si="150"/>
        <v>36.82</v>
      </c>
      <c r="X856" s="239">
        <f t="shared" si="145"/>
        <v>1</v>
      </c>
      <c r="Y856" s="237">
        <f t="shared" si="146"/>
        <v>1</v>
      </c>
      <c r="Z856" s="238">
        <f t="shared" si="147"/>
        <v>23.933</v>
      </c>
      <c r="AA856" s="238">
        <f t="shared" si="148"/>
        <v>23.933</v>
      </c>
      <c r="AB856" s="238">
        <f t="shared" si="151"/>
        <v>13.052</v>
      </c>
      <c r="AC856" s="238">
        <f t="shared" si="149"/>
        <v>15.262500000000001</v>
      </c>
      <c r="AD856" s="240">
        <f t="shared" si="152"/>
        <v>0</v>
      </c>
      <c r="AE856" s="240">
        <f t="shared" si="153"/>
        <v>79</v>
      </c>
      <c r="AF856" s="240"/>
      <c r="AG856" s="240"/>
    </row>
    <row r="857" spans="1:33" x14ac:dyDescent="0.2">
      <c r="A857" s="197"/>
      <c r="B857" s="9">
        <v>828</v>
      </c>
      <c r="C857" s="204"/>
      <c r="D857" s="204"/>
      <c r="E857" s="201"/>
      <c r="F857" s="202" t="str">
        <f>IF(ISBLANK(E857), "", VLOOKUP(E857, Z!$A$2:$C$4127, 3, FALSE))</f>
        <v/>
      </c>
      <c r="G857" s="227"/>
      <c r="H857" s="227"/>
      <c r="I857" s="203" cm="1">
        <f t="array" ref="I857">IFERROR(W857/100*L857*INDEX(Application,X857,4), 0)</f>
        <v>0</v>
      </c>
      <c r="J857" s="204"/>
      <c r="K857" s="204"/>
      <c r="L857" s="229"/>
      <c r="M857" s="228"/>
      <c r="N857" s="203" cm="1">
        <f t="array" ref="N857">IFERROR(M857/100*L857*INDEX(Application,X857,4), 0)</f>
        <v>0</v>
      </c>
      <c r="O857" s="205"/>
      <c r="P857" s="204"/>
      <c r="Q857" s="201"/>
      <c r="R857" s="202" t="str">
        <f>IF(ISBLANK(Q857), "", VLOOKUP(Q857, Z!$A$2:$C$4127, 3, FALSE))</f>
        <v/>
      </c>
      <c r="S857" s="206"/>
      <c r="T857" s="207">
        <f t="shared" si="143"/>
        <v>0</v>
      </c>
      <c r="U857" s="211"/>
      <c r="V857" s="237">
        <f t="shared" si="144"/>
        <v>1</v>
      </c>
      <c r="W857" s="238">
        <f t="shared" si="150"/>
        <v>36.82</v>
      </c>
      <c r="X857" s="239">
        <f t="shared" si="145"/>
        <v>1</v>
      </c>
      <c r="Y857" s="237">
        <f t="shared" si="146"/>
        <v>1</v>
      </c>
      <c r="Z857" s="238">
        <f t="shared" si="147"/>
        <v>23.933</v>
      </c>
      <c r="AA857" s="238">
        <f t="shared" si="148"/>
        <v>23.933</v>
      </c>
      <c r="AB857" s="238">
        <f t="shared" si="151"/>
        <v>13.052</v>
      </c>
      <c r="AC857" s="238">
        <f t="shared" si="149"/>
        <v>15.262500000000001</v>
      </c>
      <c r="AD857" s="240">
        <f t="shared" si="152"/>
        <v>0</v>
      </c>
      <c r="AE857" s="240">
        <f t="shared" si="153"/>
        <v>79</v>
      </c>
      <c r="AF857" s="240"/>
      <c r="AG857" s="240"/>
    </row>
    <row r="858" spans="1:33" x14ac:dyDescent="0.2">
      <c r="A858" s="197"/>
      <c r="B858" s="226">
        <v>829</v>
      </c>
      <c r="C858" s="204"/>
      <c r="D858" s="204"/>
      <c r="E858" s="201"/>
      <c r="F858" s="202" t="str">
        <f>IF(ISBLANK(E858), "", VLOOKUP(E858, Z!$A$2:$C$4127, 3, FALSE))</f>
        <v/>
      </c>
      <c r="G858" s="227"/>
      <c r="H858" s="227"/>
      <c r="I858" s="203" cm="1">
        <f t="array" ref="I858">IFERROR(W858/100*L858*INDEX(Application,X858,4), 0)</f>
        <v>0</v>
      </c>
      <c r="J858" s="204"/>
      <c r="K858" s="204"/>
      <c r="L858" s="229"/>
      <c r="M858" s="228"/>
      <c r="N858" s="203" cm="1">
        <f t="array" ref="N858">IFERROR(M858/100*L858*INDEX(Application,X858,4), 0)</f>
        <v>0</v>
      </c>
      <c r="O858" s="205"/>
      <c r="P858" s="204"/>
      <c r="Q858" s="201"/>
      <c r="R858" s="202" t="str">
        <f>IF(ISBLANK(Q858), "", VLOOKUP(Q858, Z!$A$2:$C$4127, 3, FALSE))</f>
        <v/>
      </c>
      <c r="S858" s="206"/>
      <c r="T858" s="207">
        <f t="shared" si="143"/>
        <v>0</v>
      </c>
      <c r="U858" s="211"/>
      <c r="V858" s="237">
        <f t="shared" si="144"/>
        <v>1</v>
      </c>
      <c r="W858" s="238">
        <f t="shared" si="150"/>
        <v>36.82</v>
      </c>
      <c r="X858" s="239">
        <f t="shared" si="145"/>
        <v>1</v>
      </c>
      <c r="Y858" s="237">
        <f t="shared" si="146"/>
        <v>1</v>
      </c>
      <c r="Z858" s="238">
        <f t="shared" si="147"/>
        <v>23.933</v>
      </c>
      <c r="AA858" s="238">
        <f t="shared" si="148"/>
        <v>23.933</v>
      </c>
      <c r="AB858" s="238">
        <f t="shared" si="151"/>
        <v>13.052</v>
      </c>
      <c r="AC858" s="238">
        <f t="shared" si="149"/>
        <v>15.262500000000001</v>
      </c>
      <c r="AD858" s="240">
        <f t="shared" si="152"/>
        <v>0</v>
      </c>
      <c r="AE858" s="240">
        <f t="shared" si="153"/>
        <v>79</v>
      </c>
      <c r="AF858" s="240"/>
      <c r="AG858" s="240"/>
    </row>
    <row r="859" spans="1:33" x14ac:dyDescent="0.2">
      <c r="A859" s="197"/>
      <c r="B859" s="9">
        <v>830</v>
      </c>
      <c r="C859" s="204"/>
      <c r="D859" s="204"/>
      <c r="E859" s="201"/>
      <c r="F859" s="202" t="str">
        <f>IF(ISBLANK(E859), "", VLOOKUP(E859, Z!$A$2:$C$4127, 3, FALSE))</f>
        <v/>
      </c>
      <c r="G859" s="227"/>
      <c r="H859" s="227"/>
      <c r="I859" s="203" cm="1">
        <f t="array" ref="I859">IFERROR(W859/100*L859*INDEX(Application,X859,4), 0)</f>
        <v>0</v>
      </c>
      <c r="J859" s="204"/>
      <c r="K859" s="204"/>
      <c r="L859" s="229"/>
      <c r="M859" s="228"/>
      <c r="N859" s="203" cm="1">
        <f t="array" ref="N859">IFERROR(M859/100*L859*INDEX(Application,X859,4), 0)</f>
        <v>0</v>
      </c>
      <c r="O859" s="205"/>
      <c r="P859" s="204"/>
      <c r="Q859" s="201"/>
      <c r="R859" s="202" t="str">
        <f>IF(ISBLANK(Q859), "", VLOOKUP(Q859, Z!$A$2:$C$4127, 3, FALSE))</f>
        <v/>
      </c>
      <c r="S859" s="206"/>
      <c r="T859" s="207">
        <f t="shared" si="143"/>
        <v>0</v>
      </c>
      <c r="U859" s="211"/>
      <c r="V859" s="237">
        <f t="shared" si="144"/>
        <v>1</v>
      </c>
      <c r="W859" s="238">
        <f t="shared" si="150"/>
        <v>36.82</v>
      </c>
      <c r="X859" s="239">
        <f t="shared" si="145"/>
        <v>1</v>
      </c>
      <c r="Y859" s="237">
        <f t="shared" si="146"/>
        <v>1</v>
      </c>
      <c r="Z859" s="238">
        <f t="shared" si="147"/>
        <v>23.933</v>
      </c>
      <c r="AA859" s="238">
        <f t="shared" si="148"/>
        <v>23.933</v>
      </c>
      <c r="AB859" s="238">
        <f t="shared" si="151"/>
        <v>13.052</v>
      </c>
      <c r="AC859" s="238">
        <f t="shared" si="149"/>
        <v>15.262500000000001</v>
      </c>
      <c r="AD859" s="240">
        <f t="shared" si="152"/>
        <v>0</v>
      </c>
      <c r="AE859" s="240">
        <f t="shared" si="153"/>
        <v>79</v>
      </c>
      <c r="AF859" s="240"/>
      <c r="AG859" s="240"/>
    </row>
    <row r="860" spans="1:33" x14ac:dyDescent="0.2">
      <c r="A860" s="197"/>
      <c r="B860" s="9">
        <v>831</v>
      </c>
      <c r="C860" s="204"/>
      <c r="D860" s="204"/>
      <c r="E860" s="201"/>
      <c r="F860" s="202" t="str">
        <f>IF(ISBLANK(E860), "", VLOOKUP(E860, Z!$A$2:$C$4127, 3, FALSE))</f>
        <v/>
      </c>
      <c r="G860" s="227"/>
      <c r="H860" s="227"/>
      <c r="I860" s="203" cm="1">
        <f t="array" ref="I860">IFERROR(W860/100*L860*INDEX(Application,X860,4), 0)</f>
        <v>0</v>
      </c>
      <c r="J860" s="204"/>
      <c r="K860" s="204"/>
      <c r="L860" s="229"/>
      <c r="M860" s="228"/>
      <c r="N860" s="203" cm="1">
        <f t="array" ref="N860">IFERROR(M860/100*L860*INDEX(Application,X860,4), 0)</f>
        <v>0</v>
      </c>
      <c r="O860" s="205"/>
      <c r="P860" s="204"/>
      <c r="Q860" s="201"/>
      <c r="R860" s="202" t="str">
        <f>IF(ISBLANK(Q860), "", VLOOKUP(Q860, Z!$A$2:$C$4127, 3, FALSE))</f>
        <v/>
      </c>
      <c r="S860" s="206"/>
      <c r="T860" s="207">
        <f t="shared" si="143"/>
        <v>0</v>
      </c>
      <c r="U860" s="211"/>
      <c r="V860" s="237">
        <f t="shared" si="144"/>
        <v>1</v>
      </c>
      <c r="W860" s="238">
        <f t="shared" si="150"/>
        <v>36.82</v>
      </c>
      <c r="X860" s="239">
        <f t="shared" si="145"/>
        <v>1</v>
      </c>
      <c r="Y860" s="237">
        <f t="shared" si="146"/>
        <v>1</v>
      </c>
      <c r="Z860" s="238">
        <f t="shared" si="147"/>
        <v>23.933</v>
      </c>
      <c r="AA860" s="238">
        <f t="shared" si="148"/>
        <v>23.933</v>
      </c>
      <c r="AB860" s="238">
        <f t="shared" si="151"/>
        <v>13.052</v>
      </c>
      <c r="AC860" s="238">
        <f t="shared" si="149"/>
        <v>15.262500000000001</v>
      </c>
      <c r="AD860" s="240">
        <f t="shared" si="152"/>
        <v>0</v>
      </c>
      <c r="AE860" s="240">
        <f t="shared" si="153"/>
        <v>79</v>
      </c>
      <c r="AF860" s="240"/>
      <c r="AG860" s="240"/>
    </row>
    <row r="861" spans="1:33" x14ac:dyDescent="0.2">
      <c r="A861" s="197"/>
      <c r="B861" s="9">
        <v>832</v>
      </c>
      <c r="C861" s="204"/>
      <c r="D861" s="204"/>
      <c r="E861" s="201"/>
      <c r="F861" s="202" t="str">
        <f>IF(ISBLANK(E861), "", VLOOKUP(E861, Z!$A$2:$C$4127, 3, FALSE))</f>
        <v/>
      </c>
      <c r="G861" s="227"/>
      <c r="H861" s="227"/>
      <c r="I861" s="203" cm="1">
        <f t="array" ref="I861">IFERROR(W861/100*L861*INDEX(Application,X861,4), 0)</f>
        <v>0</v>
      </c>
      <c r="J861" s="204"/>
      <c r="K861" s="204"/>
      <c r="L861" s="229"/>
      <c r="M861" s="228"/>
      <c r="N861" s="203" cm="1">
        <f t="array" ref="N861">IFERROR(M861/100*L861*INDEX(Application,X861,4), 0)</f>
        <v>0</v>
      </c>
      <c r="O861" s="205"/>
      <c r="P861" s="204"/>
      <c r="Q861" s="201"/>
      <c r="R861" s="202" t="str">
        <f>IF(ISBLANK(Q861), "", VLOOKUP(Q861, Z!$A$2:$C$4127, 3, FALSE))</f>
        <v/>
      </c>
      <c r="S861" s="206"/>
      <c r="T861" s="207">
        <f t="shared" si="143"/>
        <v>0</v>
      </c>
      <c r="U861" s="211"/>
      <c r="V861" s="237">
        <f t="shared" si="144"/>
        <v>1</v>
      </c>
      <c r="W861" s="238">
        <f t="shared" si="150"/>
        <v>36.82</v>
      </c>
      <c r="X861" s="239">
        <f t="shared" si="145"/>
        <v>1</v>
      </c>
      <c r="Y861" s="237">
        <f t="shared" si="146"/>
        <v>1</v>
      </c>
      <c r="Z861" s="238">
        <f t="shared" si="147"/>
        <v>23.933</v>
      </c>
      <c r="AA861" s="238">
        <f t="shared" si="148"/>
        <v>23.933</v>
      </c>
      <c r="AB861" s="238">
        <f t="shared" si="151"/>
        <v>13.052</v>
      </c>
      <c r="AC861" s="238">
        <f t="shared" si="149"/>
        <v>15.262500000000001</v>
      </c>
      <c r="AD861" s="240">
        <f t="shared" si="152"/>
        <v>0</v>
      </c>
      <c r="AE861" s="240">
        <f t="shared" si="153"/>
        <v>79</v>
      </c>
      <c r="AF861" s="240"/>
      <c r="AG861" s="240"/>
    </row>
    <row r="862" spans="1:33" x14ac:dyDescent="0.2">
      <c r="A862" s="197"/>
      <c r="B862" s="226">
        <v>833</v>
      </c>
      <c r="C862" s="204"/>
      <c r="D862" s="204"/>
      <c r="E862" s="201"/>
      <c r="F862" s="202" t="str">
        <f>IF(ISBLANK(E862), "", VLOOKUP(E862, Z!$A$2:$C$4127, 3, FALSE))</f>
        <v/>
      </c>
      <c r="G862" s="227"/>
      <c r="H862" s="227"/>
      <c r="I862" s="203" cm="1">
        <f t="array" ref="I862">IFERROR(W862/100*L862*INDEX(Application,X862,4), 0)</f>
        <v>0</v>
      </c>
      <c r="J862" s="204"/>
      <c r="K862" s="204"/>
      <c r="L862" s="229"/>
      <c r="M862" s="228"/>
      <c r="N862" s="203" cm="1">
        <f t="array" ref="N862">IFERROR(M862/100*L862*INDEX(Application,X862,4), 0)</f>
        <v>0</v>
      </c>
      <c r="O862" s="205"/>
      <c r="P862" s="204"/>
      <c r="Q862" s="201"/>
      <c r="R862" s="202" t="str">
        <f>IF(ISBLANK(Q862), "", VLOOKUP(Q862, Z!$A$2:$C$4127, 3, FALSE))</f>
        <v/>
      </c>
      <c r="S862" s="206"/>
      <c r="T862" s="207">
        <f t="shared" si="143"/>
        <v>0</v>
      </c>
      <c r="U862" s="211"/>
      <c r="V862" s="237">
        <f t="shared" si="144"/>
        <v>1</v>
      </c>
      <c r="W862" s="238">
        <f t="shared" si="150"/>
        <v>36.82</v>
      </c>
      <c r="X862" s="239">
        <f t="shared" si="145"/>
        <v>1</v>
      </c>
      <c r="Y862" s="237">
        <f t="shared" si="146"/>
        <v>1</v>
      </c>
      <c r="Z862" s="238">
        <f t="shared" si="147"/>
        <v>23.933</v>
      </c>
      <c r="AA862" s="238">
        <f t="shared" si="148"/>
        <v>23.933</v>
      </c>
      <c r="AB862" s="238">
        <f t="shared" si="151"/>
        <v>13.052</v>
      </c>
      <c r="AC862" s="238">
        <f t="shared" si="149"/>
        <v>15.262500000000001</v>
      </c>
      <c r="AD862" s="240">
        <f t="shared" si="152"/>
        <v>0</v>
      </c>
      <c r="AE862" s="240">
        <f t="shared" si="153"/>
        <v>79</v>
      </c>
      <c r="AF862" s="240"/>
      <c r="AG862" s="240"/>
    </row>
    <row r="863" spans="1:33" x14ac:dyDescent="0.2">
      <c r="A863" s="197"/>
      <c r="B863" s="9">
        <v>834</v>
      </c>
      <c r="C863" s="204"/>
      <c r="D863" s="204"/>
      <c r="E863" s="201"/>
      <c r="F863" s="202" t="str">
        <f>IF(ISBLANK(E863), "", VLOOKUP(E863, Z!$A$2:$C$4127, 3, FALSE))</f>
        <v/>
      </c>
      <c r="G863" s="227"/>
      <c r="H863" s="227"/>
      <c r="I863" s="203" cm="1">
        <f t="array" ref="I863">IFERROR(W863/100*L863*INDEX(Application,X863,4), 0)</f>
        <v>0</v>
      </c>
      <c r="J863" s="204"/>
      <c r="K863" s="204"/>
      <c r="L863" s="229"/>
      <c r="M863" s="228"/>
      <c r="N863" s="203" cm="1">
        <f t="array" ref="N863">IFERROR(M863/100*L863*INDEX(Application,X863,4), 0)</f>
        <v>0</v>
      </c>
      <c r="O863" s="205"/>
      <c r="P863" s="204"/>
      <c r="Q863" s="201"/>
      <c r="R863" s="202" t="str">
        <f>IF(ISBLANK(Q863), "", VLOOKUP(Q863, Z!$A$2:$C$4127, 3, FALSE))</f>
        <v/>
      </c>
      <c r="S863" s="206"/>
      <c r="T863" s="207">
        <f t="shared" si="143"/>
        <v>0</v>
      </c>
      <c r="U863" s="211"/>
      <c r="V863" s="237">
        <f t="shared" si="144"/>
        <v>1</v>
      </c>
      <c r="W863" s="238">
        <f t="shared" si="150"/>
        <v>36.82</v>
      </c>
      <c r="X863" s="239">
        <f t="shared" si="145"/>
        <v>1</v>
      </c>
      <c r="Y863" s="237">
        <f t="shared" si="146"/>
        <v>1</v>
      </c>
      <c r="Z863" s="238">
        <f t="shared" si="147"/>
        <v>23.933</v>
      </c>
      <c r="AA863" s="238">
        <f t="shared" si="148"/>
        <v>23.933</v>
      </c>
      <c r="AB863" s="238">
        <f t="shared" si="151"/>
        <v>13.052</v>
      </c>
      <c r="AC863" s="238">
        <f t="shared" si="149"/>
        <v>15.262500000000001</v>
      </c>
      <c r="AD863" s="240">
        <f t="shared" si="152"/>
        <v>0</v>
      </c>
      <c r="AE863" s="240">
        <f t="shared" si="153"/>
        <v>79</v>
      </c>
      <c r="AF863" s="240"/>
      <c r="AG863" s="240"/>
    </row>
    <row r="864" spans="1:33" x14ac:dyDescent="0.2">
      <c r="A864" s="197"/>
      <c r="B864" s="9">
        <v>835</v>
      </c>
      <c r="C864" s="204"/>
      <c r="D864" s="204"/>
      <c r="E864" s="201"/>
      <c r="F864" s="202" t="str">
        <f>IF(ISBLANK(E864), "", VLOOKUP(E864, Z!$A$2:$C$4127, 3, FALSE))</f>
        <v/>
      </c>
      <c r="G864" s="227"/>
      <c r="H864" s="227"/>
      <c r="I864" s="203" cm="1">
        <f t="array" ref="I864">IFERROR(W864/100*L864*INDEX(Application,X864,4), 0)</f>
        <v>0</v>
      </c>
      <c r="J864" s="204"/>
      <c r="K864" s="204"/>
      <c r="L864" s="229"/>
      <c r="M864" s="228"/>
      <c r="N864" s="203" cm="1">
        <f t="array" ref="N864">IFERROR(M864/100*L864*INDEX(Application,X864,4), 0)</f>
        <v>0</v>
      </c>
      <c r="O864" s="205"/>
      <c r="P864" s="204"/>
      <c r="Q864" s="201"/>
      <c r="R864" s="202" t="str">
        <f>IF(ISBLANK(Q864), "", VLOOKUP(Q864, Z!$A$2:$C$4127, 3, FALSE))</f>
        <v/>
      </c>
      <c r="S864" s="206"/>
      <c r="T864" s="207">
        <f t="shared" si="143"/>
        <v>0</v>
      </c>
      <c r="U864" s="211"/>
      <c r="V864" s="237">
        <f t="shared" si="144"/>
        <v>1</v>
      </c>
      <c r="W864" s="238">
        <f t="shared" si="150"/>
        <v>36.82</v>
      </c>
      <c r="X864" s="239">
        <f t="shared" si="145"/>
        <v>1</v>
      </c>
      <c r="Y864" s="237">
        <f t="shared" si="146"/>
        <v>1</v>
      </c>
      <c r="Z864" s="238">
        <f t="shared" si="147"/>
        <v>23.933</v>
      </c>
      <c r="AA864" s="238">
        <f t="shared" si="148"/>
        <v>23.933</v>
      </c>
      <c r="AB864" s="238">
        <f t="shared" si="151"/>
        <v>13.052</v>
      </c>
      <c r="AC864" s="238">
        <f t="shared" si="149"/>
        <v>15.262500000000001</v>
      </c>
      <c r="AD864" s="240">
        <f t="shared" si="152"/>
        <v>0</v>
      </c>
      <c r="AE864" s="240">
        <f t="shared" si="153"/>
        <v>79</v>
      </c>
      <c r="AF864" s="240"/>
      <c r="AG864" s="240"/>
    </row>
    <row r="865" spans="1:33" x14ac:dyDescent="0.2">
      <c r="A865" s="197"/>
      <c r="B865" s="9">
        <v>836</v>
      </c>
      <c r="C865" s="204"/>
      <c r="D865" s="204"/>
      <c r="E865" s="201"/>
      <c r="F865" s="202" t="str">
        <f>IF(ISBLANK(E865), "", VLOOKUP(E865, Z!$A$2:$C$4127, 3, FALSE))</f>
        <v/>
      </c>
      <c r="G865" s="227"/>
      <c r="H865" s="227"/>
      <c r="I865" s="203" cm="1">
        <f t="array" ref="I865">IFERROR(W865/100*L865*INDEX(Application,X865,4), 0)</f>
        <v>0</v>
      </c>
      <c r="J865" s="204"/>
      <c r="K865" s="204"/>
      <c r="L865" s="229"/>
      <c r="M865" s="228"/>
      <c r="N865" s="203" cm="1">
        <f t="array" ref="N865">IFERROR(M865/100*L865*INDEX(Application,X865,4), 0)</f>
        <v>0</v>
      </c>
      <c r="O865" s="205"/>
      <c r="P865" s="204"/>
      <c r="Q865" s="201"/>
      <c r="R865" s="202" t="str">
        <f>IF(ISBLANK(Q865), "", VLOOKUP(Q865, Z!$A$2:$C$4127, 3, FALSE))</f>
        <v/>
      </c>
      <c r="S865" s="206"/>
      <c r="T865" s="207">
        <f t="shared" si="143"/>
        <v>0</v>
      </c>
      <c r="U865" s="211"/>
      <c r="V865" s="237">
        <f t="shared" si="144"/>
        <v>1</v>
      </c>
      <c r="W865" s="238">
        <f t="shared" si="150"/>
        <v>36.82</v>
      </c>
      <c r="X865" s="239">
        <f t="shared" si="145"/>
        <v>1</v>
      </c>
      <c r="Y865" s="237">
        <f t="shared" si="146"/>
        <v>1</v>
      </c>
      <c r="Z865" s="238">
        <f t="shared" si="147"/>
        <v>23.933</v>
      </c>
      <c r="AA865" s="238">
        <f t="shared" si="148"/>
        <v>23.933</v>
      </c>
      <c r="AB865" s="238">
        <f t="shared" si="151"/>
        <v>13.052</v>
      </c>
      <c r="AC865" s="238">
        <f t="shared" si="149"/>
        <v>15.262500000000001</v>
      </c>
      <c r="AD865" s="240">
        <f t="shared" si="152"/>
        <v>0</v>
      </c>
      <c r="AE865" s="240">
        <f t="shared" si="153"/>
        <v>79</v>
      </c>
      <c r="AF865" s="240"/>
      <c r="AG865" s="240"/>
    </row>
    <row r="866" spans="1:33" x14ac:dyDescent="0.2">
      <c r="A866" s="197"/>
      <c r="B866" s="226">
        <v>837</v>
      </c>
      <c r="C866" s="204"/>
      <c r="D866" s="204"/>
      <c r="E866" s="201"/>
      <c r="F866" s="202" t="str">
        <f>IF(ISBLANK(E866), "", VLOOKUP(E866, Z!$A$2:$C$4127, 3, FALSE))</f>
        <v/>
      </c>
      <c r="G866" s="227"/>
      <c r="H866" s="227"/>
      <c r="I866" s="203" cm="1">
        <f t="array" ref="I866">IFERROR(W866/100*L866*INDEX(Application,X866,4), 0)</f>
        <v>0</v>
      </c>
      <c r="J866" s="204"/>
      <c r="K866" s="204"/>
      <c r="L866" s="229"/>
      <c r="M866" s="228"/>
      <c r="N866" s="203" cm="1">
        <f t="array" ref="N866">IFERROR(M866/100*L866*INDEX(Application,X866,4), 0)</f>
        <v>0</v>
      </c>
      <c r="O866" s="205"/>
      <c r="P866" s="204"/>
      <c r="Q866" s="201"/>
      <c r="R866" s="202" t="str">
        <f>IF(ISBLANK(Q866), "", VLOOKUP(Q866, Z!$A$2:$C$4127, 3, FALSE))</f>
        <v/>
      </c>
      <c r="S866" s="206"/>
      <c r="T866" s="207">
        <f t="shared" si="143"/>
        <v>0</v>
      </c>
      <c r="U866" s="211"/>
      <c r="V866" s="237">
        <f t="shared" si="144"/>
        <v>1</v>
      </c>
      <c r="W866" s="238">
        <f t="shared" si="150"/>
        <v>36.82</v>
      </c>
      <c r="X866" s="239">
        <f t="shared" si="145"/>
        <v>1</v>
      </c>
      <c r="Y866" s="237">
        <f t="shared" si="146"/>
        <v>1</v>
      </c>
      <c r="Z866" s="238">
        <f t="shared" si="147"/>
        <v>23.933</v>
      </c>
      <c r="AA866" s="238">
        <f t="shared" si="148"/>
        <v>23.933</v>
      </c>
      <c r="AB866" s="238">
        <f t="shared" si="151"/>
        <v>13.052</v>
      </c>
      <c r="AC866" s="238">
        <f t="shared" si="149"/>
        <v>15.262500000000001</v>
      </c>
      <c r="AD866" s="240">
        <f t="shared" si="152"/>
        <v>0</v>
      </c>
      <c r="AE866" s="240">
        <f t="shared" si="153"/>
        <v>79</v>
      </c>
      <c r="AF866" s="240"/>
      <c r="AG866" s="240"/>
    </row>
    <row r="867" spans="1:33" x14ac:dyDescent="0.2">
      <c r="A867" s="197"/>
      <c r="B867" s="9">
        <v>838</v>
      </c>
      <c r="C867" s="204"/>
      <c r="D867" s="204"/>
      <c r="E867" s="201"/>
      <c r="F867" s="202" t="str">
        <f>IF(ISBLANK(E867), "", VLOOKUP(E867, Z!$A$2:$C$4127, 3, FALSE))</f>
        <v/>
      </c>
      <c r="G867" s="227"/>
      <c r="H867" s="227"/>
      <c r="I867" s="203" cm="1">
        <f t="array" ref="I867">IFERROR(W867/100*L867*INDEX(Application,X867,4), 0)</f>
        <v>0</v>
      </c>
      <c r="J867" s="204"/>
      <c r="K867" s="204"/>
      <c r="L867" s="229"/>
      <c r="M867" s="228"/>
      <c r="N867" s="203" cm="1">
        <f t="array" ref="N867">IFERROR(M867/100*L867*INDEX(Application,X867,4), 0)</f>
        <v>0</v>
      </c>
      <c r="O867" s="205"/>
      <c r="P867" s="204"/>
      <c r="Q867" s="201"/>
      <c r="R867" s="202" t="str">
        <f>IF(ISBLANK(Q867), "", VLOOKUP(Q867, Z!$A$2:$C$4127, 3, FALSE))</f>
        <v/>
      </c>
      <c r="S867" s="206"/>
      <c r="T867" s="207">
        <f t="shared" si="143"/>
        <v>0</v>
      </c>
      <c r="U867" s="211"/>
      <c r="V867" s="237">
        <f t="shared" si="144"/>
        <v>1</v>
      </c>
      <c r="W867" s="238">
        <f t="shared" si="150"/>
        <v>36.82</v>
      </c>
      <c r="X867" s="239">
        <f t="shared" si="145"/>
        <v>1</v>
      </c>
      <c r="Y867" s="237">
        <f t="shared" si="146"/>
        <v>1</v>
      </c>
      <c r="Z867" s="238">
        <f t="shared" si="147"/>
        <v>23.933</v>
      </c>
      <c r="AA867" s="238">
        <f t="shared" si="148"/>
        <v>23.933</v>
      </c>
      <c r="AB867" s="238">
        <f t="shared" si="151"/>
        <v>13.052</v>
      </c>
      <c r="AC867" s="238">
        <f t="shared" si="149"/>
        <v>15.262500000000001</v>
      </c>
      <c r="AD867" s="240">
        <f t="shared" si="152"/>
        <v>0</v>
      </c>
      <c r="AE867" s="240">
        <f t="shared" si="153"/>
        <v>79</v>
      </c>
      <c r="AF867" s="240"/>
      <c r="AG867" s="240"/>
    </row>
    <row r="868" spans="1:33" x14ac:dyDescent="0.2">
      <c r="A868" s="197"/>
      <c r="B868" s="9">
        <v>839</v>
      </c>
      <c r="C868" s="204"/>
      <c r="D868" s="204"/>
      <c r="E868" s="201"/>
      <c r="F868" s="202" t="str">
        <f>IF(ISBLANK(E868), "", VLOOKUP(E868, Z!$A$2:$C$4127, 3, FALSE))</f>
        <v/>
      </c>
      <c r="G868" s="227"/>
      <c r="H868" s="227"/>
      <c r="I868" s="203" cm="1">
        <f t="array" ref="I868">IFERROR(W868/100*L868*INDEX(Application,X868,4), 0)</f>
        <v>0</v>
      </c>
      <c r="J868" s="204"/>
      <c r="K868" s="204"/>
      <c r="L868" s="229"/>
      <c r="M868" s="228"/>
      <c r="N868" s="203" cm="1">
        <f t="array" ref="N868">IFERROR(M868/100*L868*INDEX(Application,X868,4), 0)</f>
        <v>0</v>
      </c>
      <c r="O868" s="205"/>
      <c r="P868" s="204"/>
      <c r="Q868" s="201"/>
      <c r="R868" s="202" t="str">
        <f>IF(ISBLANK(Q868), "", VLOOKUP(Q868, Z!$A$2:$C$4127, 3, FALSE))</f>
        <v/>
      </c>
      <c r="S868" s="206"/>
      <c r="T868" s="207">
        <f t="shared" si="143"/>
        <v>0</v>
      </c>
      <c r="U868" s="211"/>
      <c r="V868" s="237">
        <f t="shared" si="144"/>
        <v>1</v>
      </c>
      <c r="W868" s="238">
        <f t="shared" si="150"/>
        <v>36.82</v>
      </c>
      <c r="X868" s="239">
        <f t="shared" si="145"/>
        <v>1</v>
      </c>
      <c r="Y868" s="237">
        <f t="shared" si="146"/>
        <v>1</v>
      </c>
      <c r="Z868" s="238">
        <f t="shared" si="147"/>
        <v>23.933</v>
      </c>
      <c r="AA868" s="238">
        <f t="shared" si="148"/>
        <v>23.933</v>
      </c>
      <c r="AB868" s="238">
        <f t="shared" si="151"/>
        <v>13.052</v>
      </c>
      <c r="AC868" s="238">
        <f t="shared" si="149"/>
        <v>15.262500000000001</v>
      </c>
      <c r="AD868" s="240">
        <f t="shared" si="152"/>
        <v>0</v>
      </c>
      <c r="AE868" s="240">
        <f t="shared" si="153"/>
        <v>79</v>
      </c>
      <c r="AF868" s="240"/>
      <c r="AG868" s="240"/>
    </row>
    <row r="869" spans="1:33" x14ac:dyDescent="0.2">
      <c r="A869" s="197"/>
      <c r="B869" s="9">
        <v>840</v>
      </c>
      <c r="C869" s="204"/>
      <c r="D869" s="204"/>
      <c r="E869" s="201"/>
      <c r="F869" s="202" t="str">
        <f>IF(ISBLANK(E869), "", VLOOKUP(E869, Z!$A$2:$C$4127, 3, FALSE))</f>
        <v/>
      </c>
      <c r="G869" s="227"/>
      <c r="H869" s="227"/>
      <c r="I869" s="203" cm="1">
        <f t="array" ref="I869">IFERROR(W869/100*L869*INDEX(Application,X869,4), 0)</f>
        <v>0</v>
      </c>
      <c r="J869" s="204"/>
      <c r="K869" s="204"/>
      <c r="L869" s="229"/>
      <c r="M869" s="228"/>
      <c r="N869" s="203" cm="1">
        <f t="array" ref="N869">IFERROR(M869/100*L869*INDEX(Application,X869,4), 0)</f>
        <v>0</v>
      </c>
      <c r="O869" s="205"/>
      <c r="P869" s="204"/>
      <c r="Q869" s="201"/>
      <c r="R869" s="202" t="str">
        <f>IF(ISBLANK(Q869), "", VLOOKUP(Q869, Z!$A$2:$C$4127, 3, FALSE))</f>
        <v/>
      </c>
      <c r="S869" s="206"/>
      <c r="T869" s="207">
        <f t="shared" si="143"/>
        <v>0</v>
      </c>
      <c r="U869" s="211"/>
      <c r="V869" s="237">
        <f t="shared" si="144"/>
        <v>1</v>
      </c>
      <c r="W869" s="238">
        <f t="shared" si="150"/>
        <v>36.82</v>
      </c>
      <c r="X869" s="239">
        <f t="shared" si="145"/>
        <v>1</v>
      </c>
      <c r="Y869" s="237">
        <f t="shared" si="146"/>
        <v>1</v>
      </c>
      <c r="Z869" s="238">
        <f t="shared" si="147"/>
        <v>23.933</v>
      </c>
      <c r="AA869" s="238">
        <f t="shared" si="148"/>
        <v>23.933</v>
      </c>
      <c r="AB869" s="238">
        <f t="shared" si="151"/>
        <v>13.052</v>
      </c>
      <c r="AC869" s="238">
        <f t="shared" si="149"/>
        <v>15.262500000000001</v>
      </c>
      <c r="AD869" s="240">
        <f t="shared" si="152"/>
        <v>0</v>
      </c>
      <c r="AE869" s="240">
        <f t="shared" si="153"/>
        <v>79</v>
      </c>
      <c r="AF869" s="240"/>
      <c r="AG869" s="240"/>
    </row>
    <row r="870" spans="1:33" x14ac:dyDescent="0.2">
      <c r="A870" s="197"/>
      <c r="B870" s="226">
        <v>841</v>
      </c>
      <c r="C870" s="204"/>
      <c r="D870" s="204"/>
      <c r="E870" s="201"/>
      <c r="F870" s="202" t="str">
        <f>IF(ISBLANK(E870), "", VLOOKUP(E870, Z!$A$2:$C$4127, 3, FALSE))</f>
        <v/>
      </c>
      <c r="G870" s="227"/>
      <c r="H870" s="227"/>
      <c r="I870" s="203" cm="1">
        <f t="array" ref="I870">IFERROR(W870/100*L870*INDEX(Application,X870,4), 0)</f>
        <v>0</v>
      </c>
      <c r="J870" s="204"/>
      <c r="K870" s="204"/>
      <c r="L870" s="229"/>
      <c r="M870" s="228"/>
      <c r="N870" s="203" cm="1">
        <f t="array" ref="N870">IFERROR(M870/100*L870*INDEX(Application,X870,4), 0)</f>
        <v>0</v>
      </c>
      <c r="O870" s="205"/>
      <c r="P870" s="204"/>
      <c r="Q870" s="201"/>
      <c r="R870" s="202" t="str">
        <f>IF(ISBLANK(Q870), "", VLOOKUP(Q870, Z!$A$2:$C$4127, 3, FALSE))</f>
        <v/>
      </c>
      <c r="S870" s="206"/>
      <c r="T870" s="207">
        <f t="shared" si="143"/>
        <v>0</v>
      </c>
      <c r="U870" s="211"/>
      <c r="V870" s="237">
        <f t="shared" si="144"/>
        <v>1</v>
      </c>
      <c r="W870" s="238">
        <f t="shared" si="150"/>
        <v>36.82</v>
      </c>
      <c r="X870" s="239">
        <f t="shared" si="145"/>
        <v>1</v>
      </c>
      <c r="Y870" s="237">
        <f t="shared" si="146"/>
        <v>1</v>
      </c>
      <c r="Z870" s="238">
        <f t="shared" si="147"/>
        <v>23.933</v>
      </c>
      <c r="AA870" s="238">
        <f t="shared" si="148"/>
        <v>23.933</v>
      </c>
      <c r="AB870" s="238">
        <f t="shared" si="151"/>
        <v>13.052</v>
      </c>
      <c r="AC870" s="238">
        <f t="shared" si="149"/>
        <v>15.262500000000001</v>
      </c>
      <c r="AD870" s="240">
        <f t="shared" si="152"/>
        <v>0</v>
      </c>
      <c r="AE870" s="240">
        <f t="shared" si="153"/>
        <v>79</v>
      </c>
      <c r="AF870" s="240"/>
      <c r="AG870" s="240"/>
    </row>
    <row r="871" spans="1:33" x14ac:dyDescent="0.2">
      <c r="A871" s="197"/>
      <c r="B871" s="9">
        <v>842</v>
      </c>
      <c r="C871" s="204"/>
      <c r="D871" s="204"/>
      <c r="E871" s="201"/>
      <c r="F871" s="202" t="str">
        <f>IF(ISBLANK(E871), "", VLOOKUP(E871, Z!$A$2:$C$4127, 3, FALSE))</f>
        <v/>
      </c>
      <c r="G871" s="227"/>
      <c r="H871" s="227"/>
      <c r="I871" s="203" cm="1">
        <f t="array" ref="I871">IFERROR(W871/100*L871*INDEX(Application,X871,4), 0)</f>
        <v>0</v>
      </c>
      <c r="J871" s="204"/>
      <c r="K871" s="204"/>
      <c r="L871" s="229"/>
      <c r="M871" s="228"/>
      <c r="N871" s="203" cm="1">
        <f t="array" ref="N871">IFERROR(M871/100*L871*INDEX(Application,X871,4), 0)</f>
        <v>0</v>
      </c>
      <c r="O871" s="205"/>
      <c r="P871" s="204"/>
      <c r="Q871" s="201"/>
      <c r="R871" s="202" t="str">
        <f>IF(ISBLANK(Q871), "", VLOOKUP(Q871, Z!$A$2:$C$4127, 3, FALSE))</f>
        <v/>
      </c>
      <c r="S871" s="206"/>
      <c r="T871" s="207">
        <f t="shared" si="143"/>
        <v>0</v>
      </c>
      <c r="U871" s="211"/>
      <c r="V871" s="237">
        <f t="shared" si="144"/>
        <v>1</v>
      </c>
      <c r="W871" s="238">
        <f t="shared" si="150"/>
        <v>36.82</v>
      </c>
      <c r="X871" s="239">
        <f t="shared" si="145"/>
        <v>1</v>
      </c>
      <c r="Y871" s="237">
        <f t="shared" si="146"/>
        <v>1</v>
      </c>
      <c r="Z871" s="238">
        <f t="shared" si="147"/>
        <v>23.933</v>
      </c>
      <c r="AA871" s="238">
        <f t="shared" si="148"/>
        <v>23.933</v>
      </c>
      <c r="AB871" s="238">
        <f t="shared" si="151"/>
        <v>13.052</v>
      </c>
      <c r="AC871" s="238">
        <f t="shared" si="149"/>
        <v>15.262500000000001</v>
      </c>
      <c r="AD871" s="240">
        <f t="shared" si="152"/>
        <v>0</v>
      </c>
      <c r="AE871" s="240">
        <f t="shared" si="153"/>
        <v>79</v>
      </c>
      <c r="AF871" s="240"/>
      <c r="AG871" s="240"/>
    </row>
    <row r="872" spans="1:33" x14ac:dyDescent="0.2">
      <c r="A872" s="197"/>
      <c r="B872" s="9">
        <v>843</v>
      </c>
      <c r="C872" s="204"/>
      <c r="D872" s="204"/>
      <c r="E872" s="201"/>
      <c r="F872" s="202" t="str">
        <f>IF(ISBLANK(E872), "", VLOOKUP(E872, Z!$A$2:$C$4127, 3, FALSE))</f>
        <v/>
      </c>
      <c r="G872" s="227"/>
      <c r="H872" s="227"/>
      <c r="I872" s="203" cm="1">
        <f t="array" ref="I872">IFERROR(W872/100*L872*INDEX(Application,X872,4), 0)</f>
        <v>0</v>
      </c>
      <c r="J872" s="204"/>
      <c r="K872" s="204"/>
      <c r="L872" s="229"/>
      <c r="M872" s="228"/>
      <c r="N872" s="203" cm="1">
        <f t="array" ref="N872">IFERROR(M872/100*L872*INDEX(Application,X872,4), 0)</f>
        <v>0</v>
      </c>
      <c r="O872" s="205"/>
      <c r="P872" s="204"/>
      <c r="Q872" s="201"/>
      <c r="R872" s="202" t="str">
        <f>IF(ISBLANK(Q872), "", VLOOKUP(Q872, Z!$A$2:$C$4127, 3, FALSE))</f>
        <v/>
      </c>
      <c r="S872" s="206"/>
      <c r="T872" s="207">
        <f t="shared" si="143"/>
        <v>0</v>
      </c>
      <c r="U872" s="211"/>
      <c r="V872" s="237">
        <f t="shared" si="144"/>
        <v>1</v>
      </c>
      <c r="W872" s="238">
        <f t="shared" si="150"/>
        <v>36.82</v>
      </c>
      <c r="X872" s="239">
        <f t="shared" si="145"/>
        <v>1</v>
      </c>
      <c r="Y872" s="237">
        <f t="shared" si="146"/>
        <v>1</v>
      </c>
      <c r="Z872" s="238">
        <f t="shared" si="147"/>
        <v>23.933</v>
      </c>
      <c r="AA872" s="238">
        <f t="shared" si="148"/>
        <v>23.933</v>
      </c>
      <c r="AB872" s="238">
        <f t="shared" si="151"/>
        <v>13.052</v>
      </c>
      <c r="AC872" s="238">
        <f t="shared" si="149"/>
        <v>15.262500000000001</v>
      </c>
      <c r="AD872" s="240">
        <f t="shared" si="152"/>
        <v>0</v>
      </c>
      <c r="AE872" s="240">
        <f t="shared" si="153"/>
        <v>79</v>
      </c>
      <c r="AF872" s="240"/>
      <c r="AG872" s="240"/>
    </row>
    <row r="873" spans="1:33" x14ac:dyDescent="0.2">
      <c r="A873" s="197"/>
      <c r="B873" s="9">
        <v>844</v>
      </c>
      <c r="C873" s="204"/>
      <c r="D873" s="204"/>
      <c r="E873" s="201"/>
      <c r="F873" s="202" t="str">
        <f>IF(ISBLANK(E873), "", VLOOKUP(E873, Z!$A$2:$C$4127, 3, FALSE))</f>
        <v/>
      </c>
      <c r="G873" s="227"/>
      <c r="H873" s="227"/>
      <c r="I873" s="203" cm="1">
        <f t="array" ref="I873">IFERROR(W873/100*L873*INDEX(Application,X873,4), 0)</f>
        <v>0</v>
      </c>
      <c r="J873" s="204"/>
      <c r="K873" s="204"/>
      <c r="L873" s="229"/>
      <c r="M873" s="228"/>
      <c r="N873" s="203" cm="1">
        <f t="array" ref="N873">IFERROR(M873/100*L873*INDEX(Application,X873,4), 0)</f>
        <v>0</v>
      </c>
      <c r="O873" s="205"/>
      <c r="P873" s="204"/>
      <c r="Q873" s="201"/>
      <c r="R873" s="202" t="str">
        <f>IF(ISBLANK(Q873), "", VLOOKUP(Q873, Z!$A$2:$C$4127, 3, FALSE))</f>
        <v/>
      </c>
      <c r="S873" s="206"/>
      <c r="T873" s="207">
        <f t="shared" si="143"/>
        <v>0</v>
      </c>
      <c r="U873" s="211"/>
      <c r="V873" s="237">
        <f t="shared" si="144"/>
        <v>1</v>
      </c>
      <c r="W873" s="238">
        <f t="shared" si="150"/>
        <v>36.82</v>
      </c>
      <c r="X873" s="239">
        <f t="shared" si="145"/>
        <v>1</v>
      </c>
      <c r="Y873" s="237">
        <f t="shared" si="146"/>
        <v>1</v>
      </c>
      <c r="Z873" s="238">
        <f t="shared" si="147"/>
        <v>23.933</v>
      </c>
      <c r="AA873" s="238">
        <f t="shared" si="148"/>
        <v>23.933</v>
      </c>
      <c r="AB873" s="238">
        <f t="shared" si="151"/>
        <v>13.052</v>
      </c>
      <c r="AC873" s="238">
        <f t="shared" si="149"/>
        <v>15.262500000000001</v>
      </c>
      <c r="AD873" s="240">
        <f t="shared" si="152"/>
        <v>0</v>
      </c>
      <c r="AE873" s="240">
        <f t="shared" si="153"/>
        <v>79</v>
      </c>
      <c r="AF873" s="240"/>
      <c r="AG873" s="240"/>
    </row>
    <row r="874" spans="1:33" x14ac:dyDescent="0.2">
      <c r="A874" s="197"/>
      <c r="B874" s="226">
        <v>845</v>
      </c>
      <c r="C874" s="204"/>
      <c r="D874" s="204"/>
      <c r="E874" s="201"/>
      <c r="F874" s="202" t="str">
        <f>IF(ISBLANK(E874), "", VLOOKUP(E874, Z!$A$2:$C$4127, 3, FALSE))</f>
        <v/>
      </c>
      <c r="G874" s="227"/>
      <c r="H874" s="227"/>
      <c r="I874" s="203" cm="1">
        <f t="array" ref="I874">IFERROR(W874/100*L874*INDEX(Application,X874,4), 0)</f>
        <v>0</v>
      </c>
      <c r="J874" s="204"/>
      <c r="K874" s="204"/>
      <c r="L874" s="229"/>
      <c r="M874" s="228"/>
      <c r="N874" s="203" cm="1">
        <f t="array" ref="N874">IFERROR(M874/100*L874*INDEX(Application,X874,4), 0)</f>
        <v>0</v>
      </c>
      <c r="O874" s="205"/>
      <c r="P874" s="204"/>
      <c r="Q874" s="201"/>
      <c r="R874" s="202" t="str">
        <f>IF(ISBLANK(Q874), "", VLOOKUP(Q874, Z!$A$2:$C$4127, 3, FALSE))</f>
        <v/>
      </c>
      <c r="S874" s="206"/>
      <c r="T874" s="207">
        <f t="shared" si="143"/>
        <v>0</v>
      </c>
      <c r="U874" s="211"/>
      <c r="V874" s="237">
        <f t="shared" si="144"/>
        <v>1</v>
      </c>
      <c r="W874" s="238">
        <f t="shared" si="150"/>
        <v>36.82</v>
      </c>
      <c r="X874" s="239">
        <f t="shared" si="145"/>
        <v>1</v>
      </c>
      <c r="Y874" s="237">
        <f t="shared" si="146"/>
        <v>1</v>
      </c>
      <c r="Z874" s="238">
        <f t="shared" si="147"/>
        <v>23.933</v>
      </c>
      <c r="AA874" s="238">
        <f t="shared" si="148"/>
        <v>23.933</v>
      </c>
      <c r="AB874" s="238">
        <f t="shared" si="151"/>
        <v>13.052</v>
      </c>
      <c r="AC874" s="238">
        <f t="shared" si="149"/>
        <v>15.262500000000001</v>
      </c>
      <c r="AD874" s="240">
        <f t="shared" si="152"/>
        <v>0</v>
      </c>
      <c r="AE874" s="240">
        <f t="shared" si="153"/>
        <v>79</v>
      </c>
      <c r="AF874" s="240"/>
      <c r="AG874" s="240"/>
    </row>
    <row r="875" spans="1:33" x14ac:dyDescent="0.2">
      <c r="A875" s="197"/>
      <c r="B875" s="9">
        <v>846</v>
      </c>
      <c r="C875" s="204"/>
      <c r="D875" s="204"/>
      <c r="E875" s="201"/>
      <c r="F875" s="202" t="str">
        <f>IF(ISBLANK(E875), "", VLOOKUP(E875, Z!$A$2:$C$4127, 3, FALSE))</f>
        <v/>
      </c>
      <c r="G875" s="227"/>
      <c r="H875" s="227"/>
      <c r="I875" s="203" cm="1">
        <f t="array" ref="I875">IFERROR(W875/100*L875*INDEX(Application,X875,4), 0)</f>
        <v>0</v>
      </c>
      <c r="J875" s="204"/>
      <c r="K875" s="204"/>
      <c r="L875" s="229"/>
      <c r="M875" s="228"/>
      <c r="N875" s="203" cm="1">
        <f t="array" ref="N875">IFERROR(M875/100*L875*INDEX(Application,X875,4), 0)</f>
        <v>0</v>
      </c>
      <c r="O875" s="205"/>
      <c r="P875" s="204"/>
      <c r="Q875" s="201"/>
      <c r="R875" s="202" t="str">
        <f>IF(ISBLANK(Q875), "", VLOOKUP(Q875, Z!$A$2:$C$4127, 3, FALSE))</f>
        <v/>
      </c>
      <c r="S875" s="206"/>
      <c r="T875" s="207">
        <f t="shared" si="143"/>
        <v>0</v>
      </c>
      <c r="U875" s="211"/>
      <c r="V875" s="237">
        <f t="shared" si="144"/>
        <v>1</v>
      </c>
      <c r="W875" s="238">
        <f t="shared" si="150"/>
        <v>36.82</v>
      </c>
      <c r="X875" s="239">
        <f t="shared" si="145"/>
        <v>1</v>
      </c>
      <c r="Y875" s="237">
        <f t="shared" si="146"/>
        <v>1</v>
      </c>
      <c r="Z875" s="238">
        <f t="shared" si="147"/>
        <v>23.933</v>
      </c>
      <c r="AA875" s="238">
        <f t="shared" si="148"/>
        <v>23.933</v>
      </c>
      <c r="AB875" s="238">
        <f t="shared" si="151"/>
        <v>13.052</v>
      </c>
      <c r="AC875" s="238">
        <f t="shared" si="149"/>
        <v>15.262500000000001</v>
      </c>
      <c r="AD875" s="240">
        <f t="shared" si="152"/>
        <v>0</v>
      </c>
      <c r="AE875" s="240">
        <f t="shared" si="153"/>
        <v>79</v>
      </c>
      <c r="AF875" s="240"/>
      <c r="AG875" s="240"/>
    </row>
    <row r="876" spans="1:33" x14ac:dyDescent="0.2">
      <c r="A876" s="197"/>
      <c r="B876" s="9">
        <v>847</v>
      </c>
      <c r="C876" s="204"/>
      <c r="D876" s="204"/>
      <c r="E876" s="201"/>
      <c r="F876" s="202" t="str">
        <f>IF(ISBLANK(E876), "", VLOOKUP(E876, Z!$A$2:$C$4127, 3, FALSE))</f>
        <v/>
      </c>
      <c r="G876" s="227"/>
      <c r="H876" s="227"/>
      <c r="I876" s="203" cm="1">
        <f t="array" ref="I876">IFERROR(W876/100*L876*INDEX(Application,X876,4), 0)</f>
        <v>0</v>
      </c>
      <c r="J876" s="204"/>
      <c r="K876" s="204"/>
      <c r="L876" s="229"/>
      <c r="M876" s="228"/>
      <c r="N876" s="203" cm="1">
        <f t="array" ref="N876">IFERROR(M876/100*L876*INDEX(Application,X876,4), 0)</f>
        <v>0</v>
      </c>
      <c r="O876" s="205"/>
      <c r="P876" s="204"/>
      <c r="Q876" s="201"/>
      <c r="R876" s="202" t="str">
        <f>IF(ISBLANK(Q876), "", VLOOKUP(Q876, Z!$A$2:$C$4127, 3, FALSE))</f>
        <v/>
      </c>
      <c r="S876" s="206"/>
      <c r="T876" s="207">
        <f t="shared" si="143"/>
        <v>0</v>
      </c>
      <c r="U876" s="211"/>
      <c r="V876" s="237">
        <f t="shared" si="144"/>
        <v>1</v>
      </c>
      <c r="W876" s="238">
        <f t="shared" si="150"/>
        <v>36.82</v>
      </c>
      <c r="X876" s="239">
        <f t="shared" si="145"/>
        <v>1</v>
      </c>
      <c r="Y876" s="237">
        <f t="shared" si="146"/>
        <v>1</v>
      </c>
      <c r="Z876" s="238">
        <f t="shared" si="147"/>
        <v>23.933</v>
      </c>
      <c r="AA876" s="238">
        <f t="shared" si="148"/>
        <v>23.933</v>
      </c>
      <c r="AB876" s="238">
        <f t="shared" si="151"/>
        <v>13.052</v>
      </c>
      <c r="AC876" s="238">
        <f t="shared" si="149"/>
        <v>15.262500000000001</v>
      </c>
      <c r="AD876" s="240">
        <f t="shared" si="152"/>
        <v>0</v>
      </c>
      <c r="AE876" s="240">
        <f t="shared" si="153"/>
        <v>79</v>
      </c>
      <c r="AF876" s="240"/>
      <c r="AG876" s="240"/>
    </row>
    <row r="877" spans="1:33" x14ac:dyDescent="0.2">
      <c r="A877" s="197"/>
      <c r="B877" s="9">
        <v>848</v>
      </c>
      <c r="C877" s="204"/>
      <c r="D877" s="204"/>
      <c r="E877" s="201"/>
      <c r="F877" s="202" t="str">
        <f>IF(ISBLANK(E877), "", VLOOKUP(E877, Z!$A$2:$C$4127, 3, FALSE))</f>
        <v/>
      </c>
      <c r="G877" s="227"/>
      <c r="H877" s="227"/>
      <c r="I877" s="203" cm="1">
        <f t="array" ref="I877">IFERROR(W877/100*L877*INDEX(Application,X877,4), 0)</f>
        <v>0</v>
      </c>
      <c r="J877" s="204"/>
      <c r="K877" s="204"/>
      <c r="L877" s="229"/>
      <c r="M877" s="228"/>
      <c r="N877" s="203" cm="1">
        <f t="array" ref="N877">IFERROR(M877/100*L877*INDEX(Application,X877,4), 0)</f>
        <v>0</v>
      </c>
      <c r="O877" s="205"/>
      <c r="P877" s="204"/>
      <c r="Q877" s="201"/>
      <c r="R877" s="202" t="str">
        <f>IF(ISBLANK(Q877), "", VLOOKUP(Q877, Z!$A$2:$C$4127, 3, FALSE))</f>
        <v/>
      </c>
      <c r="S877" s="206"/>
      <c r="T877" s="207">
        <f t="shared" si="143"/>
        <v>0</v>
      </c>
      <c r="U877" s="211"/>
      <c r="V877" s="237">
        <f t="shared" si="144"/>
        <v>1</v>
      </c>
      <c r="W877" s="238">
        <f t="shared" si="150"/>
        <v>36.82</v>
      </c>
      <c r="X877" s="239">
        <f t="shared" si="145"/>
        <v>1</v>
      </c>
      <c r="Y877" s="237">
        <f t="shared" si="146"/>
        <v>1</v>
      </c>
      <c r="Z877" s="238">
        <f t="shared" si="147"/>
        <v>23.933</v>
      </c>
      <c r="AA877" s="238">
        <f t="shared" si="148"/>
        <v>23.933</v>
      </c>
      <c r="AB877" s="238">
        <f t="shared" si="151"/>
        <v>13.052</v>
      </c>
      <c r="AC877" s="238">
        <f t="shared" si="149"/>
        <v>15.262500000000001</v>
      </c>
      <c r="AD877" s="240">
        <f t="shared" si="152"/>
        <v>0</v>
      </c>
      <c r="AE877" s="240">
        <f t="shared" si="153"/>
        <v>79</v>
      </c>
      <c r="AF877" s="240"/>
      <c r="AG877" s="240"/>
    </row>
    <row r="878" spans="1:33" x14ac:dyDescent="0.2">
      <c r="A878" s="197"/>
      <c r="B878" s="226">
        <v>849</v>
      </c>
      <c r="C878" s="204"/>
      <c r="D878" s="204"/>
      <c r="E878" s="201"/>
      <c r="F878" s="202" t="str">
        <f>IF(ISBLANK(E878), "", VLOOKUP(E878, Z!$A$2:$C$4127, 3, FALSE))</f>
        <v/>
      </c>
      <c r="G878" s="227"/>
      <c r="H878" s="227"/>
      <c r="I878" s="203" cm="1">
        <f t="array" ref="I878">IFERROR(W878/100*L878*INDEX(Application,X878,4), 0)</f>
        <v>0</v>
      </c>
      <c r="J878" s="204"/>
      <c r="K878" s="204"/>
      <c r="L878" s="229"/>
      <c r="M878" s="228"/>
      <c r="N878" s="203" cm="1">
        <f t="array" ref="N878">IFERROR(M878/100*L878*INDEX(Application,X878,4), 0)</f>
        <v>0</v>
      </c>
      <c r="O878" s="205"/>
      <c r="P878" s="204"/>
      <c r="Q878" s="201"/>
      <c r="R878" s="202" t="str">
        <f>IF(ISBLANK(Q878), "", VLOOKUP(Q878, Z!$A$2:$C$4127, 3, FALSE))</f>
        <v/>
      </c>
      <c r="S878" s="206"/>
      <c r="T878" s="207">
        <f t="shared" si="143"/>
        <v>0</v>
      </c>
      <c r="U878" s="211"/>
      <c r="V878" s="237">
        <f t="shared" si="144"/>
        <v>1</v>
      </c>
      <c r="W878" s="238">
        <f t="shared" si="150"/>
        <v>36.82</v>
      </c>
      <c r="X878" s="239">
        <f t="shared" si="145"/>
        <v>1</v>
      </c>
      <c r="Y878" s="237">
        <f t="shared" si="146"/>
        <v>1</v>
      </c>
      <c r="Z878" s="238">
        <f t="shared" si="147"/>
        <v>23.933</v>
      </c>
      <c r="AA878" s="238">
        <f t="shared" si="148"/>
        <v>23.933</v>
      </c>
      <c r="AB878" s="238">
        <f t="shared" si="151"/>
        <v>13.052</v>
      </c>
      <c r="AC878" s="238">
        <f t="shared" si="149"/>
        <v>15.262500000000001</v>
      </c>
      <c r="AD878" s="240">
        <f t="shared" si="152"/>
        <v>0</v>
      </c>
      <c r="AE878" s="240">
        <f t="shared" si="153"/>
        <v>79</v>
      </c>
      <c r="AF878" s="240"/>
      <c r="AG878" s="240"/>
    </row>
    <row r="879" spans="1:33" x14ac:dyDescent="0.2">
      <c r="A879" s="197"/>
      <c r="B879" s="9">
        <v>850</v>
      </c>
      <c r="C879" s="204"/>
      <c r="D879" s="204"/>
      <c r="E879" s="201"/>
      <c r="F879" s="202" t="str">
        <f>IF(ISBLANK(E879), "", VLOOKUP(E879, Z!$A$2:$C$4127, 3, FALSE))</f>
        <v/>
      </c>
      <c r="G879" s="227"/>
      <c r="H879" s="227"/>
      <c r="I879" s="203" cm="1">
        <f t="array" ref="I879">IFERROR(W879/100*L879*INDEX(Application,X879,4), 0)</f>
        <v>0</v>
      </c>
      <c r="J879" s="204"/>
      <c r="K879" s="204"/>
      <c r="L879" s="229"/>
      <c r="M879" s="228"/>
      <c r="N879" s="203" cm="1">
        <f t="array" ref="N879">IFERROR(M879/100*L879*INDEX(Application,X879,4), 0)</f>
        <v>0</v>
      </c>
      <c r="O879" s="205"/>
      <c r="P879" s="204"/>
      <c r="Q879" s="201"/>
      <c r="R879" s="202" t="str">
        <f>IF(ISBLANK(Q879), "", VLOOKUP(Q879, Z!$A$2:$C$4127, 3, FALSE))</f>
        <v/>
      </c>
      <c r="S879" s="206"/>
      <c r="T879" s="207">
        <f t="shared" si="143"/>
        <v>0</v>
      </c>
      <c r="U879" s="211"/>
      <c r="V879" s="237">
        <f t="shared" si="144"/>
        <v>1</v>
      </c>
      <c r="W879" s="238">
        <f t="shared" si="150"/>
        <v>36.82</v>
      </c>
      <c r="X879" s="239">
        <f t="shared" si="145"/>
        <v>1</v>
      </c>
      <c r="Y879" s="237">
        <f t="shared" si="146"/>
        <v>1</v>
      </c>
      <c r="Z879" s="238">
        <f t="shared" si="147"/>
        <v>23.933</v>
      </c>
      <c r="AA879" s="238">
        <f t="shared" si="148"/>
        <v>23.933</v>
      </c>
      <c r="AB879" s="238">
        <f t="shared" si="151"/>
        <v>13.052</v>
      </c>
      <c r="AC879" s="238">
        <f t="shared" si="149"/>
        <v>15.262500000000001</v>
      </c>
      <c r="AD879" s="240">
        <f t="shared" si="152"/>
        <v>0</v>
      </c>
      <c r="AE879" s="240">
        <f t="shared" si="153"/>
        <v>79</v>
      </c>
      <c r="AF879" s="240"/>
      <c r="AG879" s="240"/>
    </row>
    <row r="880" spans="1:33" x14ac:dyDescent="0.2">
      <c r="A880" s="197"/>
      <c r="B880" s="9">
        <v>851</v>
      </c>
      <c r="C880" s="204"/>
      <c r="D880" s="204"/>
      <c r="E880" s="201"/>
      <c r="F880" s="202" t="str">
        <f>IF(ISBLANK(E880), "", VLOOKUP(E880, Z!$A$2:$C$4127, 3, FALSE))</f>
        <v/>
      </c>
      <c r="G880" s="227"/>
      <c r="H880" s="227"/>
      <c r="I880" s="203" cm="1">
        <f t="array" ref="I880">IFERROR(W880/100*L880*INDEX(Application,X880,4), 0)</f>
        <v>0</v>
      </c>
      <c r="J880" s="204"/>
      <c r="K880" s="204"/>
      <c r="L880" s="229"/>
      <c r="M880" s="228"/>
      <c r="N880" s="203" cm="1">
        <f t="array" ref="N880">IFERROR(M880/100*L880*INDEX(Application,X880,4), 0)</f>
        <v>0</v>
      </c>
      <c r="O880" s="205"/>
      <c r="P880" s="204"/>
      <c r="Q880" s="201"/>
      <c r="R880" s="202" t="str">
        <f>IF(ISBLANK(Q880), "", VLOOKUP(Q880, Z!$A$2:$C$4127, 3, FALSE))</f>
        <v/>
      </c>
      <c r="S880" s="206"/>
      <c r="T880" s="207">
        <f t="shared" si="143"/>
        <v>0</v>
      </c>
      <c r="U880" s="211"/>
      <c r="V880" s="237">
        <f t="shared" si="144"/>
        <v>1</v>
      </c>
      <c r="W880" s="238">
        <f t="shared" si="150"/>
        <v>36.82</v>
      </c>
      <c r="X880" s="239">
        <f t="shared" si="145"/>
        <v>1</v>
      </c>
      <c r="Y880" s="237">
        <f t="shared" si="146"/>
        <v>1</v>
      </c>
      <c r="Z880" s="238">
        <f t="shared" si="147"/>
        <v>23.933</v>
      </c>
      <c r="AA880" s="238">
        <f t="shared" si="148"/>
        <v>23.933</v>
      </c>
      <c r="AB880" s="238">
        <f t="shared" si="151"/>
        <v>13.052</v>
      </c>
      <c r="AC880" s="238">
        <f t="shared" si="149"/>
        <v>15.262500000000001</v>
      </c>
      <c r="AD880" s="240">
        <f t="shared" si="152"/>
        <v>0</v>
      </c>
      <c r="AE880" s="240">
        <f t="shared" si="153"/>
        <v>79</v>
      </c>
      <c r="AF880" s="240"/>
      <c r="AG880" s="240"/>
    </row>
    <row r="881" spans="1:33" x14ac:dyDescent="0.2">
      <c r="A881" s="197"/>
      <c r="B881" s="9">
        <v>852</v>
      </c>
      <c r="C881" s="204"/>
      <c r="D881" s="204"/>
      <c r="E881" s="201"/>
      <c r="F881" s="202" t="str">
        <f>IF(ISBLANK(E881), "", VLOOKUP(E881, Z!$A$2:$C$4127, 3, FALSE))</f>
        <v/>
      </c>
      <c r="G881" s="227"/>
      <c r="H881" s="227"/>
      <c r="I881" s="203" cm="1">
        <f t="array" ref="I881">IFERROR(W881/100*L881*INDEX(Application,X881,4), 0)</f>
        <v>0</v>
      </c>
      <c r="J881" s="204"/>
      <c r="K881" s="204"/>
      <c r="L881" s="229"/>
      <c r="M881" s="228"/>
      <c r="N881" s="203" cm="1">
        <f t="array" ref="N881">IFERROR(M881/100*L881*INDEX(Application,X881,4), 0)</f>
        <v>0</v>
      </c>
      <c r="O881" s="205"/>
      <c r="P881" s="204"/>
      <c r="Q881" s="201"/>
      <c r="R881" s="202" t="str">
        <f>IF(ISBLANK(Q881), "", VLOOKUP(Q881, Z!$A$2:$C$4127, 3, FALSE))</f>
        <v/>
      </c>
      <c r="S881" s="206"/>
      <c r="T881" s="207">
        <f t="shared" si="143"/>
        <v>0</v>
      </c>
      <c r="U881" s="211"/>
      <c r="V881" s="237">
        <f t="shared" si="144"/>
        <v>1</v>
      </c>
      <c r="W881" s="238">
        <f t="shared" si="150"/>
        <v>36.82</v>
      </c>
      <c r="X881" s="239">
        <f t="shared" si="145"/>
        <v>1</v>
      </c>
      <c r="Y881" s="237">
        <f t="shared" si="146"/>
        <v>1</v>
      </c>
      <c r="Z881" s="238">
        <f t="shared" si="147"/>
        <v>23.933</v>
      </c>
      <c r="AA881" s="238">
        <f t="shared" si="148"/>
        <v>23.933</v>
      </c>
      <c r="AB881" s="238">
        <f t="shared" si="151"/>
        <v>13.052</v>
      </c>
      <c r="AC881" s="238">
        <f t="shared" si="149"/>
        <v>15.262500000000001</v>
      </c>
      <c r="AD881" s="240">
        <f t="shared" si="152"/>
        <v>0</v>
      </c>
      <c r="AE881" s="240">
        <f t="shared" si="153"/>
        <v>79</v>
      </c>
      <c r="AF881" s="240"/>
      <c r="AG881" s="240"/>
    </row>
    <row r="882" spans="1:33" x14ac:dyDescent="0.2">
      <c r="A882" s="197"/>
      <c r="B882" s="226">
        <v>853</v>
      </c>
      <c r="C882" s="204"/>
      <c r="D882" s="204"/>
      <c r="E882" s="201"/>
      <c r="F882" s="202" t="str">
        <f>IF(ISBLANK(E882), "", VLOOKUP(E882, Z!$A$2:$C$4127, 3, FALSE))</f>
        <v/>
      </c>
      <c r="G882" s="227"/>
      <c r="H882" s="227"/>
      <c r="I882" s="203" cm="1">
        <f t="array" ref="I882">IFERROR(W882/100*L882*INDEX(Application,X882,4), 0)</f>
        <v>0</v>
      </c>
      <c r="J882" s="204"/>
      <c r="K882" s="204"/>
      <c r="L882" s="229"/>
      <c r="M882" s="228"/>
      <c r="N882" s="203" cm="1">
        <f t="array" ref="N882">IFERROR(M882/100*L882*INDEX(Application,X882,4), 0)</f>
        <v>0</v>
      </c>
      <c r="O882" s="205"/>
      <c r="P882" s="204"/>
      <c r="Q882" s="201"/>
      <c r="R882" s="202" t="str">
        <f>IF(ISBLANK(Q882), "", VLOOKUP(Q882, Z!$A$2:$C$4127, 3, FALSE))</f>
        <v/>
      </c>
      <c r="S882" s="206"/>
      <c r="T882" s="207">
        <f t="shared" si="143"/>
        <v>0</v>
      </c>
      <c r="U882" s="211"/>
      <c r="V882" s="237">
        <f t="shared" si="144"/>
        <v>1</v>
      </c>
      <c r="W882" s="238">
        <f t="shared" si="150"/>
        <v>36.82</v>
      </c>
      <c r="X882" s="239">
        <f t="shared" si="145"/>
        <v>1</v>
      </c>
      <c r="Y882" s="237">
        <f t="shared" si="146"/>
        <v>1</v>
      </c>
      <c r="Z882" s="238">
        <f t="shared" si="147"/>
        <v>23.933</v>
      </c>
      <c r="AA882" s="238">
        <f t="shared" si="148"/>
        <v>23.933</v>
      </c>
      <c r="AB882" s="238">
        <f t="shared" si="151"/>
        <v>13.052</v>
      </c>
      <c r="AC882" s="238">
        <f t="shared" si="149"/>
        <v>15.262500000000001</v>
      </c>
      <c r="AD882" s="240">
        <f t="shared" si="152"/>
        <v>0</v>
      </c>
      <c r="AE882" s="240">
        <f t="shared" si="153"/>
        <v>79</v>
      </c>
      <c r="AF882" s="240"/>
      <c r="AG882" s="240"/>
    </row>
    <row r="883" spans="1:33" x14ac:dyDescent="0.2">
      <c r="A883" s="197"/>
      <c r="B883" s="9">
        <v>854</v>
      </c>
      <c r="C883" s="204"/>
      <c r="D883" s="204"/>
      <c r="E883" s="201"/>
      <c r="F883" s="202" t="str">
        <f>IF(ISBLANK(E883), "", VLOOKUP(E883, Z!$A$2:$C$4127, 3, FALSE))</f>
        <v/>
      </c>
      <c r="G883" s="227"/>
      <c r="H883" s="227"/>
      <c r="I883" s="203" cm="1">
        <f t="array" ref="I883">IFERROR(W883/100*L883*INDEX(Application,X883,4), 0)</f>
        <v>0</v>
      </c>
      <c r="J883" s="204"/>
      <c r="K883" s="204"/>
      <c r="L883" s="229"/>
      <c r="M883" s="228"/>
      <c r="N883" s="203" cm="1">
        <f t="array" ref="N883">IFERROR(M883/100*L883*INDEX(Application,X883,4), 0)</f>
        <v>0</v>
      </c>
      <c r="O883" s="205"/>
      <c r="P883" s="204"/>
      <c r="Q883" s="201"/>
      <c r="R883" s="202" t="str">
        <f>IF(ISBLANK(Q883), "", VLOOKUP(Q883, Z!$A$2:$C$4127, 3, FALSE))</f>
        <v/>
      </c>
      <c r="S883" s="206"/>
      <c r="T883" s="207">
        <f t="shared" si="143"/>
        <v>0</v>
      </c>
      <c r="U883" s="211"/>
      <c r="V883" s="237">
        <f t="shared" si="144"/>
        <v>1</v>
      </c>
      <c r="W883" s="238">
        <f t="shared" si="150"/>
        <v>36.82</v>
      </c>
      <c r="X883" s="239">
        <f t="shared" si="145"/>
        <v>1</v>
      </c>
      <c r="Y883" s="237">
        <f t="shared" si="146"/>
        <v>1</v>
      </c>
      <c r="Z883" s="238">
        <f t="shared" si="147"/>
        <v>23.933</v>
      </c>
      <c r="AA883" s="238">
        <f t="shared" si="148"/>
        <v>23.933</v>
      </c>
      <c r="AB883" s="238">
        <f t="shared" si="151"/>
        <v>13.052</v>
      </c>
      <c r="AC883" s="238">
        <f t="shared" si="149"/>
        <v>15.262500000000001</v>
      </c>
      <c r="AD883" s="240">
        <f t="shared" si="152"/>
        <v>0</v>
      </c>
      <c r="AE883" s="240">
        <f t="shared" si="153"/>
        <v>79</v>
      </c>
      <c r="AF883" s="240"/>
      <c r="AG883" s="240"/>
    </row>
    <row r="884" spans="1:33" x14ac:dyDescent="0.2">
      <c r="A884" s="197"/>
      <c r="B884" s="9">
        <v>855</v>
      </c>
      <c r="C884" s="204"/>
      <c r="D884" s="204"/>
      <c r="E884" s="201"/>
      <c r="F884" s="202" t="str">
        <f>IF(ISBLANK(E884), "", VLOOKUP(E884, Z!$A$2:$C$4127, 3, FALSE))</f>
        <v/>
      </c>
      <c r="G884" s="227"/>
      <c r="H884" s="227"/>
      <c r="I884" s="203" cm="1">
        <f t="array" ref="I884">IFERROR(W884/100*L884*INDEX(Application,X884,4), 0)</f>
        <v>0</v>
      </c>
      <c r="J884" s="204"/>
      <c r="K884" s="204"/>
      <c r="L884" s="229"/>
      <c r="M884" s="228"/>
      <c r="N884" s="203" cm="1">
        <f t="array" ref="N884">IFERROR(M884/100*L884*INDEX(Application,X884,4), 0)</f>
        <v>0</v>
      </c>
      <c r="O884" s="205"/>
      <c r="P884" s="204"/>
      <c r="Q884" s="201"/>
      <c r="R884" s="202" t="str">
        <f>IF(ISBLANK(Q884), "", VLOOKUP(Q884, Z!$A$2:$C$4127, 3, FALSE))</f>
        <v/>
      </c>
      <c r="S884" s="206"/>
      <c r="T884" s="207">
        <f t="shared" si="143"/>
        <v>0</v>
      </c>
      <c r="U884" s="211"/>
      <c r="V884" s="237">
        <f t="shared" si="144"/>
        <v>1</v>
      </c>
      <c r="W884" s="238">
        <f t="shared" si="150"/>
        <v>36.82</v>
      </c>
      <c r="X884" s="239">
        <f t="shared" si="145"/>
        <v>1</v>
      </c>
      <c r="Y884" s="237">
        <f t="shared" si="146"/>
        <v>1</v>
      </c>
      <c r="Z884" s="238">
        <f t="shared" si="147"/>
        <v>23.933</v>
      </c>
      <c r="AA884" s="238">
        <f t="shared" si="148"/>
        <v>23.933</v>
      </c>
      <c r="AB884" s="238">
        <f t="shared" si="151"/>
        <v>13.052</v>
      </c>
      <c r="AC884" s="238">
        <f t="shared" si="149"/>
        <v>15.262500000000001</v>
      </c>
      <c r="AD884" s="240">
        <f t="shared" si="152"/>
        <v>0</v>
      </c>
      <c r="AE884" s="240">
        <f t="shared" si="153"/>
        <v>79</v>
      </c>
      <c r="AF884" s="240"/>
      <c r="AG884" s="240"/>
    </row>
    <row r="885" spans="1:33" x14ac:dyDescent="0.2">
      <c r="A885" s="197"/>
      <c r="B885" s="9">
        <v>856</v>
      </c>
      <c r="C885" s="204"/>
      <c r="D885" s="204"/>
      <c r="E885" s="201"/>
      <c r="F885" s="202" t="str">
        <f>IF(ISBLANK(E885), "", VLOOKUP(E885, Z!$A$2:$C$4127, 3, FALSE))</f>
        <v/>
      </c>
      <c r="G885" s="227"/>
      <c r="H885" s="227"/>
      <c r="I885" s="203" cm="1">
        <f t="array" ref="I885">IFERROR(W885/100*L885*INDEX(Application,X885,4), 0)</f>
        <v>0</v>
      </c>
      <c r="J885" s="204"/>
      <c r="K885" s="204"/>
      <c r="L885" s="229"/>
      <c r="M885" s="228"/>
      <c r="N885" s="203" cm="1">
        <f t="array" ref="N885">IFERROR(M885/100*L885*INDEX(Application,X885,4), 0)</f>
        <v>0</v>
      </c>
      <c r="O885" s="205"/>
      <c r="P885" s="204"/>
      <c r="Q885" s="201"/>
      <c r="R885" s="202" t="str">
        <f>IF(ISBLANK(Q885), "", VLOOKUP(Q885, Z!$A$2:$C$4127, 3, FALSE))</f>
        <v/>
      </c>
      <c r="S885" s="206"/>
      <c r="T885" s="207">
        <f t="shared" si="143"/>
        <v>0</v>
      </c>
      <c r="U885" s="211"/>
      <c r="V885" s="237">
        <f t="shared" si="144"/>
        <v>1</v>
      </c>
      <c r="W885" s="238">
        <f t="shared" si="150"/>
        <v>36.82</v>
      </c>
      <c r="X885" s="239">
        <f t="shared" si="145"/>
        <v>1</v>
      </c>
      <c r="Y885" s="237">
        <f t="shared" si="146"/>
        <v>1</v>
      </c>
      <c r="Z885" s="238">
        <f t="shared" si="147"/>
        <v>23.933</v>
      </c>
      <c r="AA885" s="238">
        <f t="shared" si="148"/>
        <v>23.933</v>
      </c>
      <c r="AB885" s="238">
        <f t="shared" si="151"/>
        <v>13.052</v>
      </c>
      <c r="AC885" s="238">
        <f t="shared" si="149"/>
        <v>15.262500000000001</v>
      </c>
      <c r="AD885" s="240">
        <f t="shared" si="152"/>
        <v>0</v>
      </c>
      <c r="AE885" s="240">
        <f t="shared" si="153"/>
        <v>79</v>
      </c>
      <c r="AF885" s="240"/>
      <c r="AG885" s="240"/>
    </row>
    <row r="886" spans="1:33" x14ac:dyDescent="0.2">
      <c r="A886" s="197"/>
      <c r="B886" s="226">
        <v>857</v>
      </c>
      <c r="C886" s="204"/>
      <c r="D886" s="204"/>
      <c r="E886" s="201"/>
      <c r="F886" s="202" t="str">
        <f>IF(ISBLANK(E886), "", VLOOKUP(E886, Z!$A$2:$C$4127, 3, FALSE))</f>
        <v/>
      </c>
      <c r="G886" s="227"/>
      <c r="H886" s="227"/>
      <c r="I886" s="203" cm="1">
        <f t="array" ref="I886">IFERROR(W886/100*L886*INDEX(Application,X886,4), 0)</f>
        <v>0</v>
      </c>
      <c r="J886" s="204"/>
      <c r="K886" s="204"/>
      <c r="L886" s="229"/>
      <c r="M886" s="228"/>
      <c r="N886" s="203" cm="1">
        <f t="array" ref="N886">IFERROR(M886/100*L886*INDEX(Application,X886,4), 0)</f>
        <v>0</v>
      </c>
      <c r="O886" s="205"/>
      <c r="P886" s="204"/>
      <c r="Q886" s="201"/>
      <c r="R886" s="202" t="str">
        <f>IF(ISBLANK(Q886), "", VLOOKUP(Q886, Z!$A$2:$C$4127, 3, FALSE))</f>
        <v/>
      </c>
      <c r="S886" s="206"/>
      <c r="T886" s="207">
        <f t="shared" si="143"/>
        <v>0</v>
      </c>
      <c r="U886" s="211"/>
      <c r="V886" s="237">
        <f t="shared" si="144"/>
        <v>1</v>
      </c>
      <c r="W886" s="238">
        <f t="shared" si="150"/>
        <v>36.82</v>
      </c>
      <c r="X886" s="239">
        <f t="shared" si="145"/>
        <v>1</v>
      </c>
      <c r="Y886" s="237">
        <f t="shared" si="146"/>
        <v>1</v>
      </c>
      <c r="Z886" s="238">
        <f t="shared" si="147"/>
        <v>23.933</v>
      </c>
      <c r="AA886" s="238">
        <f t="shared" si="148"/>
        <v>23.933</v>
      </c>
      <c r="AB886" s="238">
        <f t="shared" si="151"/>
        <v>13.052</v>
      </c>
      <c r="AC886" s="238">
        <f t="shared" si="149"/>
        <v>15.262500000000001</v>
      </c>
      <c r="AD886" s="240">
        <f t="shared" si="152"/>
        <v>0</v>
      </c>
      <c r="AE886" s="240">
        <f t="shared" si="153"/>
        <v>79</v>
      </c>
      <c r="AF886" s="240"/>
      <c r="AG886" s="240"/>
    </row>
    <row r="887" spans="1:33" x14ac:dyDescent="0.2">
      <c r="A887" s="197"/>
      <c r="B887" s="9">
        <v>858</v>
      </c>
      <c r="C887" s="204"/>
      <c r="D887" s="204"/>
      <c r="E887" s="201"/>
      <c r="F887" s="202" t="str">
        <f>IF(ISBLANK(E887), "", VLOOKUP(E887, Z!$A$2:$C$4127, 3, FALSE))</f>
        <v/>
      </c>
      <c r="G887" s="227"/>
      <c r="H887" s="227"/>
      <c r="I887" s="203" cm="1">
        <f t="array" ref="I887">IFERROR(W887/100*L887*INDEX(Application,X887,4), 0)</f>
        <v>0</v>
      </c>
      <c r="J887" s="204"/>
      <c r="K887" s="204"/>
      <c r="L887" s="229"/>
      <c r="M887" s="228"/>
      <c r="N887" s="203" cm="1">
        <f t="array" ref="N887">IFERROR(M887/100*L887*INDEX(Application,X887,4), 0)</f>
        <v>0</v>
      </c>
      <c r="O887" s="205"/>
      <c r="P887" s="204"/>
      <c r="Q887" s="201"/>
      <c r="R887" s="202" t="str">
        <f>IF(ISBLANK(Q887), "", VLOOKUP(Q887, Z!$A$2:$C$4127, 3, FALSE))</f>
        <v/>
      </c>
      <c r="S887" s="206"/>
      <c r="T887" s="207">
        <f t="shared" si="143"/>
        <v>0</v>
      </c>
      <c r="U887" s="211"/>
      <c r="V887" s="237">
        <f t="shared" si="144"/>
        <v>1</v>
      </c>
      <c r="W887" s="238">
        <f t="shared" si="150"/>
        <v>36.82</v>
      </c>
      <c r="X887" s="239">
        <f t="shared" si="145"/>
        <v>1</v>
      </c>
      <c r="Y887" s="237">
        <f t="shared" si="146"/>
        <v>1</v>
      </c>
      <c r="Z887" s="238">
        <f t="shared" si="147"/>
        <v>23.933</v>
      </c>
      <c r="AA887" s="238">
        <f t="shared" si="148"/>
        <v>23.933</v>
      </c>
      <c r="AB887" s="238">
        <f t="shared" si="151"/>
        <v>13.052</v>
      </c>
      <c r="AC887" s="238">
        <f t="shared" si="149"/>
        <v>15.262500000000001</v>
      </c>
      <c r="AD887" s="240">
        <f t="shared" si="152"/>
        <v>0</v>
      </c>
      <c r="AE887" s="240">
        <f t="shared" si="153"/>
        <v>79</v>
      </c>
      <c r="AF887" s="240"/>
      <c r="AG887" s="240"/>
    </row>
    <row r="888" spans="1:33" x14ac:dyDescent="0.2">
      <c r="A888" s="197"/>
      <c r="B888" s="9">
        <v>859</v>
      </c>
      <c r="C888" s="204"/>
      <c r="D888" s="204"/>
      <c r="E888" s="201"/>
      <c r="F888" s="202" t="str">
        <f>IF(ISBLANK(E888), "", VLOOKUP(E888, Z!$A$2:$C$4127, 3, FALSE))</f>
        <v/>
      </c>
      <c r="G888" s="227"/>
      <c r="H888" s="227"/>
      <c r="I888" s="203" cm="1">
        <f t="array" ref="I888">IFERROR(W888/100*L888*INDEX(Application,X888,4), 0)</f>
        <v>0</v>
      </c>
      <c r="J888" s="204"/>
      <c r="K888" s="204"/>
      <c r="L888" s="229"/>
      <c r="M888" s="228"/>
      <c r="N888" s="203" cm="1">
        <f t="array" ref="N888">IFERROR(M888/100*L888*INDEX(Application,X888,4), 0)</f>
        <v>0</v>
      </c>
      <c r="O888" s="205"/>
      <c r="P888" s="204"/>
      <c r="Q888" s="201"/>
      <c r="R888" s="202" t="str">
        <f>IF(ISBLANK(Q888), "", VLOOKUP(Q888, Z!$A$2:$C$4127, 3, FALSE))</f>
        <v/>
      </c>
      <c r="S888" s="206"/>
      <c r="T888" s="207">
        <f t="shared" si="143"/>
        <v>0</v>
      </c>
      <c r="U888" s="211"/>
      <c r="V888" s="237">
        <f t="shared" si="144"/>
        <v>1</v>
      </c>
      <c r="W888" s="238">
        <f t="shared" si="150"/>
        <v>36.82</v>
      </c>
      <c r="X888" s="239">
        <f t="shared" si="145"/>
        <v>1</v>
      </c>
      <c r="Y888" s="237">
        <f t="shared" si="146"/>
        <v>1</v>
      </c>
      <c r="Z888" s="238">
        <f t="shared" si="147"/>
        <v>23.933</v>
      </c>
      <c r="AA888" s="238">
        <f t="shared" si="148"/>
        <v>23.933</v>
      </c>
      <c r="AB888" s="238">
        <f t="shared" si="151"/>
        <v>13.052</v>
      </c>
      <c r="AC888" s="238">
        <f t="shared" si="149"/>
        <v>15.262500000000001</v>
      </c>
      <c r="AD888" s="240">
        <f t="shared" si="152"/>
        <v>0</v>
      </c>
      <c r="AE888" s="240">
        <f t="shared" si="153"/>
        <v>79</v>
      </c>
      <c r="AF888" s="240"/>
      <c r="AG888" s="240"/>
    </row>
    <row r="889" spans="1:33" x14ac:dyDescent="0.2">
      <c r="A889" s="197"/>
      <c r="B889" s="9">
        <v>860</v>
      </c>
      <c r="C889" s="204"/>
      <c r="D889" s="204"/>
      <c r="E889" s="201"/>
      <c r="F889" s="202" t="str">
        <f>IF(ISBLANK(E889), "", VLOOKUP(E889, Z!$A$2:$C$4127, 3, FALSE))</f>
        <v/>
      </c>
      <c r="G889" s="227"/>
      <c r="H889" s="227"/>
      <c r="I889" s="203" cm="1">
        <f t="array" ref="I889">IFERROR(W889/100*L889*INDEX(Application,X889,4), 0)</f>
        <v>0</v>
      </c>
      <c r="J889" s="204"/>
      <c r="K889" s="204"/>
      <c r="L889" s="229"/>
      <c r="M889" s="228"/>
      <c r="N889" s="203" cm="1">
        <f t="array" ref="N889">IFERROR(M889/100*L889*INDEX(Application,X889,4), 0)</f>
        <v>0</v>
      </c>
      <c r="O889" s="205"/>
      <c r="P889" s="204"/>
      <c r="Q889" s="201"/>
      <c r="R889" s="202" t="str">
        <f>IF(ISBLANK(Q889), "", VLOOKUP(Q889, Z!$A$2:$C$4127, 3, FALSE))</f>
        <v/>
      </c>
      <c r="S889" s="206"/>
      <c r="T889" s="207">
        <f t="shared" si="143"/>
        <v>0</v>
      </c>
      <c r="U889" s="211"/>
      <c r="V889" s="237">
        <f t="shared" si="144"/>
        <v>1</v>
      </c>
      <c r="W889" s="238">
        <f t="shared" si="150"/>
        <v>36.82</v>
      </c>
      <c r="X889" s="239">
        <f t="shared" si="145"/>
        <v>1</v>
      </c>
      <c r="Y889" s="237">
        <f t="shared" si="146"/>
        <v>1</v>
      </c>
      <c r="Z889" s="238">
        <f t="shared" si="147"/>
        <v>23.933</v>
      </c>
      <c r="AA889" s="238">
        <f t="shared" si="148"/>
        <v>23.933</v>
      </c>
      <c r="AB889" s="238">
        <f t="shared" si="151"/>
        <v>13.052</v>
      </c>
      <c r="AC889" s="238">
        <f t="shared" si="149"/>
        <v>15.262500000000001</v>
      </c>
      <c r="AD889" s="240">
        <f t="shared" si="152"/>
        <v>0</v>
      </c>
      <c r="AE889" s="240">
        <f t="shared" si="153"/>
        <v>79</v>
      </c>
      <c r="AF889" s="240"/>
      <c r="AG889" s="240"/>
    </row>
    <row r="890" spans="1:33" x14ac:dyDescent="0.2">
      <c r="A890" s="197"/>
      <c r="B890" s="226">
        <v>861</v>
      </c>
      <c r="C890" s="204"/>
      <c r="D890" s="204"/>
      <c r="E890" s="201"/>
      <c r="F890" s="202" t="str">
        <f>IF(ISBLANK(E890), "", VLOOKUP(E890, Z!$A$2:$C$4127, 3, FALSE))</f>
        <v/>
      </c>
      <c r="G890" s="227"/>
      <c r="H890" s="227"/>
      <c r="I890" s="203" cm="1">
        <f t="array" ref="I890">IFERROR(W890/100*L890*INDEX(Application,X890,4), 0)</f>
        <v>0</v>
      </c>
      <c r="J890" s="204"/>
      <c r="K890" s="204"/>
      <c r="L890" s="229"/>
      <c r="M890" s="228"/>
      <c r="N890" s="203" cm="1">
        <f t="array" ref="N890">IFERROR(M890/100*L890*INDEX(Application,X890,4), 0)</f>
        <v>0</v>
      </c>
      <c r="O890" s="205"/>
      <c r="P890" s="204"/>
      <c r="Q890" s="201"/>
      <c r="R890" s="202" t="str">
        <f>IF(ISBLANK(Q890), "", VLOOKUP(Q890, Z!$A$2:$C$4127, 3, FALSE))</f>
        <v/>
      </c>
      <c r="S890" s="206"/>
      <c r="T890" s="207">
        <f t="shared" si="143"/>
        <v>0</v>
      </c>
      <c r="U890" s="211"/>
      <c r="V890" s="237">
        <f t="shared" si="144"/>
        <v>1</v>
      </c>
      <c r="W890" s="238">
        <f t="shared" si="150"/>
        <v>36.82</v>
      </c>
      <c r="X890" s="239">
        <f t="shared" si="145"/>
        <v>1</v>
      </c>
      <c r="Y890" s="237">
        <f t="shared" si="146"/>
        <v>1</v>
      </c>
      <c r="Z890" s="238">
        <f t="shared" si="147"/>
        <v>23.933</v>
      </c>
      <c r="AA890" s="238">
        <f t="shared" si="148"/>
        <v>23.933</v>
      </c>
      <c r="AB890" s="238">
        <f t="shared" si="151"/>
        <v>13.052</v>
      </c>
      <c r="AC890" s="238">
        <f t="shared" si="149"/>
        <v>15.262500000000001</v>
      </c>
      <c r="AD890" s="240">
        <f t="shared" si="152"/>
        <v>0</v>
      </c>
      <c r="AE890" s="240">
        <f t="shared" si="153"/>
        <v>79</v>
      </c>
      <c r="AF890" s="240"/>
      <c r="AG890" s="240"/>
    </row>
    <row r="891" spans="1:33" x14ac:dyDescent="0.2">
      <c r="A891" s="197"/>
      <c r="B891" s="9">
        <v>862</v>
      </c>
      <c r="C891" s="204"/>
      <c r="D891" s="204"/>
      <c r="E891" s="201"/>
      <c r="F891" s="202" t="str">
        <f>IF(ISBLANK(E891), "", VLOOKUP(E891, Z!$A$2:$C$4127, 3, FALSE))</f>
        <v/>
      </c>
      <c r="G891" s="227"/>
      <c r="H891" s="227"/>
      <c r="I891" s="203" cm="1">
        <f t="array" ref="I891">IFERROR(W891/100*L891*INDEX(Application,X891,4), 0)</f>
        <v>0</v>
      </c>
      <c r="J891" s="204"/>
      <c r="K891" s="204"/>
      <c r="L891" s="229"/>
      <c r="M891" s="228"/>
      <c r="N891" s="203" cm="1">
        <f t="array" ref="N891">IFERROR(M891/100*L891*INDEX(Application,X891,4), 0)</f>
        <v>0</v>
      </c>
      <c r="O891" s="205"/>
      <c r="P891" s="204"/>
      <c r="Q891" s="201"/>
      <c r="R891" s="202" t="str">
        <f>IF(ISBLANK(Q891), "", VLOOKUP(Q891, Z!$A$2:$C$4127, 3, FALSE))</f>
        <v/>
      </c>
      <c r="S891" s="206"/>
      <c r="T891" s="207">
        <f t="shared" si="143"/>
        <v>0</v>
      </c>
      <c r="U891" s="211"/>
      <c r="V891" s="237">
        <f t="shared" si="144"/>
        <v>1</v>
      </c>
      <c r="W891" s="238">
        <f t="shared" si="150"/>
        <v>36.82</v>
      </c>
      <c r="X891" s="239">
        <f t="shared" si="145"/>
        <v>1</v>
      </c>
      <c r="Y891" s="237">
        <f t="shared" si="146"/>
        <v>1</v>
      </c>
      <c r="Z891" s="238">
        <f t="shared" si="147"/>
        <v>23.933</v>
      </c>
      <c r="AA891" s="238">
        <f t="shared" si="148"/>
        <v>23.933</v>
      </c>
      <c r="AB891" s="238">
        <f t="shared" si="151"/>
        <v>13.052</v>
      </c>
      <c r="AC891" s="238">
        <f t="shared" si="149"/>
        <v>15.262500000000001</v>
      </c>
      <c r="AD891" s="240">
        <f t="shared" si="152"/>
        <v>0</v>
      </c>
      <c r="AE891" s="240">
        <f t="shared" si="153"/>
        <v>79</v>
      </c>
      <c r="AF891" s="240"/>
      <c r="AG891" s="240"/>
    </row>
    <row r="892" spans="1:33" x14ac:dyDescent="0.2">
      <c r="A892" s="197"/>
      <c r="B892" s="9">
        <v>863</v>
      </c>
      <c r="C892" s="204"/>
      <c r="D892" s="204"/>
      <c r="E892" s="201"/>
      <c r="F892" s="202" t="str">
        <f>IF(ISBLANK(E892), "", VLOOKUP(E892, Z!$A$2:$C$4127, 3, FALSE))</f>
        <v/>
      </c>
      <c r="G892" s="227"/>
      <c r="H892" s="227"/>
      <c r="I892" s="203" cm="1">
        <f t="array" ref="I892">IFERROR(W892/100*L892*INDEX(Application,X892,4), 0)</f>
        <v>0</v>
      </c>
      <c r="J892" s="204"/>
      <c r="K892" s="204"/>
      <c r="L892" s="229"/>
      <c r="M892" s="228"/>
      <c r="N892" s="203" cm="1">
        <f t="array" ref="N892">IFERROR(M892/100*L892*INDEX(Application,X892,4), 0)</f>
        <v>0</v>
      </c>
      <c r="O892" s="205"/>
      <c r="P892" s="204"/>
      <c r="Q892" s="201"/>
      <c r="R892" s="202" t="str">
        <f>IF(ISBLANK(Q892), "", VLOOKUP(Q892, Z!$A$2:$C$4127, 3, FALSE))</f>
        <v/>
      </c>
      <c r="S892" s="206"/>
      <c r="T892" s="207">
        <f t="shared" si="143"/>
        <v>0</v>
      </c>
      <c r="U892" s="211"/>
      <c r="V892" s="237">
        <f t="shared" si="144"/>
        <v>1</v>
      </c>
      <c r="W892" s="238">
        <f t="shared" si="150"/>
        <v>36.82</v>
      </c>
      <c r="X892" s="239">
        <f t="shared" si="145"/>
        <v>1</v>
      </c>
      <c r="Y892" s="237">
        <f t="shared" si="146"/>
        <v>1</v>
      </c>
      <c r="Z892" s="238">
        <f t="shared" si="147"/>
        <v>23.933</v>
      </c>
      <c r="AA892" s="238">
        <f t="shared" si="148"/>
        <v>23.933</v>
      </c>
      <c r="AB892" s="238">
        <f t="shared" si="151"/>
        <v>13.052</v>
      </c>
      <c r="AC892" s="238">
        <f t="shared" si="149"/>
        <v>15.262500000000001</v>
      </c>
      <c r="AD892" s="240">
        <f t="shared" si="152"/>
        <v>0</v>
      </c>
      <c r="AE892" s="240">
        <f t="shared" si="153"/>
        <v>79</v>
      </c>
      <c r="AF892" s="240"/>
      <c r="AG892" s="240"/>
    </row>
    <row r="893" spans="1:33" x14ac:dyDescent="0.2">
      <c r="A893" s="197"/>
      <c r="B893" s="9">
        <v>864</v>
      </c>
      <c r="C893" s="204"/>
      <c r="D893" s="204"/>
      <c r="E893" s="201"/>
      <c r="F893" s="202" t="str">
        <f>IF(ISBLANK(E893), "", VLOOKUP(E893, Z!$A$2:$C$4127, 3, FALSE))</f>
        <v/>
      </c>
      <c r="G893" s="227"/>
      <c r="H893" s="227"/>
      <c r="I893" s="203" cm="1">
        <f t="array" ref="I893">IFERROR(W893/100*L893*INDEX(Application,X893,4), 0)</f>
        <v>0</v>
      </c>
      <c r="J893" s="204"/>
      <c r="K893" s="204"/>
      <c r="L893" s="229"/>
      <c r="M893" s="228"/>
      <c r="N893" s="203" cm="1">
        <f t="array" ref="N893">IFERROR(M893/100*L893*INDEX(Application,X893,4), 0)</f>
        <v>0</v>
      </c>
      <c r="O893" s="205"/>
      <c r="P893" s="204"/>
      <c r="Q893" s="201"/>
      <c r="R893" s="202" t="str">
        <f>IF(ISBLANK(Q893), "", VLOOKUP(Q893, Z!$A$2:$C$4127, 3, FALSE))</f>
        <v/>
      </c>
      <c r="S893" s="206"/>
      <c r="T893" s="207">
        <f t="shared" si="143"/>
        <v>0</v>
      </c>
      <c r="U893" s="211"/>
      <c r="V893" s="237">
        <f t="shared" si="144"/>
        <v>1</v>
      </c>
      <c r="W893" s="238">
        <f t="shared" si="150"/>
        <v>36.82</v>
      </c>
      <c r="X893" s="239">
        <f t="shared" si="145"/>
        <v>1</v>
      </c>
      <c r="Y893" s="237">
        <f t="shared" si="146"/>
        <v>1</v>
      </c>
      <c r="Z893" s="238">
        <f t="shared" si="147"/>
        <v>23.933</v>
      </c>
      <c r="AA893" s="238">
        <f t="shared" si="148"/>
        <v>23.933</v>
      </c>
      <c r="AB893" s="238">
        <f t="shared" si="151"/>
        <v>13.052</v>
      </c>
      <c r="AC893" s="238">
        <f t="shared" si="149"/>
        <v>15.262500000000001</v>
      </c>
      <c r="AD893" s="240">
        <f t="shared" si="152"/>
        <v>0</v>
      </c>
      <c r="AE893" s="240">
        <f t="shared" si="153"/>
        <v>79</v>
      </c>
      <c r="AF893" s="240"/>
      <c r="AG893" s="240"/>
    </row>
    <row r="894" spans="1:33" x14ac:dyDescent="0.2">
      <c r="A894" s="197"/>
      <c r="B894" s="226">
        <v>865</v>
      </c>
      <c r="C894" s="204"/>
      <c r="D894" s="204"/>
      <c r="E894" s="201"/>
      <c r="F894" s="202" t="str">
        <f>IF(ISBLANK(E894), "", VLOOKUP(E894, Z!$A$2:$C$4127, 3, FALSE))</f>
        <v/>
      </c>
      <c r="G894" s="227"/>
      <c r="H894" s="227"/>
      <c r="I894" s="203" cm="1">
        <f t="array" ref="I894">IFERROR(W894/100*L894*INDEX(Application,X894,4), 0)</f>
        <v>0</v>
      </c>
      <c r="J894" s="204"/>
      <c r="K894" s="204"/>
      <c r="L894" s="229"/>
      <c r="M894" s="228"/>
      <c r="N894" s="203" cm="1">
        <f t="array" ref="N894">IFERROR(M894/100*L894*INDEX(Application,X894,4), 0)</f>
        <v>0</v>
      </c>
      <c r="O894" s="205"/>
      <c r="P894" s="204"/>
      <c r="Q894" s="201"/>
      <c r="R894" s="202" t="str">
        <f>IF(ISBLANK(Q894), "", VLOOKUP(Q894, Z!$A$2:$C$4127, 3, FALSE))</f>
        <v/>
      </c>
      <c r="S894" s="206"/>
      <c r="T894" s="207">
        <f t="shared" si="143"/>
        <v>0</v>
      </c>
      <c r="U894" s="211"/>
      <c r="V894" s="237">
        <f t="shared" si="144"/>
        <v>1</v>
      </c>
      <c r="W894" s="238">
        <f t="shared" si="150"/>
        <v>36.82</v>
      </c>
      <c r="X894" s="239">
        <f t="shared" si="145"/>
        <v>1</v>
      </c>
      <c r="Y894" s="237">
        <f t="shared" si="146"/>
        <v>1</v>
      </c>
      <c r="Z894" s="238">
        <f t="shared" si="147"/>
        <v>23.933</v>
      </c>
      <c r="AA894" s="238">
        <f t="shared" si="148"/>
        <v>23.933</v>
      </c>
      <c r="AB894" s="238">
        <f t="shared" si="151"/>
        <v>13.052</v>
      </c>
      <c r="AC894" s="238">
        <f t="shared" si="149"/>
        <v>15.262500000000001</v>
      </c>
      <c r="AD894" s="240">
        <f t="shared" si="152"/>
        <v>0</v>
      </c>
      <c r="AE894" s="240">
        <f t="shared" si="153"/>
        <v>79</v>
      </c>
      <c r="AF894" s="240"/>
      <c r="AG894" s="240"/>
    </row>
    <row r="895" spans="1:33" x14ac:dyDescent="0.2">
      <c r="A895" s="197"/>
      <c r="B895" s="9">
        <v>866</v>
      </c>
      <c r="C895" s="204"/>
      <c r="D895" s="204"/>
      <c r="E895" s="201"/>
      <c r="F895" s="202" t="str">
        <f>IF(ISBLANK(E895), "", VLOOKUP(E895, Z!$A$2:$C$4127, 3, FALSE))</f>
        <v/>
      </c>
      <c r="G895" s="227"/>
      <c r="H895" s="227"/>
      <c r="I895" s="203" cm="1">
        <f t="array" ref="I895">IFERROR(W895/100*L895*INDEX(Application,X895,4), 0)</f>
        <v>0</v>
      </c>
      <c r="J895" s="204"/>
      <c r="K895" s="204"/>
      <c r="L895" s="229"/>
      <c r="M895" s="228"/>
      <c r="N895" s="203" cm="1">
        <f t="array" ref="N895">IFERROR(M895/100*L895*INDEX(Application,X895,4), 0)</f>
        <v>0</v>
      </c>
      <c r="O895" s="205"/>
      <c r="P895" s="204"/>
      <c r="Q895" s="201"/>
      <c r="R895" s="202" t="str">
        <f>IF(ISBLANK(Q895), "", VLOOKUP(Q895, Z!$A$2:$C$4127, 3, FALSE))</f>
        <v/>
      </c>
      <c r="S895" s="206"/>
      <c r="T895" s="207">
        <f t="shared" si="143"/>
        <v>0</v>
      </c>
      <c r="U895" s="211"/>
      <c r="V895" s="237">
        <f t="shared" si="144"/>
        <v>1</v>
      </c>
      <c r="W895" s="238">
        <f t="shared" si="150"/>
        <v>36.82</v>
      </c>
      <c r="X895" s="239">
        <f t="shared" si="145"/>
        <v>1</v>
      </c>
      <c r="Y895" s="237">
        <f t="shared" si="146"/>
        <v>1</v>
      </c>
      <c r="Z895" s="238">
        <f t="shared" si="147"/>
        <v>23.933</v>
      </c>
      <c r="AA895" s="238">
        <f t="shared" si="148"/>
        <v>23.933</v>
      </c>
      <c r="AB895" s="238">
        <f t="shared" si="151"/>
        <v>13.052</v>
      </c>
      <c r="AC895" s="238">
        <f t="shared" si="149"/>
        <v>15.262500000000001</v>
      </c>
      <c r="AD895" s="240">
        <f t="shared" si="152"/>
        <v>0</v>
      </c>
      <c r="AE895" s="240">
        <f t="shared" si="153"/>
        <v>79</v>
      </c>
      <c r="AF895" s="240"/>
      <c r="AG895" s="240"/>
    </row>
    <row r="896" spans="1:33" x14ac:dyDescent="0.2">
      <c r="A896" s="197"/>
      <c r="B896" s="9">
        <v>867</v>
      </c>
      <c r="C896" s="204"/>
      <c r="D896" s="204"/>
      <c r="E896" s="201"/>
      <c r="F896" s="202" t="str">
        <f>IF(ISBLANK(E896), "", VLOOKUP(E896, Z!$A$2:$C$4127, 3, FALSE))</f>
        <v/>
      </c>
      <c r="G896" s="227"/>
      <c r="H896" s="227"/>
      <c r="I896" s="203" cm="1">
        <f t="array" ref="I896">IFERROR(W896/100*L896*INDEX(Application,X896,4), 0)</f>
        <v>0</v>
      </c>
      <c r="J896" s="204"/>
      <c r="K896" s="204"/>
      <c r="L896" s="229"/>
      <c r="M896" s="228"/>
      <c r="N896" s="203" cm="1">
        <f t="array" ref="N896">IFERROR(M896/100*L896*INDEX(Application,X896,4), 0)</f>
        <v>0</v>
      </c>
      <c r="O896" s="205"/>
      <c r="P896" s="204"/>
      <c r="Q896" s="201"/>
      <c r="R896" s="202" t="str">
        <f>IF(ISBLANK(Q896), "", VLOOKUP(Q896, Z!$A$2:$C$4127, 3, FALSE))</f>
        <v/>
      </c>
      <c r="S896" s="206"/>
      <c r="T896" s="207">
        <f t="shared" si="143"/>
        <v>0</v>
      </c>
      <c r="U896" s="211"/>
      <c r="V896" s="237">
        <f t="shared" si="144"/>
        <v>1</v>
      </c>
      <c r="W896" s="238">
        <f t="shared" si="150"/>
        <v>36.82</v>
      </c>
      <c r="X896" s="239">
        <f t="shared" si="145"/>
        <v>1</v>
      </c>
      <c r="Y896" s="237">
        <f t="shared" si="146"/>
        <v>1</v>
      </c>
      <c r="Z896" s="238">
        <f t="shared" si="147"/>
        <v>23.933</v>
      </c>
      <c r="AA896" s="238">
        <f t="shared" si="148"/>
        <v>23.933</v>
      </c>
      <c r="AB896" s="238">
        <f t="shared" si="151"/>
        <v>13.052</v>
      </c>
      <c r="AC896" s="238">
        <f t="shared" si="149"/>
        <v>15.262500000000001</v>
      </c>
      <c r="AD896" s="240">
        <f t="shared" si="152"/>
        <v>0</v>
      </c>
      <c r="AE896" s="240">
        <f t="shared" si="153"/>
        <v>79</v>
      </c>
      <c r="AF896" s="240"/>
      <c r="AG896" s="240"/>
    </row>
    <row r="897" spans="1:33" x14ac:dyDescent="0.2">
      <c r="A897" s="197"/>
      <c r="B897" s="9">
        <v>868</v>
      </c>
      <c r="C897" s="204"/>
      <c r="D897" s="204"/>
      <c r="E897" s="201"/>
      <c r="F897" s="202" t="str">
        <f>IF(ISBLANK(E897), "", VLOOKUP(E897, Z!$A$2:$C$4127, 3, FALSE))</f>
        <v/>
      </c>
      <c r="G897" s="227"/>
      <c r="H897" s="227"/>
      <c r="I897" s="203" cm="1">
        <f t="array" ref="I897">IFERROR(W897/100*L897*INDEX(Application,X897,4), 0)</f>
        <v>0</v>
      </c>
      <c r="J897" s="204"/>
      <c r="K897" s="204"/>
      <c r="L897" s="229"/>
      <c r="M897" s="228"/>
      <c r="N897" s="203" cm="1">
        <f t="array" ref="N897">IFERROR(M897/100*L897*INDEX(Application,X897,4), 0)</f>
        <v>0</v>
      </c>
      <c r="O897" s="205"/>
      <c r="P897" s="204"/>
      <c r="Q897" s="201"/>
      <c r="R897" s="202" t="str">
        <f>IF(ISBLANK(Q897), "", VLOOKUP(Q897, Z!$A$2:$C$4127, 3, FALSE))</f>
        <v/>
      </c>
      <c r="S897" s="206"/>
      <c r="T897" s="207">
        <f t="shared" si="143"/>
        <v>0</v>
      </c>
      <c r="U897" s="211"/>
      <c r="V897" s="237">
        <f t="shared" si="144"/>
        <v>1</v>
      </c>
      <c r="W897" s="238">
        <f t="shared" si="150"/>
        <v>36.82</v>
      </c>
      <c r="X897" s="239">
        <f t="shared" si="145"/>
        <v>1</v>
      </c>
      <c r="Y897" s="237">
        <f t="shared" si="146"/>
        <v>1</v>
      </c>
      <c r="Z897" s="238">
        <f t="shared" si="147"/>
        <v>23.933</v>
      </c>
      <c r="AA897" s="238">
        <f t="shared" si="148"/>
        <v>23.933</v>
      </c>
      <c r="AB897" s="238">
        <f t="shared" si="151"/>
        <v>13.052</v>
      </c>
      <c r="AC897" s="238">
        <f t="shared" si="149"/>
        <v>15.262500000000001</v>
      </c>
      <c r="AD897" s="240">
        <f t="shared" si="152"/>
        <v>0</v>
      </c>
      <c r="AE897" s="240">
        <f t="shared" si="153"/>
        <v>79</v>
      </c>
      <c r="AF897" s="240"/>
      <c r="AG897" s="240"/>
    </row>
    <row r="898" spans="1:33" x14ac:dyDescent="0.2">
      <c r="A898" s="197"/>
      <c r="B898" s="226">
        <v>869</v>
      </c>
      <c r="C898" s="204"/>
      <c r="D898" s="204"/>
      <c r="E898" s="201"/>
      <c r="F898" s="202" t="str">
        <f>IF(ISBLANK(E898), "", VLOOKUP(E898, Z!$A$2:$C$4127, 3, FALSE))</f>
        <v/>
      </c>
      <c r="G898" s="227"/>
      <c r="H898" s="227"/>
      <c r="I898" s="203" cm="1">
        <f t="array" ref="I898">IFERROR(W898/100*L898*INDEX(Application,X898,4), 0)</f>
        <v>0</v>
      </c>
      <c r="J898" s="204"/>
      <c r="K898" s="204"/>
      <c r="L898" s="229"/>
      <c r="M898" s="228"/>
      <c r="N898" s="203" cm="1">
        <f t="array" ref="N898">IFERROR(M898/100*L898*INDEX(Application,X898,4), 0)</f>
        <v>0</v>
      </c>
      <c r="O898" s="205"/>
      <c r="P898" s="204"/>
      <c r="Q898" s="201"/>
      <c r="R898" s="202" t="str">
        <f>IF(ISBLANK(Q898), "", VLOOKUP(Q898, Z!$A$2:$C$4127, 3, FALSE))</f>
        <v/>
      </c>
      <c r="S898" s="206"/>
      <c r="T898" s="207">
        <f t="shared" si="143"/>
        <v>0</v>
      </c>
      <c r="U898" s="211"/>
      <c r="V898" s="237">
        <f t="shared" si="144"/>
        <v>1</v>
      </c>
      <c r="W898" s="238">
        <f t="shared" si="150"/>
        <v>36.82</v>
      </c>
      <c r="X898" s="239">
        <f t="shared" si="145"/>
        <v>1</v>
      </c>
      <c r="Y898" s="237">
        <f t="shared" si="146"/>
        <v>1</v>
      </c>
      <c r="Z898" s="238">
        <f t="shared" si="147"/>
        <v>23.933</v>
      </c>
      <c r="AA898" s="238">
        <f t="shared" si="148"/>
        <v>23.933</v>
      </c>
      <c r="AB898" s="238">
        <f t="shared" si="151"/>
        <v>13.052</v>
      </c>
      <c r="AC898" s="238">
        <f t="shared" si="149"/>
        <v>15.262500000000001</v>
      </c>
      <c r="AD898" s="240">
        <f t="shared" si="152"/>
        <v>0</v>
      </c>
      <c r="AE898" s="240">
        <f t="shared" si="153"/>
        <v>79</v>
      </c>
      <c r="AF898" s="240"/>
      <c r="AG898" s="240"/>
    </row>
    <row r="899" spans="1:33" x14ac:dyDescent="0.2">
      <c r="A899" s="197"/>
      <c r="B899" s="9">
        <v>870</v>
      </c>
      <c r="C899" s="204"/>
      <c r="D899" s="204"/>
      <c r="E899" s="201"/>
      <c r="F899" s="202" t="str">
        <f>IF(ISBLANK(E899), "", VLOOKUP(E899, Z!$A$2:$C$4127, 3, FALSE))</f>
        <v/>
      </c>
      <c r="G899" s="227"/>
      <c r="H899" s="227"/>
      <c r="I899" s="203" cm="1">
        <f t="array" ref="I899">IFERROR(W899/100*L899*INDEX(Application,X899,4), 0)</f>
        <v>0</v>
      </c>
      <c r="J899" s="204"/>
      <c r="K899" s="204"/>
      <c r="L899" s="229"/>
      <c r="M899" s="228"/>
      <c r="N899" s="203" cm="1">
        <f t="array" ref="N899">IFERROR(M899/100*L899*INDEX(Application,X899,4), 0)</f>
        <v>0</v>
      </c>
      <c r="O899" s="205"/>
      <c r="P899" s="204"/>
      <c r="Q899" s="201"/>
      <c r="R899" s="202" t="str">
        <f>IF(ISBLANK(Q899), "", VLOOKUP(Q899, Z!$A$2:$C$4127, 3, FALSE))</f>
        <v/>
      </c>
      <c r="S899" s="206"/>
      <c r="T899" s="207">
        <f t="shared" si="143"/>
        <v>0</v>
      </c>
      <c r="U899" s="211"/>
      <c r="V899" s="237">
        <f t="shared" si="144"/>
        <v>1</v>
      </c>
      <c r="W899" s="238">
        <f t="shared" si="150"/>
        <v>36.82</v>
      </c>
      <c r="X899" s="239">
        <f t="shared" si="145"/>
        <v>1</v>
      </c>
      <c r="Y899" s="237">
        <f t="shared" si="146"/>
        <v>1</v>
      </c>
      <c r="Z899" s="238">
        <f t="shared" si="147"/>
        <v>23.933</v>
      </c>
      <c r="AA899" s="238">
        <f t="shared" si="148"/>
        <v>23.933</v>
      </c>
      <c r="AB899" s="238">
        <f t="shared" si="151"/>
        <v>13.052</v>
      </c>
      <c r="AC899" s="238">
        <f t="shared" si="149"/>
        <v>15.262500000000001</v>
      </c>
      <c r="AD899" s="240">
        <f t="shared" si="152"/>
        <v>0</v>
      </c>
      <c r="AE899" s="240">
        <f t="shared" si="153"/>
        <v>79</v>
      </c>
      <c r="AF899" s="240"/>
      <c r="AG899" s="240"/>
    </row>
    <row r="900" spans="1:33" x14ac:dyDescent="0.2">
      <c r="A900" s="197"/>
      <c r="B900" s="9">
        <v>871</v>
      </c>
      <c r="C900" s="204"/>
      <c r="D900" s="204"/>
      <c r="E900" s="201"/>
      <c r="F900" s="202" t="str">
        <f>IF(ISBLANK(E900), "", VLOOKUP(E900, Z!$A$2:$C$4127, 3, FALSE))</f>
        <v/>
      </c>
      <c r="G900" s="227"/>
      <c r="H900" s="227"/>
      <c r="I900" s="203" cm="1">
        <f t="array" ref="I900">IFERROR(W900/100*L900*INDEX(Application,X900,4), 0)</f>
        <v>0</v>
      </c>
      <c r="J900" s="204"/>
      <c r="K900" s="204"/>
      <c r="L900" s="229"/>
      <c r="M900" s="228"/>
      <c r="N900" s="203" cm="1">
        <f t="array" ref="N900">IFERROR(M900/100*L900*INDEX(Application,X900,4), 0)</f>
        <v>0</v>
      </c>
      <c r="O900" s="205"/>
      <c r="P900" s="204"/>
      <c r="Q900" s="201"/>
      <c r="R900" s="202" t="str">
        <f>IF(ISBLANK(Q900), "", VLOOKUP(Q900, Z!$A$2:$C$4127, 3, FALSE))</f>
        <v/>
      </c>
      <c r="S900" s="206"/>
      <c r="T900" s="207">
        <f t="shared" si="143"/>
        <v>0</v>
      </c>
      <c r="U900" s="211"/>
      <c r="V900" s="237">
        <f t="shared" si="144"/>
        <v>1</v>
      </c>
      <c r="W900" s="238">
        <f t="shared" si="150"/>
        <v>36.82</v>
      </c>
      <c r="X900" s="239">
        <f t="shared" si="145"/>
        <v>1</v>
      </c>
      <c r="Y900" s="237">
        <f t="shared" si="146"/>
        <v>1</v>
      </c>
      <c r="Z900" s="238">
        <f t="shared" si="147"/>
        <v>23.933</v>
      </c>
      <c r="AA900" s="238">
        <f t="shared" si="148"/>
        <v>23.933</v>
      </c>
      <c r="AB900" s="238">
        <f t="shared" si="151"/>
        <v>13.052</v>
      </c>
      <c r="AC900" s="238">
        <f t="shared" si="149"/>
        <v>15.262500000000001</v>
      </c>
      <c r="AD900" s="240">
        <f t="shared" si="152"/>
        <v>0</v>
      </c>
      <c r="AE900" s="240">
        <f t="shared" si="153"/>
        <v>79</v>
      </c>
      <c r="AF900" s="240"/>
      <c r="AG900" s="240"/>
    </row>
    <row r="901" spans="1:33" x14ac:dyDescent="0.2">
      <c r="A901" s="197"/>
      <c r="B901" s="9">
        <v>872</v>
      </c>
      <c r="C901" s="204"/>
      <c r="D901" s="204"/>
      <c r="E901" s="201"/>
      <c r="F901" s="202" t="str">
        <f>IF(ISBLANK(E901), "", VLOOKUP(E901, Z!$A$2:$C$4127, 3, FALSE))</f>
        <v/>
      </c>
      <c r="G901" s="227"/>
      <c r="H901" s="227"/>
      <c r="I901" s="203" cm="1">
        <f t="array" ref="I901">IFERROR(W901/100*L901*INDEX(Application,X901,4), 0)</f>
        <v>0</v>
      </c>
      <c r="J901" s="204"/>
      <c r="K901" s="204"/>
      <c r="L901" s="229"/>
      <c r="M901" s="228"/>
      <c r="N901" s="203" cm="1">
        <f t="array" ref="N901">IFERROR(M901/100*L901*INDEX(Application,X901,4), 0)</f>
        <v>0</v>
      </c>
      <c r="O901" s="205"/>
      <c r="P901" s="204"/>
      <c r="Q901" s="201"/>
      <c r="R901" s="202" t="str">
        <f>IF(ISBLANK(Q901), "", VLOOKUP(Q901, Z!$A$2:$C$4127, 3, FALSE))</f>
        <v/>
      </c>
      <c r="S901" s="206"/>
      <c r="T901" s="207">
        <f t="shared" si="143"/>
        <v>0</v>
      </c>
      <c r="U901" s="211"/>
      <c r="V901" s="237">
        <f t="shared" si="144"/>
        <v>1</v>
      </c>
      <c r="W901" s="238">
        <f t="shared" si="150"/>
        <v>36.82</v>
      </c>
      <c r="X901" s="239">
        <f t="shared" si="145"/>
        <v>1</v>
      </c>
      <c r="Y901" s="237">
        <f t="shared" si="146"/>
        <v>1</v>
      </c>
      <c r="Z901" s="238">
        <f t="shared" si="147"/>
        <v>23.933</v>
      </c>
      <c r="AA901" s="238">
        <f t="shared" si="148"/>
        <v>23.933</v>
      </c>
      <c r="AB901" s="238">
        <f t="shared" si="151"/>
        <v>13.052</v>
      </c>
      <c r="AC901" s="238">
        <f t="shared" si="149"/>
        <v>15.262500000000001</v>
      </c>
      <c r="AD901" s="240">
        <f t="shared" si="152"/>
        <v>0</v>
      </c>
      <c r="AE901" s="240">
        <f t="shared" si="153"/>
        <v>79</v>
      </c>
      <c r="AF901" s="240"/>
      <c r="AG901" s="240"/>
    </row>
    <row r="902" spans="1:33" x14ac:dyDescent="0.2">
      <c r="A902" s="197"/>
      <c r="B902" s="226">
        <v>873</v>
      </c>
      <c r="C902" s="204"/>
      <c r="D902" s="204"/>
      <c r="E902" s="201"/>
      <c r="F902" s="202" t="str">
        <f>IF(ISBLANK(E902), "", VLOOKUP(E902, Z!$A$2:$C$4127, 3, FALSE))</f>
        <v/>
      </c>
      <c r="G902" s="227"/>
      <c r="H902" s="227"/>
      <c r="I902" s="203" cm="1">
        <f t="array" ref="I902">IFERROR(W902/100*L902*INDEX(Application,X902,4), 0)</f>
        <v>0</v>
      </c>
      <c r="J902" s="204"/>
      <c r="K902" s="204"/>
      <c r="L902" s="229"/>
      <c r="M902" s="228"/>
      <c r="N902" s="203" cm="1">
        <f t="array" ref="N902">IFERROR(M902/100*L902*INDEX(Application,X902,4), 0)</f>
        <v>0</v>
      </c>
      <c r="O902" s="205"/>
      <c r="P902" s="204"/>
      <c r="Q902" s="201"/>
      <c r="R902" s="202" t="str">
        <f>IF(ISBLANK(Q902), "", VLOOKUP(Q902, Z!$A$2:$C$4127, 3, FALSE))</f>
        <v/>
      </c>
      <c r="S902" s="206"/>
      <c r="T902" s="207">
        <f t="shared" si="143"/>
        <v>0</v>
      </c>
      <c r="U902" s="211"/>
      <c r="V902" s="237">
        <f t="shared" si="144"/>
        <v>1</v>
      </c>
      <c r="W902" s="238">
        <f t="shared" si="150"/>
        <v>36.82</v>
      </c>
      <c r="X902" s="239">
        <f t="shared" si="145"/>
        <v>1</v>
      </c>
      <c r="Y902" s="237">
        <f t="shared" si="146"/>
        <v>1</v>
      </c>
      <c r="Z902" s="238">
        <f t="shared" si="147"/>
        <v>23.933</v>
      </c>
      <c r="AA902" s="238">
        <f t="shared" si="148"/>
        <v>23.933</v>
      </c>
      <c r="AB902" s="238">
        <f t="shared" si="151"/>
        <v>13.052</v>
      </c>
      <c r="AC902" s="238">
        <f t="shared" si="149"/>
        <v>15.262500000000001</v>
      </c>
      <c r="AD902" s="240">
        <f t="shared" si="152"/>
        <v>0</v>
      </c>
      <c r="AE902" s="240">
        <f t="shared" si="153"/>
        <v>79</v>
      </c>
      <c r="AF902" s="240"/>
      <c r="AG902" s="240"/>
    </row>
    <row r="903" spans="1:33" x14ac:dyDescent="0.2">
      <c r="A903" s="197"/>
      <c r="B903" s="9">
        <v>874</v>
      </c>
      <c r="C903" s="204"/>
      <c r="D903" s="204"/>
      <c r="E903" s="201"/>
      <c r="F903" s="202" t="str">
        <f>IF(ISBLANK(E903), "", VLOOKUP(E903, Z!$A$2:$C$4127, 3, FALSE))</f>
        <v/>
      </c>
      <c r="G903" s="227"/>
      <c r="H903" s="227"/>
      <c r="I903" s="203" cm="1">
        <f t="array" ref="I903">IFERROR(W903/100*L903*INDEX(Application,X903,4), 0)</f>
        <v>0</v>
      </c>
      <c r="J903" s="204"/>
      <c r="K903" s="204"/>
      <c r="L903" s="229"/>
      <c r="M903" s="228"/>
      <c r="N903" s="203" cm="1">
        <f t="array" ref="N903">IFERROR(M903/100*L903*INDEX(Application,X903,4), 0)</f>
        <v>0</v>
      </c>
      <c r="O903" s="205"/>
      <c r="P903" s="204"/>
      <c r="Q903" s="201"/>
      <c r="R903" s="202" t="str">
        <f>IF(ISBLANK(Q903), "", VLOOKUP(Q903, Z!$A$2:$C$4127, 3, FALSE))</f>
        <v/>
      </c>
      <c r="S903" s="206"/>
      <c r="T903" s="207">
        <f t="shared" si="143"/>
        <v>0</v>
      </c>
      <c r="U903" s="211"/>
      <c r="V903" s="237">
        <f t="shared" si="144"/>
        <v>1</v>
      </c>
      <c r="W903" s="238">
        <f t="shared" si="150"/>
        <v>36.82</v>
      </c>
      <c r="X903" s="239">
        <f t="shared" si="145"/>
        <v>1</v>
      </c>
      <c r="Y903" s="237">
        <f t="shared" si="146"/>
        <v>1</v>
      </c>
      <c r="Z903" s="238">
        <f t="shared" si="147"/>
        <v>23.933</v>
      </c>
      <c r="AA903" s="238">
        <f t="shared" si="148"/>
        <v>23.933</v>
      </c>
      <c r="AB903" s="238">
        <f t="shared" si="151"/>
        <v>13.052</v>
      </c>
      <c r="AC903" s="238">
        <f t="shared" si="149"/>
        <v>15.262500000000001</v>
      </c>
      <c r="AD903" s="240">
        <f t="shared" si="152"/>
        <v>0</v>
      </c>
      <c r="AE903" s="240">
        <f t="shared" si="153"/>
        <v>79</v>
      </c>
      <c r="AF903" s="240"/>
      <c r="AG903" s="240"/>
    </row>
    <row r="904" spans="1:33" x14ac:dyDescent="0.2">
      <c r="A904" s="197"/>
      <c r="B904" s="9">
        <v>875</v>
      </c>
      <c r="C904" s="204"/>
      <c r="D904" s="204"/>
      <c r="E904" s="201"/>
      <c r="F904" s="202" t="str">
        <f>IF(ISBLANK(E904), "", VLOOKUP(E904, Z!$A$2:$C$4127, 3, FALSE))</f>
        <v/>
      </c>
      <c r="G904" s="227"/>
      <c r="H904" s="227"/>
      <c r="I904" s="203" cm="1">
        <f t="array" ref="I904">IFERROR(W904/100*L904*INDEX(Application,X904,4), 0)</f>
        <v>0</v>
      </c>
      <c r="J904" s="204"/>
      <c r="K904" s="204"/>
      <c r="L904" s="229"/>
      <c r="M904" s="228"/>
      <c r="N904" s="203" cm="1">
        <f t="array" ref="N904">IFERROR(M904/100*L904*INDEX(Application,X904,4), 0)</f>
        <v>0</v>
      </c>
      <c r="O904" s="205"/>
      <c r="P904" s="204"/>
      <c r="Q904" s="201"/>
      <c r="R904" s="202" t="str">
        <f>IF(ISBLANK(Q904), "", VLOOKUP(Q904, Z!$A$2:$C$4127, 3, FALSE))</f>
        <v/>
      </c>
      <c r="S904" s="206"/>
      <c r="T904" s="207">
        <f t="shared" si="143"/>
        <v>0</v>
      </c>
      <c r="U904" s="211"/>
      <c r="V904" s="237">
        <f t="shared" si="144"/>
        <v>1</v>
      </c>
      <c r="W904" s="238">
        <f t="shared" si="150"/>
        <v>36.82</v>
      </c>
      <c r="X904" s="239">
        <f t="shared" si="145"/>
        <v>1</v>
      </c>
      <c r="Y904" s="237">
        <f t="shared" si="146"/>
        <v>1</v>
      </c>
      <c r="Z904" s="238">
        <f t="shared" si="147"/>
        <v>23.933</v>
      </c>
      <c r="AA904" s="238">
        <f t="shared" si="148"/>
        <v>23.933</v>
      </c>
      <c r="AB904" s="238">
        <f t="shared" si="151"/>
        <v>13.052</v>
      </c>
      <c r="AC904" s="238">
        <f t="shared" si="149"/>
        <v>15.262500000000001</v>
      </c>
      <c r="AD904" s="240">
        <f t="shared" si="152"/>
        <v>0</v>
      </c>
      <c r="AE904" s="240">
        <f t="shared" si="153"/>
        <v>79</v>
      </c>
      <c r="AF904" s="240"/>
      <c r="AG904" s="240"/>
    </row>
    <row r="905" spans="1:33" x14ac:dyDescent="0.2">
      <c r="A905" s="197"/>
      <c r="B905" s="9">
        <v>876</v>
      </c>
      <c r="C905" s="204"/>
      <c r="D905" s="204"/>
      <c r="E905" s="201"/>
      <c r="F905" s="202" t="str">
        <f>IF(ISBLANK(E905), "", VLOOKUP(E905, Z!$A$2:$C$4127, 3, FALSE))</f>
        <v/>
      </c>
      <c r="G905" s="227"/>
      <c r="H905" s="227"/>
      <c r="I905" s="203" cm="1">
        <f t="array" ref="I905">IFERROR(W905/100*L905*INDEX(Application,X905,4), 0)</f>
        <v>0</v>
      </c>
      <c r="J905" s="204"/>
      <c r="K905" s="204"/>
      <c r="L905" s="229"/>
      <c r="M905" s="228"/>
      <c r="N905" s="203" cm="1">
        <f t="array" ref="N905">IFERROR(M905/100*L905*INDEX(Application,X905,4), 0)</f>
        <v>0</v>
      </c>
      <c r="O905" s="205"/>
      <c r="P905" s="204"/>
      <c r="Q905" s="201"/>
      <c r="R905" s="202" t="str">
        <f>IF(ISBLANK(Q905), "", VLOOKUP(Q905, Z!$A$2:$C$4127, 3, FALSE))</f>
        <v/>
      </c>
      <c r="S905" s="206"/>
      <c r="T905" s="207">
        <f t="shared" si="143"/>
        <v>0</v>
      </c>
      <c r="U905" s="211"/>
      <c r="V905" s="237">
        <f t="shared" si="144"/>
        <v>1</v>
      </c>
      <c r="W905" s="238">
        <f t="shared" si="150"/>
        <v>36.82</v>
      </c>
      <c r="X905" s="239">
        <f t="shared" si="145"/>
        <v>1</v>
      </c>
      <c r="Y905" s="237">
        <f t="shared" si="146"/>
        <v>1</v>
      </c>
      <c r="Z905" s="238">
        <f t="shared" si="147"/>
        <v>23.933</v>
      </c>
      <c r="AA905" s="238">
        <f t="shared" si="148"/>
        <v>23.933</v>
      </c>
      <c r="AB905" s="238">
        <f t="shared" si="151"/>
        <v>13.052</v>
      </c>
      <c r="AC905" s="238">
        <f t="shared" si="149"/>
        <v>15.262500000000001</v>
      </c>
      <c r="AD905" s="240">
        <f t="shared" si="152"/>
        <v>0</v>
      </c>
      <c r="AE905" s="240">
        <f t="shared" si="153"/>
        <v>79</v>
      </c>
      <c r="AF905" s="240"/>
      <c r="AG905" s="240"/>
    </row>
    <row r="906" spans="1:33" x14ac:dyDescent="0.2">
      <c r="A906" s="197"/>
      <c r="B906" s="226">
        <v>877</v>
      </c>
      <c r="C906" s="204"/>
      <c r="D906" s="204"/>
      <c r="E906" s="201"/>
      <c r="F906" s="202" t="str">
        <f>IF(ISBLANK(E906), "", VLOOKUP(E906, Z!$A$2:$C$4127, 3, FALSE))</f>
        <v/>
      </c>
      <c r="G906" s="227"/>
      <c r="H906" s="227"/>
      <c r="I906" s="203" cm="1">
        <f t="array" ref="I906">IFERROR(W906/100*L906*INDEX(Application,X906,4), 0)</f>
        <v>0</v>
      </c>
      <c r="J906" s="204"/>
      <c r="K906" s="204"/>
      <c r="L906" s="229"/>
      <c r="M906" s="228"/>
      <c r="N906" s="203" cm="1">
        <f t="array" ref="N906">IFERROR(M906/100*L906*INDEX(Application,X906,4), 0)</f>
        <v>0</v>
      </c>
      <c r="O906" s="205"/>
      <c r="P906" s="204"/>
      <c r="Q906" s="201"/>
      <c r="R906" s="202" t="str">
        <f>IF(ISBLANK(Q906), "", VLOOKUP(Q906, Z!$A$2:$C$4127, 3, FALSE))</f>
        <v/>
      </c>
      <c r="S906" s="206"/>
      <c r="T906" s="207">
        <f t="shared" si="143"/>
        <v>0</v>
      </c>
      <c r="U906" s="211"/>
      <c r="V906" s="237">
        <f t="shared" si="144"/>
        <v>1</v>
      </c>
      <c r="W906" s="238">
        <f t="shared" si="150"/>
        <v>36.82</v>
      </c>
      <c r="X906" s="239">
        <f t="shared" si="145"/>
        <v>1</v>
      </c>
      <c r="Y906" s="237">
        <f t="shared" si="146"/>
        <v>1</v>
      </c>
      <c r="Z906" s="238">
        <f t="shared" si="147"/>
        <v>23.933</v>
      </c>
      <c r="AA906" s="238">
        <f t="shared" si="148"/>
        <v>23.933</v>
      </c>
      <c r="AB906" s="238">
        <f t="shared" si="151"/>
        <v>13.052</v>
      </c>
      <c r="AC906" s="238">
        <f t="shared" si="149"/>
        <v>15.262500000000001</v>
      </c>
      <c r="AD906" s="240">
        <f t="shared" si="152"/>
        <v>0</v>
      </c>
      <c r="AE906" s="240">
        <f t="shared" si="153"/>
        <v>79</v>
      </c>
      <c r="AF906" s="240"/>
      <c r="AG906" s="240"/>
    </row>
    <row r="907" spans="1:33" x14ac:dyDescent="0.2">
      <c r="A907" s="197"/>
      <c r="B907" s="9">
        <v>878</v>
      </c>
      <c r="C907" s="204"/>
      <c r="D907" s="204"/>
      <c r="E907" s="201"/>
      <c r="F907" s="202" t="str">
        <f>IF(ISBLANK(E907), "", VLOOKUP(E907, Z!$A$2:$C$4127, 3, FALSE))</f>
        <v/>
      </c>
      <c r="G907" s="227"/>
      <c r="H907" s="227"/>
      <c r="I907" s="203" cm="1">
        <f t="array" ref="I907">IFERROR(W907/100*L907*INDEX(Application,X907,4), 0)</f>
        <v>0</v>
      </c>
      <c r="J907" s="204"/>
      <c r="K907" s="204"/>
      <c r="L907" s="229"/>
      <c r="M907" s="228"/>
      <c r="N907" s="203" cm="1">
        <f t="array" ref="N907">IFERROR(M907/100*L907*INDEX(Application,X907,4), 0)</f>
        <v>0</v>
      </c>
      <c r="O907" s="205"/>
      <c r="P907" s="204"/>
      <c r="Q907" s="201"/>
      <c r="R907" s="202" t="str">
        <f>IF(ISBLANK(Q907), "", VLOOKUP(Q907, Z!$A$2:$C$4127, 3, FALSE))</f>
        <v/>
      </c>
      <c r="S907" s="206"/>
      <c r="T907" s="207">
        <f t="shared" si="143"/>
        <v>0</v>
      </c>
      <c r="U907" s="211"/>
      <c r="V907" s="237">
        <f t="shared" si="144"/>
        <v>1</v>
      </c>
      <c r="W907" s="238">
        <f t="shared" si="150"/>
        <v>36.82</v>
      </c>
      <c r="X907" s="239">
        <f t="shared" si="145"/>
        <v>1</v>
      </c>
      <c r="Y907" s="237">
        <f t="shared" si="146"/>
        <v>1</v>
      </c>
      <c r="Z907" s="238">
        <f t="shared" si="147"/>
        <v>23.933</v>
      </c>
      <c r="AA907" s="238">
        <f t="shared" si="148"/>
        <v>23.933</v>
      </c>
      <c r="AB907" s="238">
        <f t="shared" si="151"/>
        <v>13.052</v>
      </c>
      <c r="AC907" s="238">
        <f t="shared" si="149"/>
        <v>15.262500000000001</v>
      </c>
      <c r="AD907" s="240">
        <f t="shared" si="152"/>
        <v>0</v>
      </c>
      <c r="AE907" s="240">
        <f t="shared" si="153"/>
        <v>79</v>
      </c>
      <c r="AF907" s="240"/>
      <c r="AG907" s="240"/>
    </row>
    <row r="908" spans="1:33" x14ac:dyDescent="0.2">
      <c r="A908" s="197"/>
      <c r="B908" s="9">
        <v>879</v>
      </c>
      <c r="C908" s="204"/>
      <c r="D908" s="204"/>
      <c r="E908" s="201"/>
      <c r="F908" s="202" t="str">
        <f>IF(ISBLANK(E908), "", VLOOKUP(E908, Z!$A$2:$C$4127, 3, FALSE))</f>
        <v/>
      </c>
      <c r="G908" s="227"/>
      <c r="H908" s="227"/>
      <c r="I908" s="203" cm="1">
        <f t="array" ref="I908">IFERROR(W908/100*L908*INDEX(Application,X908,4), 0)</f>
        <v>0</v>
      </c>
      <c r="J908" s="204"/>
      <c r="K908" s="204"/>
      <c r="L908" s="229"/>
      <c r="M908" s="228"/>
      <c r="N908" s="203" cm="1">
        <f t="array" ref="N908">IFERROR(M908/100*L908*INDEX(Application,X908,4), 0)</f>
        <v>0</v>
      </c>
      <c r="O908" s="205"/>
      <c r="P908" s="204"/>
      <c r="Q908" s="201"/>
      <c r="R908" s="202" t="str">
        <f>IF(ISBLANK(Q908), "", VLOOKUP(Q908, Z!$A$2:$C$4127, 3, FALSE))</f>
        <v/>
      </c>
      <c r="S908" s="206"/>
      <c r="T908" s="207">
        <f t="shared" si="143"/>
        <v>0</v>
      </c>
      <c r="U908" s="211"/>
      <c r="V908" s="237">
        <f t="shared" si="144"/>
        <v>1</v>
      </c>
      <c r="W908" s="238">
        <f t="shared" si="150"/>
        <v>36.82</v>
      </c>
      <c r="X908" s="239">
        <f t="shared" si="145"/>
        <v>1</v>
      </c>
      <c r="Y908" s="237">
        <f t="shared" si="146"/>
        <v>1</v>
      </c>
      <c r="Z908" s="238">
        <f t="shared" si="147"/>
        <v>23.933</v>
      </c>
      <c r="AA908" s="238">
        <f t="shared" si="148"/>
        <v>23.933</v>
      </c>
      <c r="AB908" s="238">
        <f t="shared" si="151"/>
        <v>13.052</v>
      </c>
      <c r="AC908" s="238">
        <f t="shared" si="149"/>
        <v>15.262500000000001</v>
      </c>
      <c r="AD908" s="240">
        <f t="shared" si="152"/>
        <v>0</v>
      </c>
      <c r="AE908" s="240">
        <f t="shared" si="153"/>
        <v>79</v>
      </c>
      <c r="AF908" s="240"/>
      <c r="AG908" s="240"/>
    </row>
    <row r="909" spans="1:33" x14ac:dyDescent="0.2">
      <c r="A909" s="197"/>
      <c r="B909" s="9">
        <v>880</v>
      </c>
      <c r="C909" s="204"/>
      <c r="D909" s="204"/>
      <c r="E909" s="201"/>
      <c r="F909" s="202" t="str">
        <f>IF(ISBLANK(E909), "", VLOOKUP(E909, Z!$A$2:$C$4127, 3, FALSE))</f>
        <v/>
      </c>
      <c r="G909" s="227"/>
      <c r="H909" s="227"/>
      <c r="I909" s="203" cm="1">
        <f t="array" ref="I909">IFERROR(W909/100*L909*INDEX(Application,X909,4), 0)</f>
        <v>0</v>
      </c>
      <c r="J909" s="204"/>
      <c r="K909" s="204"/>
      <c r="L909" s="229"/>
      <c r="M909" s="228"/>
      <c r="N909" s="203" cm="1">
        <f t="array" ref="N909">IFERROR(M909/100*L909*INDEX(Application,X909,4), 0)</f>
        <v>0</v>
      </c>
      <c r="O909" s="205"/>
      <c r="P909" s="204"/>
      <c r="Q909" s="201"/>
      <c r="R909" s="202" t="str">
        <f>IF(ISBLANK(Q909), "", VLOOKUP(Q909, Z!$A$2:$C$4127, 3, FALSE))</f>
        <v/>
      </c>
      <c r="S909" s="206"/>
      <c r="T909" s="207">
        <f t="shared" si="143"/>
        <v>0</v>
      </c>
      <c r="U909" s="211"/>
      <c r="V909" s="237">
        <f t="shared" si="144"/>
        <v>1</v>
      </c>
      <c r="W909" s="238">
        <f t="shared" si="150"/>
        <v>36.82</v>
      </c>
      <c r="X909" s="239">
        <f t="shared" si="145"/>
        <v>1</v>
      </c>
      <c r="Y909" s="237">
        <f t="shared" si="146"/>
        <v>1</v>
      </c>
      <c r="Z909" s="238">
        <f t="shared" si="147"/>
        <v>23.933</v>
      </c>
      <c r="AA909" s="238">
        <f t="shared" si="148"/>
        <v>23.933</v>
      </c>
      <c r="AB909" s="238">
        <f t="shared" si="151"/>
        <v>13.052</v>
      </c>
      <c r="AC909" s="238">
        <f t="shared" si="149"/>
        <v>15.262500000000001</v>
      </c>
      <c r="AD909" s="240">
        <f t="shared" si="152"/>
        <v>0</v>
      </c>
      <c r="AE909" s="240">
        <f t="shared" si="153"/>
        <v>79</v>
      </c>
      <c r="AF909" s="240"/>
      <c r="AG909" s="240"/>
    </row>
    <row r="910" spans="1:33" x14ac:dyDescent="0.2">
      <c r="A910" s="197"/>
      <c r="B910" s="226">
        <v>881</v>
      </c>
      <c r="C910" s="204"/>
      <c r="D910" s="204"/>
      <c r="E910" s="201"/>
      <c r="F910" s="202" t="str">
        <f>IF(ISBLANK(E910), "", VLOOKUP(E910, Z!$A$2:$C$4127, 3, FALSE))</f>
        <v/>
      </c>
      <c r="G910" s="227"/>
      <c r="H910" s="227"/>
      <c r="I910" s="203" cm="1">
        <f t="array" ref="I910">IFERROR(W910/100*L910*INDEX(Application,X910,4), 0)</f>
        <v>0</v>
      </c>
      <c r="J910" s="204"/>
      <c r="K910" s="204"/>
      <c r="L910" s="229"/>
      <c r="M910" s="228"/>
      <c r="N910" s="203" cm="1">
        <f t="array" ref="N910">IFERROR(M910/100*L910*INDEX(Application,X910,4), 0)</f>
        <v>0</v>
      </c>
      <c r="O910" s="205"/>
      <c r="P910" s="204"/>
      <c r="Q910" s="201"/>
      <c r="R910" s="202" t="str">
        <f>IF(ISBLANK(Q910), "", VLOOKUP(Q910, Z!$A$2:$C$4127, 3, FALSE))</f>
        <v/>
      </c>
      <c r="S910" s="206"/>
      <c r="T910" s="207">
        <f t="shared" si="143"/>
        <v>0</v>
      </c>
      <c r="U910" s="211"/>
      <c r="V910" s="237">
        <f t="shared" si="144"/>
        <v>1</v>
      </c>
      <c r="W910" s="238">
        <f t="shared" si="150"/>
        <v>36.82</v>
      </c>
      <c r="X910" s="239">
        <f t="shared" si="145"/>
        <v>1</v>
      </c>
      <c r="Y910" s="237">
        <f t="shared" si="146"/>
        <v>1</v>
      </c>
      <c r="Z910" s="238">
        <f t="shared" si="147"/>
        <v>23.933</v>
      </c>
      <c r="AA910" s="238">
        <f t="shared" si="148"/>
        <v>23.933</v>
      </c>
      <c r="AB910" s="238">
        <f t="shared" si="151"/>
        <v>13.052</v>
      </c>
      <c r="AC910" s="238">
        <f t="shared" si="149"/>
        <v>15.262500000000001</v>
      </c>
      <c r="AD910" s="240">
        <f t="shared" si="152"/>
        <v>0</v>
      </c>
      <c r="AE910" s="240">
        <f t="shared" si="153"/>
        <v>79</v>
      </c>
      <c r="AF910" s="240"/>
      <c r="AG910" s="240"/>
    </row>
    <row r="911" spans="1:33" x14ac:dyDescent="0.2">
      <c r="A911" s="197"/>
      <c r="B911" s="9">
        <v>882</v>
      </c>
      <c r="C911" s="204"/>
      <c r="D911" s="204"/>
      <c r="E911" s="201"/>
      <c r="F911" s="202" t="str">
        <f>IF(ISBLANK(E911), "", VLOOKUP(E911, Z!$A$2:$C$4127, 3, FALSE))</f>
        <v/>
      </c>
      <c r="G911" s="227"/>
      <c r="H911" s="227"/>
      <c r="I911" s="203" cm="1">
        <f t="array" ref="I911">IFERROR(W911/100*L911*INDEX(Application,X911,4), 0)</f>
        <v>0</v>
      </c>
      <c r="J911" s="204"/>
      <c r="K911" s="204"/>
      <c r="L911" s="229"/>
      <c r="M911" s="228"/>
      <c r="N911" s="203" cm="1">
        <f t="array" ref="N911">IFERROR(M911/100*L911*INDEX(Application,X911,4), 0)</f>
        <v>0</v>
      </c>
      <c r="O911" s="205"/>
      <c r="P911" s="204"/>
      <c r="Q911" s="201"/>
      <c r="R911" s="202" t="str">
        <f>IF(ISBLANK(Q911), "", VLOOKUP(Q911, Z!$A$2:$C$4127, 3, FALSE))</f>
        <v/>
      </c>
      <c r="S911" s="206"/>
      <c r="T911" s="207">
        <f t="shared" si="143"/>
        <v>0</v>
      </c>
      <c r="U911" s="211"/>
      <c r="V911" s="237">
        <f t="shared" si="144"/>
        <v>1</v>
      </c>
      <c r="W911" s="238">
        <f t="shared" si="150"/>
        <v>36.82</v>
      </c>
      <c r="X911" s="239">
        <f t="shared" si="145"/>
        <v>1</v>
      </c>
      <c r="Y911" s="237">
        <f t="shared" si="146"/>
        <v>1</v>
      </c>
      <c r="Z911" s="238">
        <f t="shared" si="147"/>
        <v>23.933</v>
      </c>
      <c r="AA911" s="238">
        <f t="shared" si="148"/>
        <v>23.933</v>
      </c>
      <c r="AB911" s="238">
        <f t="shared" si="151"/>
        <v>13.052</v>
      </c>
      <c r="AC911" s="238">
        <f t="shared" si="149"/>
        <v>15.262500000000001</v>
      </c>
      <c r="AD911" s="240">
        <f t="shared" si="152"/>
        <v>0</v>
      </c>
      <c r="AE911" s="240">
        <f t="shared" si="153"/>
        <v>79</v>
      </c>
      <c r="AF911" s="240"/>
      <c r="AG911" s="240"/>
    </row>
    <row r="912" spans="1:33" x14ac:dyDescent="0.2">
      <c r="A912" s="197"/>
      <c r="B912" s="9">
        <v>883</v>
      </c>
      <c r="C912" s="204"/>
      <c r="D912" s="204"/>
      <c r="E912" s="201"/>
      <c r="F912" s="202" t="str">
        <f>IF(ISBLANK(E912), "", VLOOKUP(E912, Z!$A$2:$C$4127, 3, FALSE))</f>
        <v/>
      </c>
      <c r="G912" s="227"/>
      <c r="H912" s="227"/>
      <c r="I912" s="203" cm="1">
        <f t="array" ref="I912">IFERROR(W912/100*L912*INDEX(Application,X912,4), 0)</f>
        <v>0</v>
      </c>
      <c r="J912" s="204"/>
      <c r="K912" s="204"/>
      <c r="L912" s="229"/>
      <c r="M912" s="228"/>
      <c r="N912" s="203" cm="1">
        <f t="array" ref="N912">IFERROR(M912/100*L912*INDEX(Application,X912,4), 0)</f>
        <v>0</v>
      </c>
      <c r="O912" s="205"/>
      <c r="P912" s="204"/>
      <c r="Q912" s="201"/>
      <c r="R912" s="202" t="str">
        <f>IF(ISBLANK(Q912), "", VLOOKUP(Q912, Z!$A$2:$C$4127, 3, FALSE))</f>
        <v/>
      </c>
      <c r="S912" s="206"/>
      <c r="T912" s="207">
        <f t="shared" si="143"/>
        <v>0</v>
      </c>
      <c r="U912" s="211"/>
      <c r="V912" s="237">
        <f t="shared" si="144"/>
        <v>1</v>
      </c>
      <c r="W912" s="238">
        <f t="shared" si="150"/>
        <v>36.82</v>
      </c>
      <c r="X912" s="239">
        <f t="shared" si="145"/>
        <v>1</v>
      </c>
      <c r="Y912" s="237">
        <f t="shared" si="146"/>
        <v>1</v>
      </c>
      <c r="Z912" s="238">
        <f t="shared" si="147"/>
        <v>23.933</v>
      </c>
      <c r="AA912" s="238">
        <f t="shared" si="148"/>
        <v>23.933</v>
      </c>
      <c r="AB912" s="238">
        <f t="shared" si="151"/>
        <v>13.052</v>
      </c>
      <c r="AC912" s="238">
        <f t="shared" si="149"/>
        <v>15.262500000000001</v>
      </c>
      <c r="AD912" s="240">
        <f t="shared" si="152"/>
        <v>0</v>
      </c>
      <c r="AE912" s="240">
        <f t="shared" si="153"/>
        <v>79</v>
      </c>
      <c r="AF912" s="240"/>
      <c r="AG912" s="240"/>
    </row>
    <row r="913" spans="1:33" x14ac:dyDescent="0.2">
      <c r="A913" s="197"/>
      <c r="B913" s="9">
        <v>884</v>
      </c>
      <c r="C913" s="204"/>
      <c r="D913" s="204"/>
      <c r="E913" s="201"/>
      <c r="F913" s="202" t="str">
        <f>IF(ISBLANK(E913), "", VLOOKUP(E913, Z!$A$2:$C$4127, 3, FALSE))</f>
        <v/>
      </c>
      <c r="G913" s="227"/>
      <c r="H913" s="227"/>
      <c r="I913" s="203" cm="1">
        <f t="array" ref="I913">IFERROR(W913/100*L913*INDEX(Application,X913,4), 0)</f>
        <v>0</v>
      </c>
      <c r="J913" s="204"/>
      <c r="K913" s="204"/>
      <c r="L913" s="229"/>
      <c r="M913" s="228"/>
      <c r="N913" s="203" cm="1">
        <f t="array" ref="N913">IFERROR(M913/100*L913*INDEX(Application,X913,4), 0)</f>
        <v>0</v>
      </c>
      <c r="O913" s="205"/>
      <c r="P913" s="204"/>
      <c r="Q913" s="201"/>
      <c r="R913" s="202" t="str">
        <f>IF(ISBLANK(Q913), "", VLOOKUP(Q913, Z!$A$2:$C$4127, 3, FALSE))</f>
        <v/>
      </c>
      <c r="S913" s="206"/>
      <c r="T913" s="207">
        <f t="shared" si="143"/>
        <v>0</v>
      </c>
      <c r="U913" s="211"/>
      <c r="V913" s="237">
        <f t="shared" si="144"/>
        <v>1</v>
      </c>
      <c r="W913" s="238">
        <f t="shared" si="150"/>
        <v>36.82</v>
      </c>
      <c r="X913" s="239">
        <f t="shared" si="145"/>
        <v>1</v>
      </c>
      <c r="Y913" s="237">
        <f t="shared" si="146"/>
        <v>1</v>
      </c>
      <c r="Z913" s="238">
        <f t="shared" si="147"/>
        <v>23.933</v>
      </c>
      <c r="AA913" s="238">
        <f t="shared" si="148"/>
        <v>23.933</v>
      </c>
      <c r="AB913" s="238">
        <f t="shared" si="151"/>
        <v>13.052</v>
      </c>
      <c r="AC913" s="238">
        <f t="shared" si="149"/>
        <v>15.262500000000001</v>
      </c>
      <c r="AD913" s="240">
        <f t="shared" si="152"/>
        <v>0</v>
      </c>
      <c r="AE913" s="240">
        <f t="shared" si="153"/>
        <v>79</v>
      </c>
      <c r="AF913" s="240"/>
      <c r="AG913" s="240"/>
    </row>
    <row r="914" spans="1:33" x14ac:dyDescent="0.2">
      <c r="A914" s="197"/>
      <c r="B914" s="226">
        <v>885</v>
      </c>
      <c r="C914" s="204"/>
      <c r="D914" s="204"/>
      <c r="E914" s="201"/>
      <c r="F914" s="202" t="str">
        <f>IF(ISBLANK(E914), "", VLOOKUP(E914, Z!$A$2:$C$4127, 3, FALSE))</f>
        <v/>
      </c>
      <c r="G914" s="227"/>
      <c r="H914" s="227"/>
      <c r="I914" s="203" cm="1">
        <f t="array" ref="I914">IFERROR(W914/100*L914*INDEX(Application,X914,4), 0)</f>
        <v>0</v>
      </c>
      <c r="J914" s="204"/>
      <c r="K914" s="204"/>
      <c r="L914" s="229"/>
      <c r="M914" s="228"/>
      <c r="N914" s="203" cm="1">
        <f t="array" ref="N914">IFERROR(M914/100*L914*INDEX(Application,X914,4), 0)</f>
        <v>0</v>
      </c>
      <c r="O914" s="205"/>
      <c r="P914" s="204"/>
      <c r="Q914" s="201"/>
      <c r="R914" s="202" t="str">
        <f>IF(ISBLANK(Q914), "", VLOOKUP(Q914, Z!$A$2:$C$4127, 3, FALSE))</f>
        <v/>
      </c>
      <c r="S914" s="206"/>
      <c r="T914" s="207">
        <f t="shared" ref="T914:T977" si="154">0.75*(I914-N914)*10</f>
        <v>0</v>
      </c>
      <c r="U914" s="211"/>
      <c r="V914" s="237">
        <f t="shared" ref="V914:V977" si="155">IF(ISBLANK(G914), 1, IFERROR(MATCH(G914, INDEX(Type,,1), 0), IFERROR(MATCH(G914, INDEX(Type,,2), 0), MATCH(G914, INDEX(Type,,3), 0))))</f>
        <v>1</v>
      </c>
      <c r="W914" s="238">
        <f t="shared" si="150"/>
        <v>36.82</v>
      </c>
      <c r="X914" s="239">
        <f t="shared" ref="X914:X977" si="156">IF(ISBLANK(H914), 1, IFERROR(MATCH(H914, INDEX(Application,,1), 0), IFERROR(MATCH(H914, INDEX(Application,,2), 0), MATCH(H914, INDEX(Application,,3), 0))))</f>
        <v>1</v>
      </c>
      <c r="Y914" s="237">
        <f t="shared" ref="Y914:Y977" si="157">IF(ISBLANK(G914), 1, IFERROR(MATCH(G914, INDEX(Type,,1), 0), IFERROR(MATCH(G914, INDEX(Type,,2), 0), MATCH(G914, INDEX(Type,,3), 0))))</f>
        <v>1</v>
      </c>
      <c r="Z914" s="238">
        <f t="shared" ref="Z914:Z977" si="158">IF(Y914=1,0.65*(36.82+L914*(-0.2119)),IF(Y914=2,0.65*20.08,IF(Y914=3,0.75*(20.35+L914*(-0.0374)),0)))</f>
        <v>23.933</v>
      </c>
      <c r="AA914" s="238">
        <f t="shared" ref="AA914:AA977" si="159">0.65*(36.82+L914*(-0.2119))</f>
        <v>23.933</v>
      </c>
      <c r="AB914" s="238">
        <f t="shared" si="151"/>
        <v>13.052</v>
      </c>
      <c r="AC914" s="238">
        <f t="shared" ref="AC914:AC977" si="160">0.75*(20.35+L914*(-0.0374))</f>
        <v>15.262500000000001</v>
      </c>
      <c r="AD914" s="240">
        <f t="shared" si="152"/>
        <v>0</v>
      </c>
      <c r="AE914" s="240">
        <f t="shared" si="153"/>
        <v>79</v>
      </c>
      <c r="AF914" s="240"/>
      <c r="AG914" s="240"/>
    </row>
    <row r="915" spans="1:33" x14ac:dyDescent="0.2">
      <c r="A915" s="197"/>
      <c r="B915" s="9">
        <v>886</v>
      </c>
      <c r="C915" s="204"/>
      <c r="D915" s="204"/>
      <c r="E915" s="201"/>
      <c r="F915" s="202" t="str">
        <f>IF(ISBLANK(E915), "", VLOOKUP(E915, Z!$A$2:$C$4127, 3, FALSE))</f>
        <v/>
      </c>
      <c r="G915" s="227"/>
      <c r="H915" s="227"/>
      <c r="I915" s="203" cm="1">
        <f t="array" ref="I915">IFERROR(W915/100*L915*INDEX(Application,X915,4), 0)</f>
        <v>0</v>
      </c>
      <c r="J915" s="204"/>
      <c r="K915" s="204"/>
      <c r="L915" s="229"/>
      <c r="M915" s="228"/>
      <c r="N915" s="203" cm="1">
        <f t="array" ref="N915">IFERROR(M915/100*L915*INDEX(Application,X915,4), 0)</f>
        <v>0</v>
      </c>
      <c r="O915" s="205"/>
      <c r="P915" s="204"/>
      <c r="Q915" s="201"/>
      <c r="R915" s="202" t="str">
        <f>IF(ISBLANK(Q915), "", VLOOKUP(Q915, Z!$A$2:$C$4127, 3, FALSE))</f>
        <v/>
      </c>
      <c r="S915" s="206"/>
      <c r="T915" s="207">
        <f t="shared" si="154"/>
        <v>0</v>
      </c>
      <c r="U915" s="211"/>
      <c r="V915" s="237">
        <f t="shared" si="155"/>
        <v>1</v>
      </c>
      <c r="W915" s="238">
        <f t="shared" ref="W915:W978" si="161">IF(V915=1,36.82+L915*(-0.2119),IF(V915=2,20.08,IF(V915=3,20.35+L915*(-0.0374),0)))</f>
        <v>36.82</v>
      </c>
      <c r="X915" s="239">
        <f t="shared" si="156"/>
        <v>1</v>
      </c>
      <c r="Y915" s="237">
        <f t="shared" si="157"/>
        <v>1</v>
      </c>
      <c r="Z915" s="238">
        <f t="shared" si="158"/>
        <v>23.933</v>
      </c>
      <c r="AA915" s="238">
        <f t="shared" si="159"/>
        <v>23.933</v>
      </c>
      <c r="AB915" s="238">
        <f t="shared" ref="AB915:AB978" si="162">0.65*20.08</f>
        <v>13.052</v>
      </c>
      <c r="AC915" s="238">
        <f t="shared" si="160"/>
        <v>15.262500000000001</v>
      </c>
      <c r="AD915" s="240">
        <f t="shared" ref="AD915:AD978" si="163">IF(Y915=1,0,IF(Y915=2,80,IF(Y915=3,0,0)))</f>
        <v>0</v>
      </c>
      <c r="AE915" s="240">
        <f t="shared" ref="AE915:AE978" si="164">IF(Y915=1,79,IF(Y915=2,199,IF(Y915=3,199,0)))</f>
        <v>79</v>
      </c>
      <c r="AF915" s="240"/>
      <c r="AG915" s="240"/>
    </row>
    <row r="916" spans="1:33" x14ac:dyDescent="0.2">
      <c r="A916" s="197"/>
      <c r="B916" s="9">
        <v>887</v>
      </c>
      <c r="C916" s="204"/>
      <c r="D916" s="204"/>
      <c r="E916" s="201"/>
      <c r="F916" s="202" t="str">
        <f>IF(ISBLANK(E916), "", VLOOKUP(E916, Z!$A$2:$C$4127, 3, FALSE))</f>
        <v/>
      </c>
      <c r="G916" s="227"/>
      <c r="H916" s="227"/>
      <c r="I916" s="203" cm="1">
        <f t="array" ref="I916">IFERROR(W916/100*L916*INDEX(Application,X916,4), 0)</f>
        <v>0</v>
      </c>
      <c r="J916" s="204"/>
      <c r="K916" s="204"/>
      <c r="L916" s="229"/>
      <c r="M916" s="228"/>
      <c r="N916" s="203" cm="1">
        <f t="array" ref="N916">IFERROR(M916/100*L916*INDEX(Application,X916,4), 0)</f>
        <v>0</v>
      </c>
      <c r="O916" s="205"/>
      <c r="P916" s="204"/>
      <c r="Q916" s="201"/>
      <c r="R916" s="202" t="str">
        <f>IF(ISBLANK(Q916), "", VLOOKUP(Q916, Z!$A$2:$C$4127, 3, FALSE))</f>
        <v/>
      </c>
      <c r="S916" s="206"/>
      <c r="T916" s="207">
        <f t="shared" si="154"/>
        <v>0</v>
      </c>
      <c r="U916" s="211"/>
      <c r="V916" s="237">
        <f t="shared" si="155"/>
        <v>1</v>
      </c>
      <c r="W916" s="238">
        <f t="shared" si="161"/>
        <v>36.82</v>
      </c>
      <c r="X916" s="239">
        <f t="shared" si="156"/>
        <v>1</v>
      </c>
      <c r="Y916" s="237">
        <f t="shared" si="157"/>
        <v>1</v>
      </c>
      <c r="Z916" s="238">
        <f t="shared" si="158"/>
        <v>23.933</v>
      </c>
      <c r="AA916" s="238">
        <f t="shared" si="159"/>
        <v>23.933</v>
      </c>
      <c r="AB916" s="238">
        <f t="shared" si="162"/>
        <v>13.052</v>
      </c>
      <c r="AC916" s="238">
        <f t="shared" si="160"/>
        <v>15.262500000000001</v>
      </c>
      <c r="AD916" s="240">
        <f t="shared" si="163"/>
        <v>0</v>
      </c>
      <c r="AE916" s="240">
        <f t="shared" si="164"/>
        <v>79</v>
      </c>
      <c r="AF916" s="240"/>
      <c r="AG916" s="240"/>
    </row>
    <row r="917" spans="1:33" x14ac:dyDescent="0.2">
      <c r="A917" s="197"/>
      <c r="B917" s="9">
        <v>888</v>
      </c>
      <c r="C917" s="204"/>
      <c r="D917" s="204"/>
      <c r="E917" s="201"/>
      <c r="F917" s="202" t="str">
        <f>IF(ISBLANK(E917), "", VLOOKUP(E917, Z!$A$2:$C$4127, 3, FALSE))</f>
        <v/>
      </c>
      <c r="G917" s="227"/>
      <c r="H917" s="227"/>
      <c r="I917" s="203" cm="1">
        <f t="array" ref="I917">IFERROR(W917/100*L917*INDEX(Application,X917,4), 0)</f>
        <v>0</v>
      </c>
      <c r="J917" s="204"/>
      <c r="K917" s="204"/>
      <c r="L917" s="229"/>
      <c r="M917" s="228"/>
      <c r="N917" s="203" cm="1">
        <f t="array" ref="N917">IFERROR(M917/100*L917*INDEX(Application,X917,4), 0)</f>
        <v>0</v>
      </c>
      <c r="O917" s="205"/>
      <c r="P917" s="204"/>
      <c r="Q917" s="201"/>
      <c r="R917" s="202" t="str">
        <f>IF(ISBLANK(Q917), "", VLOOKUP(Q917, Z!$A$2:$C$4127, 3, FALSE))</f>
        <v/>
      </c>
      <c r="S917" s="206"/>
      <c r="T917" s="207">
        <f t="shared" si="154"/>
        <v>0</v>
      </c>
      <c r="U917" s="211"/>
      <c r="V917" s="237">
        <f t="shared" si="155"/>
        <v>1</v>
      </c>
      <c r="W917" s="238">
        <f t="shared" si="161"/>
        <v>36.82</v>
      </c>
      <c r="X917" s="239">
        <f t="shared" si="156"/>
        <v>1</v>
      </c>
      <c r="Y917" s="237">
        <f t="shared" si="157"/>
        <v>1</v>
      </c>
      <c r="Z917" s="238">
        <f t="shared" si="158"/>
        <v>23.933</v>
      </c>
      <c r="AA917" s="238">
        <f t="shared" si="159"/>
        <v>23.933</v>
      </c>
      <c r="AB917" s="238">
        <f t="shared" si="162"/>
        <v>13.052</v>
      </c>
      <c r="AC917" s="238">
        <f t="shared" si="160"/>
        <v>15.262500000000001</v>
      </c>
      <c r="AD917" s="240">
        <f t="shared" si="163"/>
        <v>0</v>
      </c>
      <c r="AE917" s="240">
        <f t="shared" si="164"/>
        <v>79</v>
      </c>
      <c r="AF917" s="240"/>
      <c r="AG917" s="240"/>
    </row>
    <row r="918" spans="1:33" x14ac:dyDescent="0.2">
      <c r="A918" s="197"/>
      <c r="B918" s="226">
        <v>889</v>
      </c>
      <c r="C918" s="204"/>
      <c r="D918" s="204"/>
      <c r="E918" s="201"/>
      <c r="F918" s="202" t="str">
        <f>IF(ISBLANK(E918), "", VLOOKUP(E918, Z!$A$2:$C$4127, 3, FALSE))</f>
        <v/>
      </c>
      <c r="G918" s="227"/>
      <c r="H918" s="227"/>
      <c r="I918" s="203" cm="1">
        <f t="array" ref="I918">IFERROR(W918/100*L918*INDEX(Application,X918,4), 0)</f>
        <v>0</v>
      </c>
      <c r="J918" s="204"/>
      <c r="K918" s="204"/>
      <c r="L918" s="229"/>
      <c r="M918" s="228"/>
      <c r="N918" s="203" cm="1">
        <f t="array" ref="N918">IFERROR(M918/100*L918*INDEX(Application,X918,4), 0)</f>
        <v>0</v>
      </c>
      <c r="O918" s="205"/>
      <c r="P918" s="204"/>
      <c r="Q918" s="201"/>
      <c r="R918" s="202" t="str">
        <f>IF(ISBLANK(Q918), "", VLOOKUP(Q918, Z!$A$2:$C$4127, 3, FALSE))</f>
        <v/>
      </c>
      <c r="S918" s="206"/>
      <c r="T918" s="207">
        <f t="shared" si="154"/>
        <v>0</v>
      </c>
      <c r="U918" s="211"/>
      <c r="V918" s="237">
        <f t="shared" si="155"/>
        <v>1</v>
      </c>
      <c r="W918" s="238">
        <f t="shared" si="161"/>
        <v>36.82</v>
      </c>
      <c r="X918" s="239">
        <f t="shared" si="156"/>
        <v>1</v>
      </c>
      <c r="Y918" s="237">
        <f t="shared" si="157"/>
        <v>1</v>
      </c>
      <c r="Z918" s="238">
        <f t="shared" si="158"/>
        <v>23.933</v>
      </c>
      <c r="AA918" s="238">
        <f t="shared" si="159"/>
        <v>23.933</v>
      </c>
      <c r="AB918" s="238">
        <f t="shared" si="162"/>
        <v>13.052</v>
      </c>
      <c r="AC918" s="238">
        <f t="shared" si="160"/>
        <v>15.262500000000001</v>
      </c>
      <c r="AD918" s="240">
        <f t="shared" si="163"/>
        <v>0</v>
      </c>
      <c r="AE918" s="240">
        <f t="shared" si="164"/>
        <v>79</v>
      </c>
      <c r="AF918" s="240"/>
      <c r="AG918" s="240"/>
    </row>
    <row r="919" spans="1:33" x14ac:dyDescent="0.2">
      <c r="A919" s="197"/>
      <c r="B919" s="9">
        <v>890</v>
      </c>
      <c r="C919" s="204"/>
      <c r="D919" s="204"/>
      <c r="E919" s="201"/>
      <c r="F919" s="202" t="str">
        <f>IF(ISBLANK(E919), "", VLOOKUP(E919, Z!$A$2:$C$4127, 3, FALSE))</f>
        <v/>
      </c>
      <c r="G919" s="227"/>
      <c r="H919" s="227"/>
      <c r="I919" s="203" cm="1">
        <f t="array" ref="I919">IFERROR(W919/100*L919*INDEX(Application,X919,4), 0)</f>
        <v>0</v>
      </c>
      <c r="J919" s="204"/>
      <c r="K919" s="204"/>
      <c r="L919" s="229"/>
      <c r="M919" s="228"/>
      <c r="N919" s="203" cm="1">
        <f t="array" ref="N919">IFERROR(M919/100*L919*INDEX(Application,X919,4), 0)</f>
        <v>0</v>
      </c>
      <c r="O919" s="205"/>
      <c r="P919" s="204"/>
      <c r="Q919" s="201"/>
      <c r="R919" s="202" t="str">
        <f>IF(ISBLANK(Q919), "", VLOOKUP(Q919, Z!$A$2:$C$4127, 3, FALSE))</f>
        <v/>
      </c>
      <c r="S919" s="206"/>
      <c r="T919" s="207">
        <f t="shared" si="154"/>
        <v>0</v>
      </c>
      <c r="U919" s="211"/>
      <c r="V919" s="237">
        <f t="shared" si="155"/>
        <v>1</v>
      </c>
      <c r="W919" s="238">
        <f t="shared" si="161"/>
        <v>36.82</v>
      </c>
      <c r="X919" s="239">
        <f t="shared" si="156"/>
        <v>1</v>
      </c>
      <c r="Y919" s="237">
        <f t="shared" si="157"/>
        <v>1</v>
      </c>
      <c r="Z919" s="238">
        <f t="shared" si="158"/>
        <v>23.933</v>
      </c>
      <c r="AA919" s="238">
        <f t="shared" si="159"/>
        <v>23.933</v>
      </c>
      <c r="AB919" s="238">
        <f t="shared" si="162"/>
        <v>13.052</v>
      </c>
      <c r="AC919" s="238">
        <f t="shared" si="160"/>
        <v>15.262500000000001</v>
      </c>
      <c r="AD919" s="240">
        <f t="shared" si="163"/>
        <v>0</v>
      </c>
      <c r="AE919" s="240">
        <f t="shared" si="164"/>
        <v>79</v>
      </c>
      <c r="AF919" s="240"/>
      <c r="AG919" s="240"/>
    </row>
    <row r="920" spans="1:33" x14ac:dyDescent="0.2">
      <c r="A920" s="197"/>
      <c r="B920" s="9">
        <v>891</v>
      </c>
      <c r="C920" s="204"/>
      <c r="D920" s="204"/>
      <c r="E920" s="201"/>
      <c r="F920" s="202" t="str">
        <f>IF(ISBLANK(E920), "", VLOOKUP(E920, Z!$A$2:$C$4127, 3, FALSE))</f>
        <v/>
      </c>
      <c r="G920" s="227"/>
      <c r="H920" s="227"/>
      <c r="I920" s="203" cm="1">
        <f t="array" ref="I920">IFERROR(W920/100*L920*INDEX(Application,X920,4), 0)</f>
        <v>0</v>
      </c>
      <c r="J920" s="204"/>
      <c r="K920" s="204"/>
      <c r="L920" s="229"/>
      <c r="M920" s="228"/>
      <c r="N920" s="203" cm="1">
        <f t="array" ref="N920">IFERROR(M920/100*L920*INDEX(Application,X920,4), 0)</f>
        <v>0</v>
      </c>
      <c r="O920" s="205"/>
      <c r="P920" s="204"/>
      <c r="Q920" s="201"/>
      <c r="R920" s="202" t="str">
        <f>IF(ISBLANK(Q920), "", VLOOKUP(Q920, Z!$A$2:$C$4127, 3, FALSE))</f>
        <v/>
      </c>
      <c r="S920" s="206"/>
      <c r="T920" s="207">
        <f t="shared" si="154"/>
        <v>0</v>
      </c>
      <c r="U920" s="211"/>
      <c r="V920" s="237">
        <f t="shared" si="155"/>
        <v>1</v>
      </c>
      <c r="W920" s="238">
        <f t="shared" si="161"/>
        <v>36.82</v>
      </c>
      <c r="X920" s="239">
        <f t="shared" si="156"/>
        <v>1</v>
      </c>
      <c r="Y920" s="237">
        <f t="shared" si="157"/>
        <v>1</v>
      </c>
      <c r="Z920" s="238">
        <f t="shared" si="158"/>
        <v>23.933</v>
      </c>
      <c r="AA920" s="238">
        <f t="shared" si="159"/>
        <v>23.933</v>
      </c>
      <c r="AB920" s="238">
        <f t="shared" si="162"/>
        <v>13.052</v>
      </c>
      <c r="AC920" s="238">
        <f t="shared" si="160"/>
        <v>15.262500000000001</v>
      </c>
      <c r="AD920" s="240">
        <f t="shared" si="163"/>
        <v>0</v>
      </c>
      <c r="AE920" s="240">
        <f t="shared" si="164"/>
        <v>79</v>
      </c>
      <c r="AF920" s="240"/>
      <c r="AG920" s="240"/>
    </row>
    <row r="921" spans="1:33" x14ac:dyDescent="0.2">
      <c r="A921" s="197"/>
      <c r="B921" s="9">
        <v>892</v>
      </c>
      <c r="C921" s="204"/>
      <c r="D921" s="204"/>
      <c r="E921" s="201"/>
      <c r="F921" s="202" t="str">
        <f>IF(ISBLANK(E921), "", VLOOKUP(E921, Z!$A$2:$C$4127, 3, FALSE))</f>
        <v/>
      </c>
      <c r="G921" s="227"/>
      <c r="H921" s="227"/>
      <c r="I921" s="203" cm="1">
        <f t="array" ref="I921">IFERROR(W921/100*L921*INDEX(Application,X921,4), 0)</f>
        <v>0</v>
      </c>
      <c r="J921" s="204"/>
      <c r="K921" s="204"/>
      <c r="L921" s="229"/>
      <c r="M921" s="228"/>
      <c r="N921" s="203" cm="1">
        <f t="array" ref="N921">IFERROR(M921/100*L921*INDEX(Application,X921,4), 0)</f>
        <v>0</v>
      </c>
      <c r="O921" s="205"/>
      <c r="P921" s="204"/>
      <c r="Q921" s="201"/>
      <c r="R921" s="202" t="str">
        <f>IF(ISBLANK(Q921), "", VLOOKUP(Q921, Z!$A$2:$C$4127, 3, FALSE))</f>
        <v/>
      </c>
      <c r="S921" s="206"/>
      <c r="T921" s="207">
        <f t="shared" si="154"/>
        <v>0</v>
      </c>
      <c r="U921" s="211"/>
      <c r="V921" s="237">
        <f t="shared" si="155"/>
        <v>1</v>
      </c>
      <c r="W921" s="238">
        <f t="shared" si="161"/>
        <v>36.82</v>
      </c>
      <c r="X921" s="239">
        <f t="shared" si="156"/>
        <v>1</v>
      </c>
      <c r="Y921" s="237">
        <f t="shared" si="157"/>
        <v>1</v>
      </c>
      <c r="Z921" s="238">
        <f t="shared" si="158"/>
        <v>23.933</v>
      </c>
      <c r="AA921" s="238">
        <f t="shared" si="159"/>
        <v>23.933</v>
      </c>
      <c r="AB921" s="238">
        <f t="shared" si="162"/>
        <v>13.052</v>
      </c>
      <c r="AC921" s="238">
        <f t="shared" si="160"/>
        <v>15.262500000000001</v>
      </c>
      <c r="AD921" s="240">
        <f t="shared" si="163"/>
        <v>0</v>
      </c>
      <c r="AE921" s="240">
        <f t="shared" si="164"/>
        <v>79</v>
      </c>
      <c r="AF921" s="240"/>
      <c r="AG921" s="240"/>
    </row>
    <row r="922" spans="1:33" x14ac:dyDescent="0.2">
      <c r="A922" s="197"/>
      <c r="B922" s="226">
        <v>893</v>
      </c>
      <c r="C922" s="204"/>
      <c r="D922" s="204"/>
      <c r="E922" s="201"/>
      <c r="F922" s="202" t="str">
        <f>IF(ISBLANK(E922), "", VLOOKUP(E922, Z!$A$2:$C$4127, 3, FALSE))</f>
        <v/>
      </c>
      <c r="G922" s="227"/>
      <c r="H922" s="227"/>
      <c r="I922" s="203" cm="1">
        <f t="array" ref="I922">IFERROR(W922/100*L922*INDEX(Application,X922,4), 0)</f>
        <v>0</v>
      </c>
      <c r="J922" s="204"/>
      <c r="K922" s="204"/>
      <c r="L922" s="229"/>
      <c r="M922" s="228"/>
      <c r="N922" s="203" cm="1">
        <f t="array" ref="N922">IFERROR(M922/100*L922*INDEX(Application,X922,4), 0)</f>
        <v>0</v>
      </c>
      <c r="O922" s="205"/>
      <c r="P922" s="204"/>
      <c r="Q922" s="201"/>
      <c r="R922" s="202" t="str">
        <f>IF(ISBLANK(Q922), "", VLOOKUP(Q922, Z!$A$2:$C$4127, 3, FALSE))</f>
        <v/>
      </c>
      <c r="S922" s="206"/>
      <c r="T922" s="207">
        <f t="shared" si="154"/>
        <v>0</v>
      </c>
      <c r="U922" s="211"/>
      <c r="V922" s="237">
        <f t="shared" si="155"/>
        <v>1</v>
      </c>
      <c r="W922" s="238">
        <f t="shared" si="161"/>
        <v>36.82</v>
      </c>
      <c r="X922" s="239">
        <f t="shared" si="156"/>
        <v>1</v>
      </c>
      <c r="Y922" s="237">
        <f t="shared" si="157"/>
        <v>1</v>
      </c>
      <c r="Z922" s="238">
        <f t="shared" si="158"/>
        <v>23.933</v>
      </c>
      <c r="AA922" s="238">
        <f t="shared" si="159"/>
        <v>23.933</v>
      </c>
      <c r="AB922" s="238">
        <f t="shared" si="162"/>
        <v>13.052</v>
      </c>
      <c r="AC922" s="238">
        <f t="shared" si="160"/>
        <v>15.262500000000001</v>
      </c>
      <c r="AD922" s="240">
        <f t="shared" si="163"/>
        <v>0</v>
      </c>
      <c r="AE922" s="240">
        <f t="shared" si="164"/>
        <v>79</v>
      </c>
      <c r="AF922" s="240"/>
      <c r="AG922" s="240"/>
    </row>
    <row r="923" spans="1:33" x14ac:dyDescent="0.2">
      <c r="A923" s="197"/>
      <c r="B923" s="9">
        <v>894</v>
      </c>
      <c r="C923" s="204"/>
      <c r="D923" s="204"/>
      <c r="E923" s="201"/>
      <c r="F923" s="202" t="str">
        <f>IF(ISBLANK(E923), "", VLOOKUP(E923, Z!$A$2:$C$4127, 3, FALSE))</f>
        <v/>
      </c>
      <c r="G923" s="227"/>
      <c r="H923" s="227"/>
      <c r="I923" s="203" cm="1">
        <f t="array" ref="I923">IFERROR(W923/100*L923*INDEX(Application,X923,4), 0)</f>
        <v>0</v>
      </c>
      <c r="J923" s="204"/>
      <c r="K923" s="204"/>
      <c r="L923" s="229"/>
      <c r="M923" s="228"/>
      <c r="N923" s="203" cm="1">
        <f t="array" ref="N923">IFERROR(M923/100*L923*INDEX(Application,X923,4), 0)</f>
        <v>0</v>
      </c>
      <c r="O923" s="205"/>
      <c r="P923" s="204"/>
      <c r="Q923" s="201"/>
      <c r="R923" s="202" t="str">
        <f>IF(ISBLANK(Q923), "", VLOOKUP(Q923, Z!$A$2:$C$4127, 3, FALSE))</f>
        <v/>
      </c>
      <c r="S923" s="206"/>
      <c r="T923" s="207">
        <f t="shared" si="154"/>
        <v>0</v>
      </c>
      <c r="U923" s="211"/>
      <c r="V923" s="237">
        <f t="shared" si="155"/>
        <v>1</v>
      </c>
      <c r="W923" s="238">
        <f t="shared" si="161"/>
        <v>36.82</v>
      </c>
      <c r="X923" s="239">
        <f t="shared" si="156"/>
        <v>1</v>
      </c>
      <c r="Y923" s="237">
        <f t="shared" si="157"/>
        <v>1</v>
      </c>
      <c r="Z923" s="238">
        <f t="shared" si="158"/>
        <v>23.933</v>
      </c>
      <c r="AA923" s="238">
        <f t="shared" si="159"/>
        <v>23.933</v>
      </c>
      <c r="AB923" s="238">
        <f t="shared" si="162"/>
        <v>13.052</v>
      </c>
      <c r="AC923" s="238">
        <f t="shared" si="160"/>
        <v>15.262500000000001</v>
      </c>
      <c r="AD923" s="240">
        <f t="shared" si="163"/>
        <v>0</v>
      </c>
      <c r="AE923" s="240">
        <f t="shared" si="164"/>
        <v>79</v>
      </c>
      <c r="AF923" s="240"/>
      <c r="AG923" s="240"/>
    </row>
    <row r="924" spans="1:33" x14ac:dyDescent="0.2">
      <c r="A924" s="197"/>
      <c r="B924" s="9">
        <v>895</v>
      </c>
      <c r="C924" s="204"/>
      <c r="D924" s="204"/>
      <c r="E924" s="201"/>
      <c r="F924" s="202" t="str">
        <f>IF(ISBLANK(E924), "", VLOOKUP(E924, Z!$A$2:$C$4127, 3, FALSE))</f>
        <v/>
      </c>
      <c r="G924" s="227"/>
      <c r="H924" s="227"/>
      <c r="I924" s="203" cm="1">
        <f t="array" ref="I924">IFERROR(W924/100*L924*INDEX(Application,X924,4), 0)</f>
        <v>0</v>
      </c>
      <c r="J924" s="204"/>
      <c r="K924" s="204"/>
      <c r="L924" s="229"/>
      <c r="M924" s="228"/>
      <c r="N924" s="203" cm="1">
        <f t="array" ref="N924">IFERROR(M924/100*L924*INDEX(Application,X924,4), 0)</f>
        <v>0</v>
      </c>
      <c r="O924" s="205"/>
      <c r="P924" s="204"/>
      <c r="Q924" s="201"/>
      <c r="R924" s="202" t="str">
        <f>IF(ISBLANK(Q924), "", VLOOKUP(Q924, Z!$A$2:$C$4127, 3, FALSE))</f>
        <v/>
      </c>
      <c r="S924" s="206"/>
      <c r="T924" s="207">
        <f t="shared" si="154"/>
        <v>0</v>
      </c>
      <c r="U924" s="211"/>
      <c r="V924" s="237">
        <f t="shared" si="155"/>
        <v>1</v>
      </c>
      <c r="W924" s="238">
        <f t="shared" si="161"/>
        <v>36.82</v>
      </c>
      <c r="X924" s="239">
        <f t="shared" si="156"/>
        <v>1</v>
      </c>
      <c r="Y924" s="237">
        <f t="shared" si="157"/>
        <v>1</v>
      </c>
      <c r="Z924" s="238">
        <f t="shared" si="158"/>
        <v>23.933</v>
      </c>
      <c r="AA924" s="238">
        <f t="shared" si="159"/>
        <v>23.933</v>
      </c>
      <c r="AB924" s="238">
        <f t="shared" si="162"/>
        <v>13.052</v>
      </c>
      <c r="AC924" s="238">
        <f t="shared" si="160"/>
        <v>15.262500000000001</v>
      </c>
      <c r="AD924" s="240">
        <f t="shared" si="163"/>
        <v>0</v>
      </c>
      <c r="AE924" s="240">
        <f t="shared" si="164"/>
        <v>79</v>
      </c>
      <c r="AF924" s="240"/>
      <c r="AG924" s="240"/>
    </row>
    <row r="925" spans="1:33" x14ac:dyDescent="0.2">
      <c r="A925" s="197"/>
      <c r="B925" s="9">
        <v>896</v>
      </c>
      <c r="C925" s="204"/>
      <c r="D925" s="204"/>
      <c r="E925" s="201"/>
      <c r="F925" s="202" t="str">
        <f>IF(ISBLANK(E925), "", VLOOKUP(E925, Z!$A$2:$C$4127, 3, FALSE))</f>
        <v/>
      </c>
      <c r="G925" s="227"/>
      <c r="H925" s="227"/>
      <c r="I925" s="203" cm="1">
        <f t="array" ref="I925">IFERROR(W925/100*L925*INDEX(Application,X925,4), 0)</f>
        <v>0</v>
      </c>
      <c r="J925" s="204"/>
      <c r="K925" s="204"/>
      <c r="L925" s="229"/>
      <c r="M925" s="228"/>
      <c r="N925" s="203" cm="1">
        <f t="array" ref="N925">IFERROR(M925/100*L925*INDEX(Application,X925,4), 0)</f>
        <v>0</v>
      </c>
      <c r="O925" s="205"/>
      <c r="P925" s="204"/>
      <c r="Q925" s="201"/>
      <c r="R925" s="202" t="str">
        <f>IF(ISBLANK(Q925), "", VLOOKUP(Q925, Z!$A$2:$C$4127, 3, FALSE))</f>
        <v/>
      </c>
      <c r="S925" s="206"/>
      <c r="T925" s="207">
        <f t="shared" si="154"/>
        <v>0</v>
      </c>
      <c r="U925" s="211"/>
      <c r="V925" s="237">
        <f t="shared" si="155"/>
        <v>1</v>
      </c>
      <c r="W925" s="238">
        <f t="shared" si="161"/>
        <v>36.82</v>
      </c>
      <c r="X925" s="239">
        <f t="shared" si="156"/>
        <v>1</v>
      </c>
      <c r="Y925" s="237">
        <f t="shared" si="157"/>
        <v>1</v>
      </c>
      <c r="Z925" s="238">
        <f t="shared" si="158"/>
        <v>23.933</v>
      </c>
      <c r="AA925" s="238">
        <f t="shared" si="159"/>
        <v>23.933</v>
      </c>
      <c r="AB925" s="238">
        <f t="shared" si="162"/>
        <v>13.052</v>
      </c>
      <c r="AC925" s="238">
        <f t="shared" si="160"/>
        <v>15.262500000000001</v>
      </c>
      <c r="AD925" s="240">
        <f t="shared" si="163"/>
        <v>0</v>
      </c>
      <c r="AE925" s="240">
        <f t="shared" si="164"/>
        <v>79</v>
      </c>
      <c r="AF925" s="240"/>
      <c r="AG925" s="240"/>
    </row>
    <row r="926" spans="1:33" x14ac:dyDescent="0.2">
      <c r="A926" s="197"/>
      <c r="B926" s="226">
        <v>897</v>
      </c>
      <c r="C926" s="204"/>
      <c r="D926" s="204"/>
      <c r="E926" s="201"/>
      <c r="F926" s="202" t="str">
        <f>IF(ISBLANK(E926), "", VLOOKUP(E926, Z!$A$2:$C$4127, 3, FALSE))</f>
        <v/>
      </c>
      <c r="G926" s="227"/>
      <c r="H926" s="227"/>
      <c r="I926" s="203" cm="1">
        <f t="array" ref="I926">IFERROR(W926/100*L926*INDEX(Application,X926,4), 0)</f>
        <v>0</v>
      </c>
      <c r="J926" s="204"/>
      <c r="K926" s="204"/>
      <c r="L926" s="229"/>
      <c r="M926" s="228"/>
      <c r="N926" s="203" cm="1">
        <f t="array" ref="N926">IFERROR(M926/100*L926*INDEX(Application,X926,4), 0)</f>
        <v>0</v>
      </c>
      <c r="O926" s="205"/>
      <c r="P926" s="204"/>
      <c r="Q926" s="201"/>
      <c r="R926" s="202" t="str">
        <f>IF(ISBLANK(Q926), "", VLOOKUP(Q926, Z!$A$2:$C$4127, 3, FALSE))</f>
        <v/>
      </c>
      <c r="S926" s="206"/>
      <c r="T926" s="207">
        <f t="shared" si="154"/>
        <v>0</v>
      </c>
      <c r="U926" s="211"/>
      <c r="V926" s="237">
        <f t="shared" si="155"/>
        <v>1</v>
      </c>
      <c r="W926" s="238">
        <f t="shared" si="161"/>
        <v>36.82</v>
      </c>
      <c r="X926" s="239">
        <f t="shared" si="156"/>
        <v>1</v>
      </c>
      <c r="Y926" s="237">
        <f t="shared" si="157"/>
        <v>1</v>
      </c>
      <c r="Z926" s="238">
        <f t="shared" si="158"/>
        <v>23.933</v>
      </c>
      <c r="AA926" s="238">
        <f t="shared" si="159"/>
        <v>23.933</v>
      </c>
      <c r="AB926" s="238">
        <f t="shared" si="162"/>
        <v>13.052</v>
      </c>
      <c r="AC926" s="238">
        <f t="shared" si="160"/>
        <v>15.262500000000001</v>
      </c>
      <c r="AD926" s="240">
        <f t="shared" si="163"/>
        <v>0</v>
      </c>
      <c r="AE926" s="240">
        <f t="shared" si="164"/>
        <v>79</v>
      </c>
      <c r="AF926" s="240"/>
      <c r="AG926" s="240"/>
    </row>
    <row r="927" spans="1:33" x14ac:dyDescent="0.2">
      <c r="A927" s="197"/>
      <c r="B927" s="9">
        <v>898</v>
      </c>
      <c r="C927" s="204"/>
      <c r="D927" s="204"/>
      <c r="E927" s="201"/>
      <c r="F927" s="202" t="str">
        <f>IF(ISBLANK(E927), "", VLOOKUP(E927, Z!$A$2:$C$4127, 3, FALSE))</f>
        <v/>
      </c>
      <c r="G927" s="227"/>
      <c r="H927" s="227"/>
      <c r="I927" s="203" cm="1">
        <f t="array" ref="I927">IFERROR(W927/100*L927*INDEX(Application,X927,4), 0)</f>
        <v>0</v>
      </c>
      <c r="J927" s="204"/>
      <c r="K927" s="204"/>
      <c r="L927" s="229"/>
      <c r="M927" s="228"/>
      <c r="N927" s="203" cm="1">
        <f t="array" ref="N927">IFERROR(M927/100*L927*INDEX(Application,X927,4), 0)</f>
        <v>0</v>
      </c>
      <c r="O927" s="205"/>
      <c r="P927" s="204"/>
      <c r="Q927" s="201"/>
      <c r="R927" s="202" t="str">
        <f>IF(ISBLANK(Q927), "", VLOOKUP(Q927, Z!$A$2:$C$4127, 3, FALSE))</f>
        <v/>
      </c>
      <c r="S927" s="206"/>
      <c r="T927" s="207">
        <f t="shared" si="154"/>
        <v>0</v>
      </c>
      <c r="U927" s="211"/>
      <c r="V927" s="237">
        <f t="shared" si="155"/>
        <v>1</v>
      </c>
      <c r="W927" s="238">
        <f t="shared" si="161"/>
        <v>36.82</v>
      </c>
      <c r="X927" s="239">
        <f t="shared" si="156"/>
        <v>1</v>
      </c>
      <c r="Y927" s="237">
        <f t="shared" si="157"/>
        <v>1</v>
      </c>
      <c r="Z927" s="238">
        <f t="shared" si="158"/>
        <v>23.933</v>
      </c>
      <c r="AA927" s="238">
        <f t="shared" si="159"/>
        <v>23.933</v>
      </c>
      <c r="AB927" s="238">
        <f t="shared" si="162"/>
        <v>13.052</v>
      </c>
      <c r="AC927" s="238">
        <f t="shared" si="160"/>
        <v>15.262500000000001</v>
      </c>
      <c r="AD927" s="240">
        <f t="shared" si="163"/>
        <v>0</v>
      </c>
      <c r="AE927" s="240">
        <f t="shared" si="164"/>
        <v>79</v>
      </c>
      <c r="AF927" s="240"/>
      <c r="AG927" s="240"/>
    </row>
    <row r="928" spans="1:33" x14ac:dyDescent="0.2">
      <c r="A928" s="197"/>
      <c r="B928" s="9">
        <v>899</v>
      </c>
      <c r="C928" s="204"/>
      <c r="D928" s="204"/>
      <c r="E928" s="201"/>
      <c r="F928" s="202" t="str">
        <f>IF(ISBLANK(E928), "", VLOOKUP(E928, Z!$A$2:$C$4127, 3, FALSE))</f>
        <v/>
      </c>
      <c r="G928" s="227"/>
      <c r="H928" s="227"/>
      <c r="I928" s="203" cm="1">
        <f t="array" ref="I928">IFERROR(W928/100*L928*INDEX(Application,X928,4), 0)</f>
        <v>0</v>
      </c>
      <c r="J928" s="204"/>
      <c r="K928" s="204"/>
      <c r="L928" s="229"/>
      <c r="M928" s="228"/>
      <c r="N928" s="203" cm="1">
        <f t="array" ref="N928">IFERROR(M928/100*L928*INDEX(Application,X928,4), 0)</f>
        <v>0</v>
      </c>
      <c r="O928" s="205"/>
      <c r="P928" s="204"/>
      <c r="Q928" s="201"/>
      <c r="R928" s="202" t="str">
        <f>IF(ISBLANK(Q928), "", VLOOKUP(Q928, Z!$A$2:$C$4127, 3, FALSE))</f>
        <v/>
      </c>
      <c r="S928" s="206"/>
      <c r="T928" s="207">
        <f t="shared" si="154"/>
        <v>0</v>
      </c>
      <c r="U928" s="211"/>
      <c r="V928" s="237">
        <f t="shared" si="155"/>
        <v>1</v>
      </c>
      <c r="W928" s="238">
        <f t="shared" si="161"/>
        <v>36.82</v>
      </c>
      <c r="X928" s="239">
        <f t="shared" si="156"/>
        <v>1</v>
      </c>
      <c r="Y928" s="237">
        <f t="shared" si="157"/>
        <v>1</v>
      </c>
      <c r="Z928" s="238">
        <f t="shared" si="158"/>
        <v>23.933</v>
      </c>
      <c r="AA928" s="238">
        <f t="shared" si="159"/>
        <v>23.933</v>
      </c>
      <c r="AB928" s="238">
        <f t="shared" si="162"/>
        <v>13.052</v>
      </c>
      <c r="AC928" s="238">
        <f t="shared" si="160"/>
        <v>15.262500000000001</v>
      </c>
      <c r="AD928" s="240">
        <f t="shared" si="163"/>
        <v>0</v>
      </c>
      <c r="AE928" s="240">
        <f t="shared" si="164"/>
        <v>79</v>
      </c>
      <c r="AF928" s="240"/>
      <c r="AG928" s="240"/>
    </row>
    <row r="929" spans="1:33" x14ac:dyDescent="0.2">
      <c r="A929" s="197"/>
      <c r="B929" s="9">
        <v>900</v>
      </c>
      <c r="C929" s="204"/>
      <c r="D929" s="204"/>
      <c r="E929" s="201"/>
      <c r="F929" s="202" t="str">
        <f>IF(ISBLANK(E929), "", VLOOKUP(E929, Z!$A$2:$C$4127, 3, FALSE))</f>
        <v/>
      </c>
      <c r="G929" s="227"/>
      <c r="H929" s="227"/>
      <c r="I929" s="203" cm="1">
        <f t="array" ref="I929">IFERROR(W929/100*L929*INDEX(Application,X929,4), 0)</f>
        <v>0</v>
      </c>
      <c r="J929" s="204"/>
      <c r="K929" s="204"/>
      <c r="L929" s="229"/>
      <c r="M929" s="228"/>
      <c r="N929" s="203" cm="1">
        <f t="array" ref="N929">IFERROR(M929/100*L929*INDEX(Application,X929,4), 0)</f>
        <v>0</v>
      </c>
      <c r="O929" s="205"/>
      <c r="P929" s="204"/>
      <c r="Q929" s="201"/>
      <c r="R929" s="202" t="str">
        <f>IF(ISBLANK(Q929), "", VLOOKUP(Q929, Z!$A$2:$C$4127, 3, FALSE))</f>
        <v/>
      </c>
      <c r="S929" s="206"/>
      <c r="T929" s="207">
        <f t="shared" si="154"/>
        <v>0</v>
      </c>
      <c r="U929" s="211"/>
      <c r="V929" s="237">
        <f t="shared" si="155"/>
        <v>1</v>
      </c>
      <c r="W929" s="238">
        <f t="shared" si="161"/>
        <v>36.82</v>
      </c>
      <c r="X929" s="239">
        <f t="shared" si="156"/>
        <v>1</v>
      </c>
      <c r="Y929" s="237">
        <f t="shared" si="157"/>
        <v>1</v>
      </c>
      <c r="Z929" s="238">
        <f t="shared" si="158"/>
        <v>23.933</v>
      </c>
      <c r="AA929" s="238">
        <f t="shared" si="159"/>
        <v>23.933</v>
      </c>
      <c r="AB929" s="238">
        <f t="shared" si="162"/>
        <v>13.052</v>
      </c>
      <c r="AC929" s="238">
        <f t="shared" si="160"/>
        <v>15.262500000000001</v>
      </c>
      <c r="AD929" s="240">
        <f t="shared" si="163"/>
        <v>0</v>
      </c>
      <c r="AE929" s="240">
        <f t="shared" si="164"/>
        <v>79</v>
      </c>
      <c r="AF929" s="240"/>
      <c r="AG929" s="240"/>
    </row>
    <row r="930" spans="1:33" x14ac:dyDescent="0.2">
      <c r="A930" s="197"/>
      <c r="B930" s="226">
        <v>901</v>
      </c>
      <c r="C930" s="204"/>
      <c r="D930" s="204"/>
      <c r="E930" s="201"/>
      <c r="F930" s="202" t="str">
        <f>IF(ISBLANK(E930), "", VLOOKUP(E930, Z!$A$2:$C$4127, 3, FALSE))</f>
        <v/>
      </c>
      <c r="G930" s="227"/>
      <c r="H930" s="227"/>
      <c r="I930" s="203" cm="1">
        <f t="array" ref="I930">IFERROR(W930/100*L930*INDEX(Application,X930,4), 0)</f>
        <v>0</v>
      </c>
      <c r="J930" s="204"/>
      <c r="K930" s="204"/>
      <c r="L930" s="229"/>
      <c r="M930" s="228"/>
      <c r="N930" s="203" cm="1">
        <f t="array" ref="N930">IFERROR(M930/100*L930*INDEX(Application,X930,4), 0)</f>
        <v>0</v>
      </c>
      <c r="O930" s="205"/>
      <c r="P930" s="204"/>
      <c r="Q930" s="201"/>
      <c r="R930" s="202" t="str">
        <f>IF(ISBLANK(Q930), "", VLOOKUP(Q930, Z!$A$2:$C$4127, 3, FALSE))</f>
        <v/>
      </c>
      <c r="S930" s="206"/>
      <c r="T930" s="207">
        <f t="shared" si="154"/>
        <v>0</v>
      </c>
      <c r="U930" s="211"/>
      <c r="V930" s="237">
        <f t="shared" si="155"/>
        <v>1</v>
      </c>
      <c r="W930" s="238">
        <f t="shared" si="161"/>
        <v>36.82</v>
      </c>
      <c r="X930" s="239">
        <f t="shared" si="156"/>
        <v>1</v>
      </c>
      <c r="Y930" s="237">
        <f t="shared" si="157"/>
        <v>1</v>
      </c>
      <c r="Z930" s="238">
        <f t="shared" si="158"/>
        <v>23.933</v>
      </c>
      <c r="AA930" s="238">
        <f t="shared" si="159"/>
        <v>23.933</v>
      </c>
      <c r="AB930" s="238">
        <f t="shared" si="162"/>
        <v>13.052</v>
      </c>
      <c r="AC930" s="238">
        <f t="shared" si="160"/>
        <v>15.262500000000001</v>
      </c>
      <c r="AD930" s="240">
        <f t="shared" si="163"/>
        <v>0</v>
      </c>
      <c r="AE930" s="240">
        <f t="shared" si="164"/>
        <v>79</v>
      </c>
      <c r="AF930" s="240"/>
      <c r="AG930" s="240"/>
    </row>
    <row r="931" spans="1:33" x14ac:dyDescent="0.2">
      <c r="A931" s="197"/>
      <c r="B931" s="9">
        <v>902</v>
      </c>
      <c r="C931" s="204"/>
      <c r="D931" s="204"/>
      <c r="E931" s="201"/>
      <c r="F931" s="202" t="str">
        <f>IF(ISBLANK(E931), "", VLOOKUP(E931, Z!$A$2:$C$4127, 3, FALSE))</f>
        <v/>
      </c>
      <c r="G931" s="227"/>
      <c r="H931" s="227"/>
      <c r="I931" s="203" cm="1">
        <f t="array" ref="I931">IFERROR(W931/100*L931*INDEX(Application,X931,4), 0)</f>
        <v>0</v>
      </c>
      <c r="J931" s="204"/>
      <c r="K931" s="204"/>
      <c r="L931" s="229"/>
      <c r="M931" s="228"/>
      <c r="N931" s="203" cm="1">
        <f t="array" ref="N931">IFERROR(M931/100*L931*INDEX(Application,X931,4), 0)</f>
        <v>0</v>
      </c>
      <c r="O931" s="205"/>
      <c r="P931" s="204"/>
      <c r="Q931" s="201"/>
      <c r="R931" s="202" t="str">
        <f>IF(ISBLANK(Q931), "", VLOOKUP(Q931, Z!$A$2:$C$4127, 3, FALSE))</f>
        <v/>
      </c>
      <c r="S931" s="206"/>
      <c r="T931" s="207">
        <f t="shared" si="154"/>
        <v>0</v>
      </c>
      <c r="U931" s="211"/>
      <c r="V931" s="237">
        <f t="shared" si="155"/>
        <v>1</v>
      </c>
      <c r="W931" s="238">
        <f t="shared" si="161"/>
        <v>36.82</v>
      </c>
      <c r="X931" s="239">
        <f t="shared" si="156"/>
        <v>1</v>
      </c>
      <c r="Y931" s="237">
        <f t="shared" si="157"/>
        <v>1</v>
      </c>
      <c r="Z931" s="238">
        <f t="shared" si="158"/>
        <v>23.933</v>
      </c>
      <c r="AA931" s="238">
        <f t="shared" si="159"/>
        <v>23.933</v>
      </c>
      <c r="AB931" s="238">
        <f t="shared" si="162"/>
        <v>13.052</v>
      </c>
      <c r="AC931" s="238">
        <f t="shared" si="160"/>
        <v>15.262500000000001</v>
      </c>
      <c r="AD931" s="240">
        <f t="shared" si="163"/>
        <v>0</v>
      </c>
      <c r="AE931" s="240">
        <f t="shared" si="164"/>
        <v>79</v>
      </c>
      <c r="AF931" s="240"/>
      <c r="AG931" s="240"/>
    </row>
    <row r="932" spans="1:33" x14ac:dyDescent="0.2">
      <c r="A932" s="197"/>
      <c r="B932" s="9">
        <v>903</v>
      </c>
      <c r="C932" s="204"/>
      <c r="D932" s="204"/>
      <c r="E932" s="201"/>
      <c r="F932" s="202" t="str">
        <f>IF(ISBLANK(E932), "", VLOOKUP(E932, Z!$A$2:$C$4127, 3, FALSE))</f>
        <v/>
      </c>
      <c r="G932" s="227"/>
      <c r="H932" s="227"/>
      <c r="I932" s="203" cm="1">
        <f t="array" ref="I932">IFERROR(W932/100*L932*INDEX(Application,X932,4), 0)</f>
        <v>0</v>
      </c>
      <c r="J932" s="204"/>
      <c r="K932" s="204"/>
      <c r="L932" s="229"/>
      <c r="M932" s="228"/>
      <c r="N932" s="203" cm="1">
        <f t="array" ref="N932">IFERROR(M932/100*L932*INDEX(Application,X932,4), 0)</f>
        <v>0</v>
      </c>
      <c r="O932" s="205"/>
      <c r="P932" s="204"/>
      <c r="Q932" s="201"/>
      <c r="R932" s="202" t="str">
        <f>IF(ISBLANK(Q932), "", VLOOKUP(Q932, Z!$A$2:$C$4127, 3, FALSE))</f>
        <v/>
      </c>
      <c r="S932" s="206"/>
      <c r="T932" s="207">
        <f t="shared" si="154"/>
        <v>0</v>
      </c>
      <c r="U932" s="211"/>
      <c r="V932" s="237">
        <f t="shared" si="155"/>
        <v>1</v>
      </c>
      <c r="W932" s="238">
        <f t="shared" si="161"/>
        <v>36.82</v>
      </c>
      <c r="X932" s="239">
        <f t="shared" si="156"/>
        <v>1</v>
      </c>
      <c r="Y932" s="237">
        <f t="shared" si="157"/>
        <v>1</v>
      </c>
      <c r="Z932" s="238">
        <f t="shared" si="158"/>
        <v>23.933</v>
      </c>
      <c r="AA932" s="238">
        <f t="shared" si="159"/>
        <v>23.933</v>
      </c>
      <c r="AB932" s="238">
        <f t="shared" si="162"/>
        <v>13.052</v>
      </c>
      <c r="AC932" s="238">
        <f t="shared" si="160"/>
        <v>15.262500000000001</v>
      </c>
      <c r="AD932" s="240">
        <f t="shared" si="163"/>
        <v>0</v>
      </c>
      <c r="AE932" s="240">
        <f t="shared" si="164"/>
        <v>79</v>
      </c>
      <c r="AF932" s="240"/>
      <c r="AG932" s="240"/>
    </row>
    <row r="933" spans="1:33" x14ac:dyDescent="0.2">
      <c r="A933" s="197"/>
      <c r="B933" s="9">
        <v>904</v>
      </c>
      <c r="C933" s="204"/>
      <c r="D933" s="204"/>
      <c r="E933" s="201"/>
      <c r="F933" s="202" t="str">
        <f>IF(ISBLANK(E933), "", VLOOKUP(E933, Z!$A$2:$C$4127, 3, FALSE))</f>
        <v/>
      </c>
      <c r="G933" s="227"/>
      <c r="H933" s="227"/>
      <c r="I933" s="203" cm="1">
        <f t="array" ref="I933">IFERROR(W933/100*L933*INDEX(Application,X933,4), 0)</f>
        <v>0</v>
      </c>
      <c r="J933" s="204"/>
      <c r="K933" s="204"/>
      <c r="L933" s="229"/>
      <c r="M933" s="228"/>
      <c r="N933" s="203" cm="1">
        <f t="array" ref="N933">IFERROR(M933/100*L933*INDEX(Application,X933,4), 0)</f>
        <v>0</v>
      </c>
      <c r="O933" s="205"/>
      <c r="P933" s="204"/>
      <c r="Q933" s="201"/>
      <c r="R933" s="202" t="str">
        <f>IF(ISBLANK(Q933), "", VLOOKUP(Q933, Z!$A$2:$C$4127, 3, FALSE))</f>
        <v/>
      </c>
      <c r="S933" s="206"/>
      <c r="T933" s="207">
        <f t="shared" si="154"/>
        <v>0</v>
      </c>
      <c r="U933" s="211"/>
      <c r="V933" s="237">
        <f t="shared" si="155"/>
        <v>1</v>
      </c>
      <c r="W933" s="238">
        <f t="shared" si="161"/>
        <v>36.82</v>
      </c>
      <c r="X933" s="239">
        <f t="shared" si="156"/>
        <v>1</v>
      </c>
      <c r="Y933" s="237">
        <f t="shared" si="157"/>
        <v>1</v>
      </c>
      <c r="Z933" s="238">
        <f t="shared" si="158"/>
        <v>23.933</v>
      </c>
      <c r="AA933" s="238">
        <f t="shared" si="159"/>
        <v>23.933</v>
      </c>
      <c r="AB933" s="238">
        <f t="shared" si="162"/>
        <v>13.052</v>
      </c>
      <c r="AC933" s="238">
        <f t="shared" si="160"/>
        <v>15.262500000000001</v>
      </c>
      <c r="AD933" s="240">
        <f t="shared" si="163"/>
        <v>0</v>
      </c>
      <c r="AE933" s="240">
        <f t="shared" si="164"/>
        <v>79</v>
      </c>
      <c r="AF933" s="240"/>
      <c r="AG933" s="240"/>
    </row>
    <row r="934" spans="1:33" x14ac:dyDescent="0.2">
      <c r="A934" s="197"/>
      <c r="B934" s="226">
        <v>905</v>
      </c>
      <c r="C934" s="204"/>
      <c r="D934" s="204"/>
      <c r="E934" s="201"/>
      <c r="F934" s="202" t="str">
        <f>IF(ISBLANK(E934), "", VLOOKUP(E934, Z!$A$2:$C$4127, 3, FALSE))</f>
        <v/>
      </c>
      <c r="G934" s="227"/>
      <c r="H934" s="227"/>
      <c r="I934" s="203" cm="1">
        <f t="array" ref="I934">IFERROR(W934/100*L934*INDEX(Application,X934,4), 0)</f>
        <v>0</v>
      </c>
      <c r="J934" s="204"/>
      <c r="K934" s="204"/>
      <c r="L934" s="229"/>
      <c r="M934" s="228"/>
      <c r="N934" s="203" cm="1">
        <f t="array" ref="N934">IFERROR(M934/100*L934*INDEX(Application,X934,4), 0)</f>
        <v>0</v>
      </c>
      <c r="O934" s="205"/>
      <c r="P934" s="204"/>
      <c r="Q934" s="201"/>
      <c r="R934" s="202" t="str">
        <f>IF(ISBLANK(Q934), "", VLOOKUP(Q934, Z!$A$2:$C$4127, 3, FALSE))</f>
        <v/>
      </c>
      <c r="S934" s="206"/>
      <c r="T934" s="207">
        <f t="shared" si="154"/>
        <v>0</v>
      </c>
      <c r="U934" s="211"/>
      <c r="V934" s="237">
        <f t="shared" si="155"/>
        <v>1</v>
      </c>
      <c r="W934" s="238">
        <f t="shared" si="161"/>
        <v>36.82</v>
      </c>
      <c r="X934" s="239">
        <f t="shared" si="156"/>
        <v>1</v>
      </c>
      <c r="Y934" s="237">
        <f t="shared" si="157"/>
        <v>1</v>
      </c>
      <c r="Z934" s="238">
        <f t="shared" si="158"/>
        <v>23.933</v>
      </c>
      <c r="AA934" s="238">
        <f t="shared" si="159"/>
        <v>23.933</v>
      </c>
      <c r="AB934" s="238">
        <f t="shared" si="162"/>
        <v>13.052</v>
      </c>
      <c r="AC934" s="238">
        <f t="shared" si="160"/>
        <v>15.262500000000001</v>
      </c>
      <c r="AD934" s="240">
        <f t="shared" si="163"/>
        <v>0</v>
      </c>
      <c r="AE934" s="240">
        <f t="shared" si="164"/>
        <v>79</v>
      </c>
      <c r="AF934" s="240"/>
      <c r="AG934" s="240"/>
    </row>
    <row r="935" spans="1:33" x14ac:dyDescent="0.2">
      <c r="A935" s="197"/>
      <c r="B935" s="9">
        <v>906</v>
      </c>
      <c r="C935" s="204"/>
      <c r="D935" s="204"/>
      <c r="E935" s="201"/>
      <c r="F935" s="202" t="str">
        <f>IF(ISBLANK(E935), "", VLOOKUP(E935, Z!$A$2:$C$4127, 3, FALSE))</f>
        <v/>
      </c>
      <c r="G935" s="227"/>
      <c r="H935" s="227"/>
      <c r="I935" s="203" cm="1">
        <f t="array" ref="I935">IFERROR(W935/100*L935*INDEX(Application,X935,4), 0)</f>
        <v>0</v>
      </c>
      <c r="J935" s="204"/>
      <c r="K935" s="204"/>
      <c r="L935" s="229"/>
      <c r="M935" s="228"/>
      <c r="N935" s="203" cm="1">
        <f t="array" ref="N935">IFERROR(M935/100*L935*INDEX(Application,X935,4), 0)</f>
        <v>0</v>
      </c>
      <c r="O935" s="205"/>
      <c r="P935" s="204"/>
      <c r="Q935" s="201"/>
      <c r="R935" s="202" t="str">
        <f>IF(ISBLANK(Q935), "", VLOOKUP(Q935, Z!$A$2:$C$4127, 3, FALSE))</f>
        <v/>
      </c>
      <c r="S935" s="206"/>
      <c r="T935" s="207">
        <f t="shared" si="154"/>
        <v>0</v>
      </c>
      <c r="U935" s="211"/>
      <c r="V935" s="237">
        <f t="shared" si="155"/>
        <v>1</v>
      </c>
      <c r="W935" s="238">
        <f t="shared" si="161"/>
        <v>36.82</v>
      </c>
      <c r="X935" s="239">
        <f t="shared" si="156"/>
        <v>1</v>
      </c>
      <c r="Y935" s="237">
        <f t="shared" si="157"/>
        <v>1</v>
      </c>
      <c r="Z935" s="238">
        <f t="shared" si="158"/>
        <v>23.933</v>
      </c>
      <c r="AA935" s="238">
        <f t="shared" si="159"/>
        <v>23.933</v>
      </c>
      <c r="AB935" s="238">
        <f t="shared" si="162"/>
        <v>13.052</v>
      </c>
      <c r="AC935" s="238">
        <f t="shared" si="160"/>
        <v>15.262500000000001</v>
      </c>
      <c r="AD935" s="240">
        <f t="shared" si="163"/>
        <v>0</v>
      </c>
      <c r="AE935" s="240">
        <f t="shared" si="164"/>
        <v>79</v>
      </c>
      <c r="AF935" s="240"/>
      <c r="AG935" s="240"/>
    </row>
    <row r="936" spans="1:33" x14ac:dyDescent="0.2">
      <c r="A936" s="197"/>
      <c r="B936" s="9">
        <v>907</v>
      </c>
      <c r="C936" s="204"/>
      <c r="D936" s="204"/>
      <c r="E936" s="201"/>
      <c r="F936" s="202" t="str">
        <f>IF(ISBLANK(E936), "", VLOOKUP(E936, Z!$A$2:$C$4127, 3, FALSE))</f>
        <v/>
      </c>
      <c r="G936" s="227"/>
      <c r="H936" s="227"/>
      <c r="I936" s="203" cm="1">
        <f t="array" ref="I936">IFERROR(W936/100*L936*INDEX(Application,X936,4), 0)</f>
        <v>0</v>
      </c>
      <c r="J936" s="204"/>
      <c r="K936" s="204"/>
      <c r="L936" s="229"/>
      <c r="M936" s="228"/>
      <c r="N936" s="203" cm="1">
        <f t="array" ref="N936">IFERROR(M936/100*L936*INDEX(Application,X936,4), 0)</f>
        <v>0</v>
      </c>
      <c r="O936" s="205"/>
      <c r="P936" s="204"/>
      <c r="Q936" s="201"/>
      <c r="R936" s="202" t="str">
        <f>IF(ISBLANK(Q936), "", VLOOKUP(Q936, Z!$A$2:$C$4127, 3, FALSE))</f>
        <v/>
      </c>
      <c r="S936" s="206"/>
      <c r="T936" s="207">
        <f t="shared" si="154"/>
        <v>0</v>
      </c>
      <c r="U936" s="211"/>
      <c r="V936" s="237">
        <f t="shared" si="155"/>
        <v>1</v>
      </c>
      <c r="W936" s="238">
        <f t="shared" si="161"/>
        <v>36.82</v>
      </c>
      <c r="X936" s="239">
        <f t="shared" si="156"/>
        <v>1</v>
      </c>
      <c r="Y936" s="237">
        <f t="shared" si="157"/>
        <v>1</v>
      </c>
      <c r="Z936" s="238">
        <f t="shared" si="158"/>
        <v>23.933</v>
      </c>
      <c r="AA936" s="238">
        <f t="shared" si="159"/>
        <v>23.933</v>
      </c>
      <c r="AB936" s="238">
        <f t="shared" si="162"/>
        <v>13.052</v>
      </c>
      <c r="AC936" s="238">
        <f t="shared" si="160"/>
        <v>15.262500000000001</v>
      </c>
      <c r="AD936" s="240">
        <f t="shared" si="163"/>
        <v>0</v>
      </c>
      <c r="AE936" s="240">
        <f t="shared" si="164"/>
        <v>79</v>
      </c>
      <c r="AF936" s="240"/>
      <c r="AG936" s="240"/>
    </row>
    <row r="937" spans="1:33" x14ac:dyDescent="0.2">
      <c r="A937" s="197"/>
      <c r="B937" s="9">
        <v>908</v>
      </c>
      <c r="C937" s="204"/>
      <c r="D937" s="204"/>
      <c r="E937" s="201"/>
      <c r="F937" s="202" t="str">
        <f>IF(ISBLANK(E937), "", VLOOKUP(E937, Z!$A$2:$C$4127, 3, FALSE))</f>
        <v/>
      </c>
      <c r="G937" s="227"/>
      <c r="H937" s="227"/>
      <c r="I937" s="203" cm="1">
        <f t="array" ref="I937">IFERROR(W937/100*L937*INDEX(Application,X937,4), 0)</f>
        <v>0</v>
      </c>
      <c r="J937" s="204"/>
      <c r="K937" s="204"/>
      <c r="L937" s="229"/>
      <c r="M937" s="228"/>
      <c r="N937" s="203" cm="1">
        <f t="array" ref="N937">IFERROR(M937/100*L937*INDEX(Application,X937,4), 0)</f>
        <v>0</v>
      </c>
      <c r="O937" s="205"/>
      <c r="P937" s="204"/>
      <c r="Q937" s="201"/>
      <c r="R937" s="202" t="str">
        <f>IF(ISBLANK(Q937), "", VLOOKUP(Q937, Z!$A$2:$C$4127, 3, FALSE))</f>
        <v/>
      </c>
      <c r="S937" s="206"/>
      <c r="T937" s="207">
        <f t="shared" si="154"/>
        <v>0</v>
      </c>
      <c r="U937" s="211"/>
      <c r="V937" s="237">
        <f t="shared" si="155"/>
        <v>1</v>
      </c>
      <c r="W937" s="238">
        <f t="shared" si="161"/>
        <v>36.82</v>
      </c>
      <c r="X937" s="239">
        <f t="shared" si="156"/>
        <v>1</v>
      </c>
      <c r="Y937" s="237">
        <f t="shared" si="157"/>
        <v>1</v>
      </c>
      <c r="Z937" s="238">
        <f t="shared" si="158"/>
        <v>23.933</v>
      </c>
      <c r="AA937" s="238">
        <f t="shared" si="159"/>
        <v>23.933</v>
      </c>
      <c r="AB937" s="238">
        <f t="shared" si="162"/>
        <v>13.052</v>
      </c>
      <c r="AC937" s="238">
        <f t="shared" si="160"/>
        <v>15.262500000000001</v>
      </c>
      <c r="AD937" s="240">
        <f t="shared" si="163"/>
        <v>0</v>
      </c>
      <c r="AE937" s="240">
        <f t="shared" si="164"/>
        <v>79</v>
      </c>
      <c r="AF937" s="240"/>
      <c r="AG937" s="240"/>
    </row>
    <row r="938" spans="1:33" x14ac:dyDescent="0.2">
      <c r="A938" s="197"/>
      <c r="B938" s="226">
        <v>909</v>
      </c>
      <c r="C938" s="204"/>
      <c r="D938" s="204"/>
      <c r="E938" s="201"/>
      <c r="F938" s="202" t="str">
        <f>IF(ISBLANK(E938), "", VLOOKUP(E938, Z!$A$2:$C$4127, 3, FALSE))</f>
        <v/>
      </c>
      <c r="G938" s="227"/>
      <c r="H938" s="227"/>
      <c r="I938" s="203" cm="1">
        <f t="array" ref="I938">IFERROR(W938/100*L938*INDEX(Application,X938,4), 0)</f>
        <v>0</v>
      </c>
      <c r="J938" s="204"/>
      <c r="K938" s="204"/>
      <c r="L938" s="229"/>
      <c r="M938" s="228"/>
      <c r="N938" s="203" cm="1">
        <f t="array" ref="N938">IFERROR(M938/100*L938*INDEX(Application,X938,4), 0)</f>
        <v>0</v>
      </c>
      <c r="O938" s="205"/>
      <c r="P938" s="204"/>
      <c r="Q938" s="201"/>
      <c r="R938" s="202" t="str">
        <f>IF(ISBLANK(Q938), "", VLOOKUP(Q938, Z!$A$2:$C$4127, 3, FALSE))</f>
        <v/>
      </c>
      <c r="S938" s="206"/>
      <c r="T938" s="207">
        <f t="shared" si="154"/>
        <v>0</v>
      </c>
      <c r="U938" s="211"/>
      <c r="V938" s="237">
        <f t="shared" si="155"/>
        <v>1</v>
      </c>
      <c r="W938" s="238">
        <f t="shared" si="161"/>
        <v>36.82</v>
      </c>
      <c r="X938" s="239">
        <f t="shared" si="156"/>
        <v>1</v>
      </c>
      <c r="Y938" s="237">
        <f t="shared" si="157"/>
        <v>1</v>
      </c>
      <c r="Z938" s="238">
        <f t="shared" si="158"/>
        <v>23.933</v>
      </c>
      <c r="AA938" s="238">
        <f t="shared" si="159"/>
        <v>23.933</v>
      </c>
      <c r="AB938" s="238">
        <f t="shared" si="162"/>
        <v>13.052</v>
      </c>
      <c r="AC938" s="238">
        <f t="shared" si="160"/>
        <v>15.262500000000001</v>
      </c>
      <c r="AD938" s="240">
        <f t="shared" si="163"/>
        <v>0</v>
      </c>
      <c r="AE938" s="240">
        <f t="shared" si="164"/>
        <v>79</v>
      </c>
      <c r="AF938" s="240"/>
      <c r="AG938" s="240"/>
    </row>
    <row r="939" spans="1:33" x14ac:dyDescent="0.2">
      <c r="A939" s="197"/>
      <c r="B939" s="9">
        <v>910</v>
      </c>
      <c r="C939" s="204"/>
      <c r="D939" s="204"/>
      <c r="E939" s="201"/>
      <c r="F939" s="202" t="str">
        <f>IF(ISBLANK(E939), "", VLOOKUP(E939, Z!$A$2:$C$4127, 3, FALSE))</f>
        <v/>
      </c>
      <c r="G939" s="227"/>
      <c r="H939" s="227"/>
      <c r="I939" s="203" cm="1">
        <f t="array" ref="I939">IFERROR(W939/100*L939*INDEX(Application,X939,4), 0)</f>
        <v>0</v>
      </c>
      <c r="J939" s="204"/>
      <c r="K939" s="204"/>
      <c r="L939" s="229"/>
      <c r="M939" s="228"/>
      <c r="N939" s="203" cm="1">
        <f t="array" ref="N939">IFERROR(M939/100*L939*INDEX(Application,X939,4), 0)</f>
        <v>0</v>
      </c>
      <c r="O939" s="205"/>
      <c r="P939" s="204"/>
      <c r="Q939" s="201"/>
      <c r="R939" s="202" t="str">
        <f>IF(ISBLANK(Q939), "", VLOOKUP(Q939, Z!$A$2:$C$4127, 3, FALSE))</f>
        <v/>
      </c>
      <c r="S939" s="206"/>
      <c r="T939" s="207">
        <f t="shared" si="154"/>
        <v>0</v>
      </c>
      <c r="U939" s="211"/>
      <c r="V939" s="237">
        <f t="shared" si="155"/>
        <v>1</v>
      </c>
      <c r="W939" s="238">
        <f t="shared" si="161"/>
        <v>36.82</v>
      </c>
      <c r="X939" s="239">
        <f t="shared" si="156"/>
        <v>1</v>
      </c>
      <c r="Y939" s="237">
        <f t="shared" si="157"/>
        <v>1</v>
      </c>
      <c r="Z939" s="238">
        <f t="shared" si="158"/>
        <v>23.933</v>
      </c>
      <c r="AA939" s="238">
        <f t="shared" si="159"/>
        <v>23.933</v>
      </c>
      <c r="AB939" s="238">
        <f t="shared" si="162"/>
        <v>13.052</v>
      </c>
      <c r="AC939" s="238">
        <f t="shared" si="160"/>
        <v>15.262500000000001</v>
      </c>
      <c r="AD939" s="240">
        <f t="shared" si="163"/>
        <v>0</v>
      </c>
      <c r="AE939" s="240">
        <f t="shared" si="164"/>
        <v>79</v>
      </c>
      <c r="AF939" s="240"/>
      <c r="AG939" s="240"/>
    </row>
    <row r="940" spans="1:33" x14ac:dyDescent="0.2">
      <c r="A940" s="197"/>
      <c r="B940" s="9">
        <v>911</v>
      </c>
      <c r="C940" s="204"/>
      <c r="D940" s="204"/>
      <c r="E940" s="201"/>
      <c r="F940" s="202" t="str">
        <f>IF(ISBLANK(E940), "", VLOOKUP(E940, Z!$A$2:$C$4127, 3, FALSE))</f>
        <v/>
      </c>
      <c r="G940" s="227"/>
      <c r="H940" s="227"/>
      <c r="I940" s="203" cm="1">
        <f t="array" ref="I940">IFERROR(W940/100*L940*INDEX(Application,X940,4), 0)</f>
        <v>0</v>
      </c>
      <c r="J940" s="204"/>
      <c r="K940" s="204"/>
      <c r="L940" s="229"/>
      <c r="M940" s="228"/>
      <c r="N940" s="203" cm="1">
        <f t="array" ref="N940">IFERROR(M940/100*L940*INDEX(Application,X940,4), 0)</f>
        <v>0</v>
      </c>
      <c r="O940" s="205"/>
      <c r="P940" s="204"/>
      <c r="Q940" s="201"/>
      <c r="R940" s="202" t="str">
        <f>IF(ISBLANK(Q940), "", VLOOKUP(Q940, Z!$A$2:$C$4127, 3, FALSE))</f>
        <v/>
      </c>
      <c r="S940" s="206"/>
      <c r="T940" s="207">
        <f t="shared" si="154"/>
        <v>0</v>
      </c>
      <c r="U940" s="211"/>
      <c r="V940" s="237">
        <f t="shared" si="155"/>
        <v>1</v>
      </c>
      <c r="W940" s="238">
        <f t="shared" si="161"/>
        <v>36.82</v>
      </c>
      <c r="X940" s="239">
        <f t="shared" si="156"/>
        <v>1</v>
      </c>
      <c r="Y940" s="237">
        <f t="shared" si="157"/>
        <v>1</v>
      </c>
      <c r="Z940" s="238">
        <f t="shared" si="158"/>
        <v>23.933</v>
      </c>
      <c r="AA940" s="238">
        <f t="shared" si="159"/>
        <v>23.933</v>
      </c>
      <c r="AB940" s="238">
        <f t="shared" si="162"/>
        <v>13.052</v>
      </c>
      <c r="AC940" s="238">
        <f t="shared" si="160"/>
        <v>15.262500000000001</v>
      </c>
      <c r="AD940" s="240">
        <f t="shared" si="163"/>
        <v>0</v>
      </c>
      <c r="AE940" s="240">
        <f t="shared" si="164"/>
        <v>79</v>
      </c>
      <c r="AF940" s="240"/>
      <c r="AG940" s="240"/>
    </row>
    <row r="941" spans="1:33" x14ac:dyDescent="0.2">
      <c r="A941" s="197"/>
      <c r="B941" s="9">
        <v>912</v>
      </c>
      <c r="C941" s="204"/>
      <c r="D941" s="204"/>
      <c r="E941" s="201"/>
      <c r="F941" s="202" t="str">
        <f>IF(ISBLANK(E941), "", VLOOKUP(E941, Z!$A$2:$C$4127, 3, FALSE))</f>
        <v/>
      </c>
      <c r="G941" s="227"/>
      <c r="H941" s="227"/>
      <c r="I941" s="203" cm="1">
        <f t="array" ref="I941">IFERROR(W941/100*L941*INDEX(Application,X941,4), 0)</f>
        <v>0</v>
      </c>
      <c r="J941" s="204"/>
      <c r="K941" s="204"/>
      <c r="L941" s="229"/>
      <c r="M941" s="228"/>
      <c r="N941" s="203" cm="1">
        <f t="array" ref="N941">IFERROR(M941/100*L941*INDEX(Application,X941,4), 0)</f>
        <v>0</v>
      </c>
      <c r="O941" s="205"/>
      <c r="P941" s="204"/>
      <c r="Q941" s="201"/>
      <c r="R941" s="202" t="str">
        <f>IF(ISBLANK(Q941), "", VLOOKUP(Q941, Z!$A$2:$C$4127, 3, FALSE))</f>
        <v/>
      </c>
      <c r="S941" s="206"/>
      <c r="T941" s="207">
        <f t="shared" si="154"/>
        <v>0</v>
      </c>
      <c r="U941" s="211"/>
      <c r="V941" s="237">
        <f t="shared" si="155"/>
        <v>1</v>
      </c>
      <c r="W941" s="238">
        <f t="shared" si="161"/>
        <v>36.82</v>
      </c>
      <c r="X941" s="239">
        <f t="shared" si="156"/>
        <v>1</v>
      </c>
      <c r="Y941" s="237">
        <f t="shared" si="157"/>
        <v>1</v>
      </c>
      <c r="Z941" s="238">
        <f t="shared" si="158"/>
        <v>23.933</v>
      </c>
      <c r="AA941" s="238">
        <f t="shared" si="159"/>
        <v>23.933</v>
      </c>
      <c r="AB941" s="238">
        <f t="shared" si="162"/>
        <v>13.052</v>
      </c>
      <c r="AC941" s="238">
        <f t="shared" si="160"/>
        <v>15.262500000000001</v>
      </c>
      <c r="AD941" s="240">
        <f t="shared" si="163"/>
        <v>0</v>
      </c>
      <c r="AE941" s="240">
        <f t="shared" si="164"/>
        <v>79</v>
      </c>
      <c r="AF941" s="240"/>
      <c r="AG941" s="240"/>
    </row>
    <row r="942" spans="1:33" x14ac:dyDescent="0.2">
      <c r="A942" s="197"/>
      <c r="B942" s="226">
        <v>913</v>
      </c>
      <c r="C942" s="204"/>
      <c r="D942" s="204"/>
      <c r="E942" s="201"/>
      <c r="F942" s="202" t="str">
        <f>IF(ISBLANK(E942), "", VLOOKUP(E942, Z!$A$2:$C$4127, 3, FALSE))</f>
        <v/>
      </c>
      <c r="G942" s="227"/>
      <c r="H942" s="227"/>
      <c r="I942" s="203" cm="1">
        <f t="array" ref="I942">IFERROR(W942/100*L942*INDEX(Application,X942,4), 0)</f>
        <v>0</v>
      </c>
      <c r="J942" s="204"/>
      <c r="K942" s="204"/>
      <c r="L942" s="229"/>
      <c r="M942" s="228"/>
      <c r="N942" s="203" cm="1">
        <f t="array" ref="N942">IFERROR(M942/100*L942*INDEX(Application,X942,4), 0)</f>
        <v>0</v>
      </c>
      <c r="O942" s="205"/>
      <c r="P942" s="204"/>
      <c r="Q942" s="201"/>
      <c r="R942" s="202" t="str">
        <f>IF(ISBLANK(Q942), "", VLOOKUP(Q942, Z!$A$2:$C$4127, 3, FALSE))</f>
        <v/>
      </c>
      <c r="S942" s="206"/>
      <c r="T942" s="207">
        <f t="shared" si="154"/>
        <v>0</v>
      </c>
      <c r="U942" s="211"/>
      <c r="V942" s="237">
        <f t="shared" si="155"/>
        <v>1</v>
      </c>
      <c r="W942" s="238">
        <f t="shared" si="161"/>
        <v>36.82</v>
      </c>
      <c r="X942" s="239">
        <f t="shared" si="156"/>
        <v>1</v>
      </c>
      <c r="Y942" s="237">
        <f t="shared" si="157"/>
        <v>1</v>
      </c>
      <c r="Z942" s="238">
        <f t="shared" si="158"/>
        <v>23.933</v>
      </c>
      <c r="AA942" s="238">
        <f t="shared" si="159"/>
        <v>23.933</v>
      </c>
      <c r="AB942" s="238">
        <f t="shared" si="162"/>
        <v>13.052</v>
      </c>
      <c r="AC942" s="238">
        <f t="shared" si="160"/>
        <v>15.262500000000001</v>
      </c>
      <c r="AD942" s="240">
        <f t="shared" si="163"/>
        <v>0</v>
      </c>
      <c r="AE942" s="240">
        <f t="shared" si="164"/>
        <v>79</v>
      </c>
      <c r="AF942" s="240"/>
      <c r="AG942" s="240"/>
    </row>
    <row r="943" spans="1:33" x14ac:dyDescent="0.2">
      <c r="A943" s="197"/>
      <c r="B943" s="9">
        <v>914</v>
      </c>
      <c r="C943" s="204"/>
      <c r="D943" s="204"/>
      <c r="E943" s="201"/>
      <c r="F943" s="202" t="str">
        <f>IF(ISBLANK(E943), "", VLOOKUP(E943, Z!$A$2:$C$4127, 3, FALSE))</f>
        <v/>
      </c>
      <c r="G943" s="227"/>
      <c r="H943" s="227"/>
      <c r="I943" s="203" cm="1">
        <f t="array" ref="I943">IFERROR(W943/100*L943*INDEX(Application,X943,4), 0)</f>
        <v>0</v>
      </c>
      <c r="J943" s="204"/>
      <c r="K943" s="204"/>
      <c r="L943" s="229"/>
      <c r="M943" s="228"/>
      <c r="N943" s="203" cm="1">
        <f t="array" ref="N943">IFERROR(M943/100*L943*INDEX(Application,X943,4), 0)</f>
        <v>0</v>
      </c>
      <c r="O943" s="205"/>
      <c r="P943" s="204"/>
      <c r="Q943" s="201"/>
      <c r="R943" s="202" t="str">
        <f>IF(ISBLANK(Q943), "", VLOOKUP(Q943, Z!$A$2:$C$4127, 3, FALSE))</f>
        <v/>
      </c>
      <c r="S943" s="206"/>
      <c r="T943" s="207">
        <f t="shared" si="154"/>
        <v>0</v>
      </c>
      <c r="U943" s="211"/>
      <c r="V943" s="237">
        <f t="shared" si="155"/>
        <v>1</v>
      </c>
      <c r="W943" s="238">
        <f t="shared" si="161"/>
        <v>36.82</v>
      </c>
      <c r="X943" s="239">
        <f t="shared" si="156"/>
        <v>1</v>
      </c>
      <c r="Y943" s="237">
        <f t="shared" si="157"/>
        <v>1</v>
      </c>
      <c r="Z943" s="238">
        <f t="shared" si="158"/>
        <v>23.933</v>
      </c>
      <c r="AA943" s="238">
        <f t="shared" si="159"/>
        <v>23.933</v>
      </c>
      <c r="AB943" s="238">
        <f t="shared" si="162"/>
        <v>13.052</v>
      </c>
      <c r="AC943" s="238">
        <f t="shared" si="160"/>
        <v>15.262500000000001</v>
      </c>
      <c r="AD943" s="240">
        <f t="shared" si="163"/>
        <v>0</v>
      </c>
      <c r="AE943" s="240">
        <f t="shared" si="164"/>
        <v>79</v>
      </c>
      <c r="AF943" s="240"/>
      <c r="AG943" s="240"/>
    </row>
    <row r="944" spans="1:33" x14ac:dyDescent="0.2">
      <c r="A944" s="197"/>
      <c r="B944" s="9">
        <v>915</v>
      </c>
      <c r="C944" s="204"/>
      <c r="D944" s="204"/>
      <c r="E944" s="201"/>
      <c r="F944" s="202" t="str">
        <f>IF(ISBLANK(E944), "", VLOOKUP(E944, Z!$A$2:$C$4127, 3, FALSE))</f>
        <v/>
      </c>
      <c r="G944" s="227"/>
      <c r="H944" s="227"/>
      <c r="I944" s="203" cm="1">
        <f t="array" ref="I944">IFERROR(W944/100*L944*INDEX(Application,X944,4), 0)</f>
        <v>0</v>
      </c>
      <c r="J944" s="204"/>
      <c r="K944" s="204"/>
      <c r="L944" s="229"/>
      <c r="M944" s="228"/>
      <c r="N944" s="203" cm="1">
        <f t="array" ref="N944">IFERROR(M944/100*L944*INDEX(Application,X944,4), 0)</f>
        <v>0</v>
      </c>
      <c r="O944" s="205"/>
      <c r="P944" s="204"/>
      <c r="Q944" s="201"/>
      <c r="R944" s="202" t="str">
        <f>IF(ISBLANK(Q944), "", VLOOKUP(Q944, Z!$A$2:$C$4127, 3, FALSE))</f>
        <v/>
      </c>
      <c r="S944" s="206"/>
      <c r="T944" s="207">
        <f t="shared" si="154"/>
        <v>0</v>
      </c>
      <c r="U944" s="211"/>
      <c r="V944" s="237">
        <f t="shared" si="155"/>
        <v>1</v>
      </c>
      <c r="W944" s="238">
        <f t="shared" si="161"/>
        <v>36.82</v>
      </c>
      <c r="X944" s="239">
        <f t="shared" si="156"/>
        <v>1</v>
      </c>
      <c r="Y944" s="237">
        <f t="shared" si="157"/>
        <v>1</v>
      </c>
      <c r="Z944" s="238">
        <f t="shared" si="158"/>
        <v>23.933</v>
      </c>
      <c r="AA944" s="238">
        <f t="shared" si="159"/>
        <v>23.933</v>
      </c>
      <c r="AB944" s="238">
        <f t="shared" si="162"/>
        <v>13.052</v>
      </c>
      <c r="AC944" s="238">
        <f t="shared" si="160"/>
        <v>15.262500000000001</v>
      </c>
      <c r="AD944" s="240">
        <f t="shared" si="163"/>
        <v>0</v>
      </c>
      <c r="AE944" s="240">
        <f t="shared" si="164"/>
        <v>79</v>
      </c>
      <c r="AF944" s="240"/>
      <c r="AG944" s="240"/>
    </row>
    <row r="945" spans="1:33" x14ac:dyDescent="0.2">
      <c r="A945" s="197"/>
      <c r="B945" s="9">
        <v>916</v>
      </c>
      <c r="C945" s="204"/>
      <c r="D945" s="204"/>
      <c r="E945" s="201"/>
      <c r="F945" s="202" t="str">
        <f>IF(ISBLANK(E945), "", VLOOKUP(E945, Z!$A$2:$C$4127, 3, FALSE))</f>
        <v/>
      </c>
      <c r="G945" s="227"/>
      <c r="H945" s="227"/>
      <c r="I945" s="203" cm="1">
        <f t="array" ref="I945">IFERROR(W945/100*L945*INDEX(Application,X945,4), 0)</f>
        <v>0</v>
      </c>
      <c r="J945" s="204"/>
      <c r="K945" s="204"/>
      <c r="L945" s="229"/>
      <c r="M945" s="228"/>
      <c r="N945" s="203" cm="1">
        <f t="array" ref="N945">IFERROR(M945/100*L945*INDEX(Application,X945,4), 0)</f>
        <v>0</v>
      </c>
      <c r="O945" s="205"/>
      <c r="P945" s="204"/>
      <c r="Q945" s="201"/>
      <c r="R945" s="202" t="str">
        <f>IF(ISBLANK(Q945), "", VLOOKUP(Q945, Z!$A$2:$C$4127, 3, FALSE))</f>
        <v/>
      </c>
      <c r="S945" s="206"/>
      <c r="T945" s="207">
        <f t="shared" si="154"/>
        <v>0</v>
      </c>
      <c r="U945" s="211"/>
      <c r="V945" s="237">
        <f t="shared" si="155"/>
        <v>1</v>
      </c>
      <c r="W945" s="238">
        <f t="shared" si="161"/>
        <v>36.82</v>
      </c>
      <c r="X945" s="239">
        <f t="shared" si="156"/>
        <v>1</v>
      </c>
      <c r="Y945" s="237">
        <f t="shared" si="157"/>
        <v>1</v>
      </c>
      <c r="Z945" s="238">
        <f t="shared" si="158"/>
        <v>23.933</v>
      </c>
      <c r="AA945" s="238">
        <f t="shared" si="159"/>
        <v>23.933</v>
      </c>
      <c r="AB945" s="238">
        <f t="shared" si="162"/>
        <v>13.052</v>
      </c>
      <c r="AC945" s="238">
        <f t="shared" si="160"/>
        <v>15.262500000000001</v>
      </c>
      <c r="AD945" s="240">
        <f t="shared" si="163"/>
        <v>0</v>
      </c>
      <c r="AE945" s="240">
        <f t="shared" si="164"/>
        <v>79</v>
      </c>
      <c r="AF945" s="240"/>
      <c r="AG945" s="240"/>
    </row>
    <row r="946" spans="1:33" x14ac:dyDescent="0.2">
      <c r="A946" s="197"/>
      <c r="B946" s="226">
        <v>917</v>
      </c>
      <c r="C946" s="204"/>
      <c r="D946" s="204"/>
      <c r="E946" s="201"/>
      <c r="F946" s="202" t="str">
        <f>IF(ISBLANK(E946), "", VLOOKUP(E946, Z!$A$2:$C$4127, 3, FALSE))</f>
        <v/>
      </c>
      <c r="G946" s="227"/>
      <c r="H946" s="227"/>
      <c r="I946" s="203" cm="1">
        <f t="array" ref="I946">IFERROR(W946/100*L946*INDEX(Application,X946,4), 0)</f>
        <v>0</v>
      </c>
      <c r="J946" s="204"/>
      <c r="K946" s="204"/>
      <c r="L946" s="229"/>
      <c r="M946" s="228"/>
      <c r="N946" s="203" cm="1">
        <f t="array" ref="N946">IFERROR(M946/100*L946*INDEX(Application,X946,4), 0)</f>
        <v>0</v>
      </c>
      <c r="O946" s="205"/>
      <c r="P946" s="204"/>
      <c r="Q946" s="201"/>
      <c r="R946" s="202" t="str">
        <f>IF(ISBLANK(Q946), "", VLOOKUP(Q946, Z!$A$2:$C$4127, 3, FALSE))</f>
        <v/>
      </c>
      <c r="S946" s="206"/>
      <c r="T946" s="207">
        <f t="shared" si="154"/>
        <v>0</v>
      </c>
      <c r="U946" s="211"/>
      <c r="V946" s="237">
        <f t="shared" si="155"/>
        <v>1</v>
      </c>
      <c r="W946" s="238">
        <f t="shared" si="161"/>
        <v>36.82</v>
      </c>
      <c r="X946" s="239">
        <f t="shared" si="156"/>
        <v>1</v>
      </c>
      <c r="Y946" s="237">
        <f t="shared" si="157"/>
        <v>1</v>
      </c>
      <c r="Z946" s="238">
        <f t="shared" si="158"/>
        <v>23.933</v>
      </c>
      <c r="AA946" s="238">
        <f t="shared" si="159"/>
        <v>23.933</v>
      </c>
      <c r="AB946" s="238">
        <f t="shared" si="162"/>
        <v>13.052</v>
      </c>
      <c r="AC946" s="238">
        <f t="shared" si="160"/>
        <v>15.262500000000001</v>
      </c>
      <c r="AD946" s="240">
        <f t="shared" si="163"/>
        <v>0</v>
      </c>
      <c r="AE946" s="240">
        <f t="shared" si="164"/>
        <v>79</v>
      </c>
      <c r="AF946" s="240"/>
      <c r="AG946" s="240"/>
    </row>
    <row r="947" spans="1:33" x14ac:dyDescent="0.2">
      <c r="A947" s="197"/>
      <c r="B947" s="9">
        <v>918</v>
      </c>
      <c r="C947" s="204"/>
      <c r="D947" s="204"/>
      <c r="E947" s="201"/>
      <c r="F947" s="202" t="str">
        <f>IF(ISBLANK(E947), "", VLOOKUP(E947, Z!$A$2:$C$4127, 3, FALSE))</f>
        <v/>
      </c>
      <c r="G947" s="227"/>
      <c r="H947" s="227"/>
      <c r="I947" s="203" cm="1">
        <f t="array" ref="I947">IFERROR(W947/100*L947*INDEX(Application,X947,4), 0)</f>
        <v>0</v>
      </c>
      <c r="J947" s="204"/>
      <c r="K947" s="204"/>
      <c r="L947" s="229"/>
      <c r="M947" s="228"/>
      <c r="N947" s="203" cm="1">
        <f t="array" ref="N947">IFERROR(M947/100*L947*INDEX(Application,X947,4), 0)</f>
        <v>0</v>
      </c>
      <c r="O947" s="205"/>
      <c r="P947" s="204"/>
      <c r="Q947" s="201"/>
      <c r="R947" s="202" t="str">
        <f>IF(ISBLANK(Q947), "", VLOOKUP(Q947, Z!$A$2:$C$4127, 3, FALSE))</f>
        <v/>
      </c>
      <c r="S947" s="206"/>
      <c r="T947" s="207">
        <f t="shared" si="154"/>
        <v>0</v>
      </c>
      <c r="U947" s="211"/>
      <c r="V947" s="237">
        <f t="shared" si="155"/>
        <v>1</v>
      </c>
      <c r="W947" s="238">
        <f t="shared" si="161"/>
        <v>36.82</v>
      </c>
      <c r="X947" s="239">
        <f t="shared" si="156"/>
        <v>1</v>
      </c>
      <c r="Y947" s="237">
        <f t="shared" si="157"/>
        <v>1</v>
      </c>
      <c r="Z947" s="238">
        <f t="shared" si="158"/>
        <v>23.933</v>
      </c>
      <c r="AA947" s="238">
        <f t="shared" si="159"/>
        <v>23.933</v>
      </c>
      <c r="AB947" s="238">
        <f t="shared" si="162"/>
        <v>13.052</v>
      </c>
      <c r="AC947" s="238">
        <f t="shared" si="160"/>
        <v>15.262500000000001</v>
      </c>
      <c r="AD947" s="240">
        <f t="shared" si="163"/>
        <v>0</v>
      </c>
      <c r="AE947" s="240">
        <f t="shared" si="164"/>
        <v>79</v>
      </c>
      <c r="AF947" s="240"/>
      <c r="AG947" s="240"/>
    </row>
    <row r="948" spans="1:33" x14ac:dyDescent="0.2">
      <c r="A948" s="197"/>
      <c r="B948" s="9">
        <v>919</v>
      </c>
      <c r="C948" s="204"/>
      <c r="D948" s="204"/>
      <c r="E948" s="201"/>
      <c r="F948" s="202" t="str">
        <f>IF(ISBLANK(E948), "", VLOOKUP(E948, Z!$A$2:$C$4127, 3, FALSE))</f>
        <v/>
      </c>
      <c r="G948" s="227"/>
      <c r="H948" s="227"/>
      <c r="I948" s="203" cm="1">
        <f t="array" ref="I948">IFERROR(W948/100*L948*INDEX(Application,X948,4), 0)</f>
        <v>0</v>
      </c>
      <c r="J948" s="204"/>
      <c r="K948" s="204"/>
      <c r="L948" s="229"/>
      <c r="M948" s="228"/>
      <c r="N948" s="203" cm="1">
        <f t="array" ref="N948">IFERROR(M948/100*L948*INDEX(Application,X948,4), 0)</f>
        <v>0</v>
      </c>
      <c r="O948" s="205"/>
      <c r="P948" s="204"/>
      <c r="Q948" s="201"/>
      <c r="R948" s="202" t="str">
        <f>IF(ISBLANK(Q948), "", VLOOKUP(Q948, Z!$A$2:$C$4127, 3, FALSE))</f>
        <v/>
      </c>
      <c r="S948" s="206"/>
      <c r="T948" s="207">
        <f t="shared" si="154"/>
        <v>0</v>
      </c>
      <c r="U948" s="211"/>
      <c r="V948" s="237">
        <f t="shared" si="155"/>
        <v>1</v>
      </c>
      <c r="W948" s="238">
        <f t="shared" si="161"/>
        <v>36.82</v>
      </c>
      <c r="X948" s="239">
        <f t="shared" si="156"/>
        <v>1</v>
      </c>
      <c r="Y948" s="237">
        <f t="shared" si="157"/>
        <v>1</v>
      </c>
      <c r="Z948" s="238">
        <f t="shared" si="158"/>
        <v>23.933</v>
      </c>
      <c r="AA948" s="238">
        <f t="shared" si="159"/>
        <v>23.933</v>
      </c>
      <c r="AB948" s="238">
        <f t="shared" si="162"/>
        <v>13.052</v>
      </c>
      <c r="AC948" s="238">
        <f t="shared" si="160"/>
        <v>15.262500000000001</v>
      </c>
      <c r="AD948" s="240">
        <f t="shared" si="163"/>
        <v>0</v>
      </c>
      <c r="AE948" s="240">
        <f t="shared" si="164"/>
        <v>79</v>
      </c>
      <c r="AF948" s="240"/>
      <c r="AG948" s="240"/>
    </row>
    <row r="949" spans="1:33" x14ac:dyDescent="0.2">
      <c r="A949" s="197"/>
      <c r="B949" s="9">
        <v>920</v>
      </c>
      <c r="C949" s="204"/>
      <c r="D949" s="204"/>
      <c r="E949" s="201"/>
      <c r="F949" s="202" t="str">
        <f>IF(ISBLANK(E949), "", VLOOKUP(E949, Z!$A$2:$C$4127, 3, FALSE))</f>
        <v/>
      </c>
      <c r="G949" s="227"/>
      <c r="H949" s="227"/>
      <c r="I949" s="203" cm="1">
        <f t="array" ref="I949">IFERROR(W949/100*L949*INDEX(Application,X949,4), 0)</f>
        <v>0</v>
      </c>
      <c r="J949" s="204"/>
      <c r="K949" s="204"/>
      <c r="L949" s="229"/>
      <c r="M949" s="228"/>
      <c r="N949" s="203" cm="1">
        <f t="array" ref="N949">IFERROR(M949/100*L949*INDEX(Application,X949,4), 0)</f>
        <v>0</v>
      </c>
      <c r="O949" s="205"/>
      <c r="P949" s="204"/>
      <c r="Q949" s="201"/>
      <c r="R949" s="202" t="str">
        <f>IF(ISBLANK(Q949), "", VLOOKUP(Q949, Z!$A$2:$C$4127, 3, FALSE))</f>
        <v/>
      </c>
      <c r="S949" s="206"/>
      <c r="T949" s="207">
        <f t="shared" si="154"/>
        <v>0</v>
      </c>
      <c r="U949" s="211"/>
      <c r="V949" s="237">
        <f t="shared" si="155"/>
        <v>1</v>
      </c>
      <c r="W949" s="238">
        <f t="shared" si="161"/>
        <v>36.82</v>
      </c>
      <c r="X949" s="239">
        <f t="shared" si="156"/>
        <v>1</v>
      </c>
      <c r="Y949" s="237">
        <f t="shared" si="157"/>
        <v>1</v>
      </c>
      <c r="Z949" s="238">
        <f t="shared" si="158"/>
        <v>23.933</v>
      </c>
      <c r="AA949" s="238">
        <f t="shared" si="159"/>
        <v>23.933</v>
      </c>
      <c r="AB949" s="238">
        <f t="shared" si="162"/>
        <v>13.052</v>
      </c>
      <c r="AC949" s="238">
        <f t="shared" si="160"/>
        <v>15.262500000000001</v>
      </c>
      <c r="AD949" s="240">
        <f t="shared" si="163"/>
        <v>0</v>
      </c>
      <c r="AE949" s="240">
        <f t="shared" si="164"/>
        <v>79</v>
      </c>
      <c r="AF949" s="240"/>
      <c r="AG949" s="240"/>
    </row>
    <row r="950" spans="1:33" x14ac:dyDescent="0.2">
      <c r="A950" s="197"/>
      <c r="B950" s="226">
        <v>921</v>
      </c>
      <c r="C950" s="204"/>
      <c r="D950" s="204"/>
      <c r="E950" s="201"/>
      <c r="F950" s="202" t="str">
        <f>IF(ISBLANK(E950), "", VLOOKUP(E950, Z!$A$2:$C$4127, 3, FALSE))</f>
        <v/>
      </c>
      <c r="G950" s="227"/>
      <c r="H950" s="227"/>
      <c r="I950" s="203" cm="1">
        <f t="array" ref="I950">IFERROR(W950/100*L950*INDEX(Application,X950,4), 0)</f>
        <v>0</v>
      </c>
      <c r="J950" s="204"/>
      <c r="K950" s="204"/>
      <c r="L950" s="229"/>
      <c r="M950" s="228"/>
      <c r="N950" s="203" cm="1">
        <f t="array" ref="N950">IFERROR(M950/100*L950*INDEX(Application,X950,4), 0)</f>
        <v>0</v>
      </c>
      <c r="O950" s="205"/>
      <c r="P950" s="204"/>
      <c r="Q950" s="201"/>
      <c r="R950" s="202" t="str">
        <f>IF(ISBLANK(Q950), "", VLOOKUP(Q950, Z!$A$2:$C$4127, 3, FALSE))</f>
        <v/>
      </c>
      <c r="S950" s="206"/>
      <c r="T950" s="207">
        <f t="shared" si="154"/>
        <v>0</v>
      </c>
      <c r="U950" s="211"/>
      <c r="V950" s="237">
        <f t="shared" si="155"/>
        <v>1</v>
      </c>
      <c r="W950" s="238">
        <f t="shared" si="161"/>
        <v>36.82</v>
      </c>
      <c r="X950" s="239">
        <f t="shared" si="156"/>
        <v>1</v>
      </c>
      <c r="Y950" s="237">
        <f t="shared" si="157"/>
        <v>1</v>
      </c>
      <c r="Z950" s="238">
        <f t="shared" si="158"/>
        <v>23.933</v>
      </c>
      <c r="AA950" s="238">
        <f t="shared" si="159"/>
        <v>23.933</v>
      </c>
      <c r="AB950" s="238">
        <f t="shared" si="162"/>
        <v>13.052</v>
      </c>
      <c r="AC950" s="238">
        <f t="shared" si="160"/>
        <v>15.262500000000001</v>
      </c>
      <c r="AD950" s="240">
        <f t="shared" si="163"/>
        <v>0</v>
      </c>
      <c r="AE950" s="240">
        <f t="shared" si="164"/>
        <v>79</v>
      </c>
      <c r="AF950" s="240"/>
      <c r="AG950" s="240"/>
    </row>
    <row r="951" spans="1:33" x14ac:dyDescent="0.2">
      <c r="A951" s="197"/>
      <c r="B951" s="9">
        <v>922</v>
      </c>
      <c r="C951" s="204"/>
      <c r="D951" s="204"/>
      <c r="E951" s="201"/>
      <c r="F951" s="202" t="str">
        <f>IF(ISBLANK(E951), "", VLOOKUP(E951, Z!$A$2:$C$4127, 3, FALSE))</f>
        <v/>
      </c>
      <c r="G951" s="227"/>
      <c r="H951" s="227"/>
      <c r="I951" s="203" cm="1">
        <f t="array" ref="I951">IFERROR(W951/100*L951*INDEX(Application,X951,4), 0)</f>
        <v>0</v>
      </c>
      <c r="J951" s="204"/>
      <c r="K951" s="204"/>
      <c r="L951" s="229"/>
      <c r="M951" s="228"/>
      <c r="N951" s="203" cm="1">
        <f t="array" ref="N951">IFERROR(M951/100*L951*INDEX(Application,X951,4), 0)</f>
        <v>0</v>
      </c>
      <c r="O951" s="205"/>
      <c r="P951" s="204"/>
      <c r="Q951" s="201"/>
      <c r="R951" s="202" t="str">
        <f>IF(ISBLANK(Q951), "", VLOOKUP(Q951, Z!$A$2:$C$4127, 3, FALSE))</f>
        <v/>
      </c>
      <c r="S951" s="206"/>
      <c r="T951" s="207">
        <f t="shared" si="154"/>
        <v>0</v>
      </c>
      <c r="U951" s="211"/>
      <c r="V951" s="237">
        <f t="shared" si="155"/>
        <v>1</v>
      </c>
      <c r="W951" s="238">
        <f t="shared" si="161"/>
        <v>36.82</v>
      </c>
      <c r="X951" s="239">
        <f t="shared" si="156"/>
        <v>1</v>
      </c>
      <c r="Y951" s="237">
        <f t="shared" si="157"/>
        <v>1</v>
      </c>
      <c r="Z951" s="238">
        <f t="shared" si="158"/>
        <v>23.933</v>
      </c>
      <c r="AA951" s="238">
        <f t="shared" si="159"/>
        <v>23.933</v>
      </c>
      <c r="AB951" s="238">
        <f t="shared" si="162"/>
        <v>13.052</v>
      </c>
      <c r="AC951" s="238">
        <f t="shared" si="160"/>
        <v>15.262500000000001</v>
      </c>
      <c r="AD951" s="240">
        <f t="shared" si="163"/>
        <v>0</v>
      </c>
      <c r="AE951" s="240">
        <f t="shared" si="164"/>
        <v>79</v>
      </c>
      <c r="AF951" s="240"/>
      <c r="AG951" s="240"/>
    </row>
    <row r="952" spans="1:33" x14ac:dyDescent="0.2">
      <c r="A952" s="197"/>
      <c r="B952" s="9">
        <v>923</v>
      </c>
      <c r="C952" s="204"/>
      <c r="D952" s="204"/>
      <c r="E952" s="201"/>
      <c r="F952" s="202" t="str">
        <f>IF(ISBLANK(E952), "", VLOOKUP(E952, Z!$A$2:$C$4127, 3, FALSE))</f>
        <v/>
      </c>
      <c r="G952" s="227"/>
      <c r="H952" s="227"/>
      <c r="I952" s="203" cm="1">
        <f t="array" ref="I952">IFERROR(W952/100*L952*INDEX(Application,X952,4), 0)</f>
        <v>0</v>
      </c>
      <c r="J952" s="204"/>
      <c r="K952" s="204"/>
      <c r="L952" s="229"/>
      <c r="M952" s="228"/>
      <c r="N952" s="203" cm="1">
        <f t="array" ref="N952">IFERROR(M952/100*L952*INDEX(Application,X952,4), 0)</f>
        <v>0</v>
      </c>
      <c r="O952" s="205"/>
      <c r="P952" s="204"/>
      <c r="Q952" s="201"/>
      <c r="R952" s="202" t="str">
        <f>IF(ISBLANK(Q952), "", VLOOKUP(Q952, Z!$A$2:$C$4127, 3, FALSE))</f>
        <v/>
      </c>
      <c r="S952" s="206"/>
      <c r="T952" s="207">
        <f t="shared" si="154"/>
        <v>0</v>
      </c>
      <c r="U952" s="211"/>
      <c r="V952" s="237">
        <f t="shared" si="155"/>
        <v>1</v>
      </c>
      <c r="W952" s="238">
        <f t="shared" si="161"/>
        <v>36.82</v>
      </c>
      <c r="X952" s="239">
        <f t="shared" si="156"/>
        <v>1</v>
      </c>
      <c r="Y952" s="237">
        <f t="shared" si="157"/>
        <v>1</v>
      </c>
      <c r="Z952" s="238">
        <f t="shared" si="158"/>
        <v>23.933</v>
      </c>
      <c r="AA952" s="238">
        <f t="shared" si="159"/>
        <v>23.933</v>
      </c>
      <c r="AB952" s="238">
        <f t="shared" si="162"/>
        <v>13.052</v>
      </c>
      <c r="AC952" s="238">
        <f t="shared" si="160"/>
        <v>15.262500000000001</v>
      </c>
      <c r="AD952" s="240">
        <f t="shared" si="163"/>
        <v>0</v>
      </c>
      <c r="AE952" s="240">
        <f t="shared" si="164"/>
        <v>79</v>
      </c>
      <c r="AF952" s="240"/>
      <c r="AG952" s="240"/>
    </row>
    <row r="953" spans="1:33" x14ac:dyDescent="0.2">
      <c r="A953" s="197"/>
      <c r="B953" s="9">
        <v>924</v>
      </c>
      <c r="C953" s="204"/>
      <c r="D953" s="204"/>
      <c r="E953" s="201"/>
      <c r="F953" s="202" t="str">
        <f>IF(ISBLANK(E953), "", VLOOKUP(E953, Z!$A$2:$C$4127, 3, FALSE))</f>
        <v/>
      </c>
      <c r="G953" s="227"/>
      <c r="H953" s="227"/>
      <c r="I953" s="203" cm="1">
        <f t="array" ref="I953">IFERROR(W953/100*L953*INDEX(Application,X953,4), 0)</f>
        <v>0</v>
      </c>
      <c r="J953" s="204"/>
      <c r="K953" s="204"/>
      <c r="L953" s="229"/>
      <c r="M953" s="228"/>
      <c r="N953" s="203" cm="1">
        <f t="array" ref="N953">IFERROR(M953/100*L953*INDEX(Application,X953,4), 0)</f>
        <v>0</v>
      </c>
      <c r="O953" s="205"/>
      <c r="P953" s="204"/>
      <c r="Q953" s="201"/>
      <c r="R953" s="202" t="str">
        <f>IF(ISBLANK(Q953), "", VLOOKUP(Q953, Z!$A$2:$C$4127, 3, FALSE))</f>
        <v/>
      </c>
      <c r="S953" s="206"/>
      <c r="T953" s="207">
        <f t="shared" si="154"/>
        <v>0</v>
      </c>
      <c r="U953" s="211"/>
      <c r="V953" s="237">
        <f t="shared" si="155"/>
        <v>1</v>
      </c>
      <c r="W953" s="238">
        <f t="shared" si="161"/>
        <v>36.82</v>
      </c>
      <c r="X953" s="239">
        <f t="shared" si="156"/>
        <v>1</v>
      </c>
      <c r="Y953" s="237">
        <f t="shared" si="157"/>
        <v>1</v>
      </c>
      <c r="Z953" s="238">
        <f t="shared" si="158"/>
        <v>23.933</v>
      </c>
      <c r="AA953" s="238">
        <f t="shared" si="159"/>
        <v>23.933</v>
      </c>
      <c r="AB953" s="238">
        <f t="shared" si="162"/>
        <v>13.052</v>
      </c>
      <c r="AC953" s="238">
        <f t="shared" si="160"/>
        <v>15.262500000000001</v>
      </c>
      <c r="AD953" s="240">
        <f t="shared" si="163"/>
        <v>0</v>
      </c>
      <c r="AE953" s="240">
        <f t="shared" si="164"/>
        <v>79</v>
      </c>
      <c r="AF953" s="240"/>
      <c r="AG953" s="240"/>
    </row>
    <row r="954" spans="1:33" x14ac:dyDescent="0.2">
      <c r="A954" s="197"/>
      <c r="B954" s="226">
        <v>925</v>
      </c>
      <c r="C954" s="204"/>
      <c r="D954" s="204"/>
      <c r="E954" s="201"/>
      <c r="F954" s="202" t="str">
        <f>IF(ISBLANK(E954), "", VLOOKUP(E954, Z!$A$2:$C$4127, 3, FALSE))</f>
        <v/>
      </c>
      <c r="G954" s="227"/>
      <c r="H954" s="227"/>
      <c r="I954" s="203" cm="1">
        <f t="array" ref="I954">IFERROR(W954/100*L954*INDEX(Application,X954,4), 0)</f>
        <v>0</v>
      </c>
      <c r="J954" s="204"/>
      <c r="K954" s="204"/>
      <c r="L954" s="229"/>
      <c r="M954" s="228"/>
      <c r="N954" s="203" cm="1">
        <f t="array" ref="N954">IFERROR(M954/100*L954*INDEX(Application,X954,4), 0)</f>
        <v>0</v>
      </c>
      <c r="O954" s="205"/>
      <c r="P954" s="204"/>
      <c r="Q954" s="201"/>
      <c r="R954" s="202" t="str">
        <f>IF(ISBLANK(Q954), "", VLOOKUP(Q954, Z!$A$2:$C$4127, 3, FALSE))</f>
        <v/>
      </c>
      <c r="S954" s="206"/>
      <c r="T954" s="207">
        <f t="shared" si="154"/>
        <v>0</v>
      </c>
      <c r="U954" s="211"/>
      <c r="V954" s="237">
        <f t="shared" si="155"/>
        <v>1</v>
      </c>
      <c r="W954" s="238">
        <f t="shared" si="161"/>
        <v>36.82</v>
      </c>
      <c r="X954" s="239">
        <f t="shared" si="156"/>
        <v>1</v>
      </c>
      <c r="Y954" s="237">
        <f t="shared" si="157"/>
        <v>1</v>
      </c>
      <c r="Z954" s="238">
        <f t="shared" si="158"/>
        <v>23.933</v>
      </c>
      <c r="AA954" s="238">
        <f t="shared" si="159"/>
        <v>23.933</v>
      </c>
      <c r="AB954" s="238">
        <f t="shared" si="162"/>
        <v>13.052</v>
      </c>
      <c r="AC954" s="238">
        <f t="shared" si="160"/>
        <v>15.262500000000001</v>
      </c>
      <c r="AD954" s="240">
        <f t="shared" si="163"/>
        <v>0</v>
      </c>
      <c r="AE954" s="240">
        <f t="shared" si="164"/>
        <v>79</v>
      </c>
      <c r="AF954" s="240"/>
      <c r="AG954" s="240"/>
    </row>
    <row r="955" spans="1:33" x14ac:dyDescent="0.2">
      <c r="A955" s="197"/>
      <c r="B955" s="9">
        <v>926</v>
      </c>
      <c r="C955" s="204"/>
      <c r="D955" s="204"/>
      <c r="E955" s="201"/>
      <c r="F955" s="202" t="str">
        <f>IF(ISBLANK(E955), "", VLOOKUP(E955, Z!$A$2:$C$4127, 3, FALSE))</f>
        <v/>
      </c>
      <c r="G955" s="227"/>
      <c r="H955" s="227"/>
      <c r="I955" s="203" cm="1">
        <f t="array" ref="I955">IFERROR(W955/100*L955*INDEX(Application,X955,4), 0)</f>
        <v>0</v>
      </c>
      <c r="J955" s="204"/>
      <c r="K955" s="204"/>
      <c r="L955" s="229"/>
      <c r="M955" s="228"/>
      <c r="N955" s="203" cm="1">
        <f t="array" ref="N955">IFERROR(M955/100*L955*INDEX(Application,X955,4), 0)</f>
        <v>0</v>
      </c>
      <c r="O955" s="205"/>
      <c r="P955" s="204"/>
      <c r="Q955" s="201"/>
      <c r="R955" s="202" t="str">
        <f>IF(ISBLANK(Q955), "", VLOOKUP(Q955, Z!$A$2:$C$4127, 3, FALSE))</f>
        <v/>
      </c>
      <c r="S955" s="206"/>
      <c r="T955" s="207">
        <f t="shared" si="154"/>
        <v>0</v>
      </c>
      <c r="U955" s="211"/>
      <c r="V955" s="237">
        <f t="shared" si="155"/>
        <v>1</v>
      </c>
      <c r="W955" s="238">
        <f t="shared" si="161"/>
        <v>36.82</v>
      </c>
      <c r="X955" s="239">
        <f t="shared" si="156"/>
        <v>1</v>
      </c>
      <c r="Y955" s="237">
        <f t="shared" si="157"/>
        <v>1</v>
      </c>
      <c r="Z955" s="238">
        <f t="shared" si="158"/>
        <v>23.933</v>
      </c>
      <c r="AA955" s="238">
        <f t="shared" si="159"/>
        <v>23.933</v>
      </c>
      <c r="AB955" s="238">
        <f t="shared" si="162"/>
        <v>13.052</v>
      </c>
      <c r="AC955" s="238">
        <f t="shared" si="160"/>
        <v>15.262500000000001</v>
      </c>
      <c r="AD955" s="240">
        <f t="shared" si="163"/>
        <v>0</v>
      </c>
      <c r="AE955" s="240">
        <f t="shared" si="164"/>
        <v>79</v>
      </c>
      <c r="AF955" s="240"/>
      <c r="AG955" s="240"/>
    </row>
    <row r="956" spans="1:33" x14ac:dyDescent="0.2">
      <c r="A956" s="197"/>
      <c r="B956" s="9">
        <v>927</v>
      </c>
      <c r="C956" s="204"/>
      <c r="D956" s="204"/>
      <c r="E956" s="201"/>
      <c r="F956" s="202" t="str">
        <f>IF(ISBLANK(E956), "", VLOOKUP(E956, Z!$A$2:$C$4127, 3, FALSE))</f>
        <v/>
      </c>
      <c r="G956" s="227"/>
      <c r="H956" s="227"/>
      <c r="I956" s="203" cm="1">
        <f t="array" ref="I956">IFERROR(W956/100*L956*INDEX(Application,X956,4), 0)</f>
        <v>0</v>
      </c>
      <c r="J956" s="204"/>
      <c r="K956" s="204"/>
      <c r="L956" s="229"/>
      <c r="M956" s="228"/>
      <c r="N956" s="203" cm="1">
        <f t="array" ref="N956">IFERROR(M956/100*L956*INDEX(Application,X956,4), 0)</f>
        <v>0</v>
      </c>
      <c r="O956" s="205"/>
      <c r="P956" s="204"/>
      <c r="Q956" s="201"/>
      <c r="R956" s="202" t="str">
        <f>IF(ISBLANK(Q956), "", VLOOKUP(Q956, Z!$A$2:$C$4127, 3, FALSE))</f>
        <v/>
      </c>
      <c r="S956" s="206"/>
      <c r="T956" s="207">
        <f t="shared" si="154"/>
        <v>0</v>
      </c>
      <c r="U956" s="211"/>
      <c r="V956" s="237">
        <f t="shared" si="155"/>
        <v>1</v>
      </c>
      <c r="W956" s="238">
        <f t="shared" si="161"/>
        <v>36.82</v>
      </c>
      <c r="X956" s="239">
        <f t="shared" si="156"/>
        <v>1</v>
      </c>
      <c r="Y956" s="237">
        <f t="shared" si="157"/>
        <v>1</v>
      </c>
      <c r="Z956" s="238">
        <f t="shared" si="158"/>
        <v>23.933</v>
      </c>
      <c r="AA956" s="238">
        <f t="shared" si="159"/>
        <v>23.933</v>
      </c>
      <c r="AB956" s="238">
        <f t="shared" si="162"/>
        <v>13.052</v>
      </c>
      <c r="AC956" s="238">
        <f t="shared" si="160"/>
        <v>15.262500000000001</v>
      </c>
      <c r="AD956" s="240">
        <f t="shared" si="163"/>
        <v>0</v>
      </c>
      <c r="AE956" s="240">
        <f t="shared" si="164"/>
        <v>79</v>
      </c>
      <c r="AF956" s="240"/>
      <c r="AG956" s="240"/>
    </row>
    <row r="957" spans="1:33" x14ac:dyDescent="0.2">
      <c r="A957" s="197"/>
      <c r="B957" s="9">
        <v>928</v>
      </c>
      <c r="C957" s="204"/>
      <c r="D957" s="204"/>
      <c r="E957" s="201"/>
      <c r="F957" s="202" t="str">
        <f>IF(ISBLANK(E957), "", VLOOKUP(E957, Z!$A$2:$C$4127, 3, FALSE))</f>
        <v/>
      </c>
      <c r="G957" s="227"/>
      <c r="H957" s="227"/>
      <c r="I957" s="203" cm="1">
        <f t="array" ref="I957">IFERROR(W957/100*L957*INDEX(Application,X957,4), 0)</f>
        <v>0</v>
      </c>
      <c r="J957" s="204"/>
      <c r="K957" s="204"/>
      <c r="L957" s="229"/>
      <c r="M957" s="228"/>
      <c r="N957" s="203" cm="1">
        <f t="array" ref="N957">IFERROR(M957/100*L957*INDEX(Application,X957,4), 0)</f>
        <v>0</v>
      </c>
      <c r="O957" s="205"/>
      <c r="P957" s="204"/>
      <c r="Q957" s="201"/>
      <c r="R957" s="202" t="str">
        <f>IF(ISBLANK(Q957), "", VLOOKUP(Q957, Z!$A$2:$C$4127, 3, FALSE))</f>
        <v/>
      </c>
      <c r="S957" s="206"/>
      <c r="T957" s="207">
        <f t="shared" si="154"/>
        <v>0</v>
      </c>
      <c r="U957" s="211"/>
      <c r="V957" s="237">
        <f t="shared" si="155"/>
        <v>1</v>
      </c>
      <c r="W957" s="238">
        <f t="shared" si="161"/>
        <v>36.82</v>
      </c>
      <c r="X957" s="239">
        <f t="shared" si="156"/>
        <v>1</v>
      </c>
      <c r="Y957" s="237">
        <f t="shared" si="157"/>
        <v>1</v>
      </c>
      <c r="Z957" s="238">
        <f t="shared" si="158"/>
        <v>23.933</v>
      </c>
      <c r="AA957" s="238">
        <f t="shared" si="159"/>
        <v>23.933</v>
      </c>
      <c r="AB957" s="238">
        <f t="shared" si="162"/>
        <v>13.052</v>
      </c>
      <c r="AC957" s="238">
        <f t="shared" si="160"/>
        <v>15.262500000000001</v>
      </c>
      <c r="AD957" s="240">
        <f t="shared" si="163"/>
        <v>0</v>
      </c>
      <c r="AE957" s="240">
        <f t="shared" si="164"/>
        <v>79</v>
      </c>
      <c r="AF957" s="240"/>
      <c r="AG957" s="240"/>
    </row>
    <row r="958" spans="1:33" x14ac:dyDescent="0.2">
      <c r="A958" s="197"/>
      <c r="B958" s="226">
        <v>929</v>
      </c>
      <c r="C958" s="204"/>
      <c r="D958" s="204"/>
      <c r="E958" s="201"/>
      <c r="F958" s="202" t="str">
        <f>IF(ISBLANK(E958), "", VLOOKUP(E958, Z!$A$2:$C$4127, 3, FALSE))</f>
        <v/>
      </c>
      <c r="G958" s="227"/>
      <c r="H958" s="227"/>
      <c r="I958" s="203" cm="1">
        <f t="array" ref="I958">IFERROR(W958/100*L958*INDEX(Application,X958,4), 0)</f>
        <v>0</v>
      </c>
      <c r="J958" s="204"/>
      <c r="K958" s="204"/>
      <c r="L958" s="229"/>
      <c r="M958" s="228"/>
      <c r="N958" s="203" cm="1">
        <f t="array" ref="N958">IFERROR(M958/100*L958*INDEX(Application,X958,4), 0)</f>
        <v>0</v>
      </c>
      <c r="O958" s="205"/>
      <c r="P958" s="204"/>
      <c r="Q958" s="201"/>
      <c r="R958" s="202" t="str">
        <f>IF(ISBLANK(Q958), "", VLOOKUP(Q958, Z!$A$2:$C$4127, 3, FALSE))</f>
        <v/>
      </c>
      <c r="S958" s="206"/>
      <c r="T958" s="207">
        <f t="shared" si="154"/>
        <v>0</v>
      </c>
      <c r="U958" s="211"/>
      <c r="V958" s="237">
        <f t="shared" si="155"/>
        <v>1</v>
      </c>
      <c r="W958" s="238">
        <f t="shared" si="161"/>
        <v>36.82</v>
      </c>
      <c r="X958" s="239">
        <f t="shared" si="156"/>
        <v>1</v>
      </c>
      <c r="Y958" s="237">
        <f t="shared" si="157"/>
        <v>1</v>
      </c>
      <c r="Z958" s="238">
        <f t="shared" si="158"/>
        <v>23.933</v>
      </c>
      <c r="AA958" s="238">
        <f t="shared" si="159"/>
        <v>23.933</v>
      </c>
      <c r="AB958" s="238">
        <f t="shared" si="162"/>
        <v>13.052</v>
      </c>
      <c r="AC958" s="238">
        <f t="shared" si="160"/>
        <v>15.262500000000001</v>
      </c>
      <c r="AD958" s="240">
        <f t="shared" si="163"/>
        <v>0</v>
      </c>
      <c r="AE958" s="240">
        <f t="shared" si="164"/>
        <v>79</v>
      </c>
      <c r="AF958" s="240"/>
      <c r="AG958" s="240"/>
    </row>
    <row r="959" spans="1:33" x14ac:dyDescent="0.2">
      <c r="A959" s="197"/>
      <c r="B959" s="9">
        <v>930</v>
      </c>
      <c r="C959" s="204"/>
      <c r="D959" s="204"/>
      <c r="E959" s="201"/>
      <c r="F959" s="202" t="str">
        <f>IF(ISBLANK(E959), "", VLOOKUP(E959, Z!$A$2:$C$4127, 3, FALSE))</f>
        <v/>
      </c>
      <c r="G959" s="227"/>
      <c r="H959" s="227"/>
      <c r="I959" s="203" cm="1">
        <f t="array" ref="I959">IFERROR(W959/100*L959*INDEX(Application,X959,4), 0)</f>
        <v>0</v>
      </c>
      <c r="J959" s="204"/>
      <c r="K959" s="204"/>
      <c r="L959" s="229"/>
      <c r="M959" s="228"/>
      <c r="N959" s="203" cm="1">
        <f t="array" ref="N959">IFERROR(M959/100*L959*INDEX(Application,X959,4), 0)</f>
        <v>0</v>
      </c>
      <c r="O959" s="205"/>
      <c r="P959" s="204"/>
      <c r="Q959" s="201"/>
      <c r="R959" s="202" t="str">
        <f>IF(ISBLANK(Q959), "", VLOOKUP(Q959, Z!$A$2:$C$4127, 3, FALSE))</f>
        <v/>
      </c>
      <c r="S959" s="206"/>
      <c r="T959" s="207">
        <f t="shared" si="154"/>
        <v>0</v>
      </c>
      <c r="U959" s="211"/>
      <c r="V959" s="237">
        <f t="shared" si="155"/>
        <v>1</v>
      </c>
      <c r="W959" s="238">
        <f t="shared" si="161"/>
        <v>36.82</v>
      </c>
      <c r="X959" s="239">
        <f t="shared" si="156"/>
        <v>1</v>
      </c>
      <c r="Y959" s="237">
        <f t="shared" si="157"/>
        <v>1</v>
      </c>
      <c r="Z959" s="238">
        <f t="shared" si="158"/>
        <v>23.933</v>
      </c>
      <c r="AA959" s="238">
        <f t="shared" si="159"/>
        <v>23.933</v>
      </c>
      <c r="AB959" s="238">
        <f t="shared" si="162"/>
        <v>13.052</v>
      </c>
      <c r="AC959" s="238">
        <f t="shared" si="160"/>
        <v>15.262500000000001</v>
      </c>
      <c r="AD959" s="240">
        <f t="shared" si="163"/>
        <v>0</v>
      </c>
      <c r="AE959" s="240">
        <f t="shared" si="164"/>
        <v>79</v>
      </c>
      <c r="AF959" s="240"/>
      <c r="AG959" s="240"/>
    </row>
    <row r="960" spans="1:33" x14ac:dyDescent="0.2">
      <c r="A960" s="197"/>
      <c r="B960" s="9">
        <v>931</v>
      </c>
      <c r="C960" s="204"/>
      <c r="D960" s="204"/>
      <c r="E960" s="201"/>
      <c r="F960" s="202" t="str">
        <f>IF(ISBLANK(E960), "", VLOOKUP(E960, Z!$A$2:$C$4127, 3, FALSE))</f>
        <v/>
      </c>
      <c r="G960" s="227"/>
      <c r="H960" s="227"/>
      <c r="I960" s="203" cm="1">
        <f t="array" ref="I960">IFERROR(W960/100*L960*INDEX(Application,X960,4), 0)</f>
        <v>0</v>
      </c>
      <c r="J960" s="204"/>
      <c r="K960" s="204"/>
      <c r="L960" s="229"/>
      <c r="M960" s="228"/>
      <c r="N960" s="203" cm="1">
        <f t="array" ref="N960">IFERROR(M960/100*L960*INDEX(Application,X960,4), 0)</f>
        <v>0</v>
      </c>
      <c r="O960" s="205"/>
      <c r="P960" s="204"/>
      <c r="Q960" s="201"/>
      <c r="R960" s="202" t="str">
        <f>IF(ISBLANK(Q960), "", VLOOKUP(Q960, Z!$A$2:$C$4127, 3, FALSE))</f>
        <v/>
      </c>
      <c r="S960" s="206"/>
      <c r="T960" s="207">
        <f t="shared" si="154"/>
        <v>0</v>
      </c>
      <c r="U960" s="211"/>
      <c r="V960" s="237">
        <f t="shared" si="155"/>
        <v>1</v>
      </c>
      <c r="W960" s="238">
        <f t="shared" si="161"/>
        <v>36.82</v>
      </c>
      <c r="X960" s="239">
        <f t="shared" si="156"/>
        <v>1</v>
      </c>
      <c r="Y960" s="237">
        <f t="shared" si="157"/>
        <v>1</v>
      </c>
      <c r="Z960" s="238">
        <f t="shared" si="158"/>
        <v>23.933</v>
      </c>
      <c r="AA960" s="238">
        <f t="shared" si="159"/>
        <v>23.933</v>
      </c>
      <c r="AB960" s="238">
        <f t="shared" si="162"/>
        <v>13.052</v>
      </c>
      <c r="AC960" s="238">
        <f t="shared" si="160"/>
        <v>15.262500000000001</v>
      </c>
      <c r="AD960" s="240">
        <f t="shared" si="163"/>
        <v>0</v>
      </c>
      <c r="AE960" s="240">
        <f t="shared" si="164"/>
        <v>79</v>
      </c>
      <c r="AF960" s="240"/>
      <c r="AG960" s="240"/>
    </row>
    <row r="961" spans="1:33" x14ac:dyDescent="0.2">
      <c r="A961" s="197"/>
      <c r="B961" s="9">
        <v>932</v>
      </c>
      <c r="C961" s="204"/>
      <c r="D961" s="204"/>
      <c r="E961" s="201"/>
      <c r="F961" s="202" t="str">
        <f>IF(ISBLANK(E961), "", VLOOKUP(E961, Z!$A$2:$C$4127, 3, FALSE))</f>
        <v/>
      </c>
      <c r="G961" s="227"/>
      <c r="H961" s="227"/>
      <c r="I961" s="203" cm="1">
        <f t="array" ref="I961">IFERROR(W961/100*L961*INDEX(Application,X961,4), 0)</f>
        <v>0</v>
      </c>
      <c r="J961" s="204"/>
      <c r="K961" s="204"/>
      <c r="L961" s="229"/>
      <c r="M961" s="228"/>
      <c r="N961" s="203" cm="1">
        <f t="array" ref="N961">IFERROR(M961/100*L961*INDEX(Application,X961,4), 0)</f>
        <v>0</v>
      </c>
      <c r="O961" s="205"/>
      <c r="P961" s="204"/>
      <c r="Q961" s="201"/>
      <c r="R961" s="202" t="str">
        <f>IF(ISBLANK(Q961), "", VLOOKUP(Q961, Z!$A$2:$C$4127, 3, FALSE))</f>
        <v/>
      </c>
      <c r="S961" s="206"/>
      <c r="T961" s="207">
        <f t="shared" si="154"/>
        <v>0</v>
      </c>
      <c r="U961" s="211"/>
      <c r="V961" s="237">
        <f t="shared" si="155"/>
        <v>1</v>
      </c>
      <c r="W961" s="238">
        <f t="shared" si="161"/>
        <v>36.82</v>
      </c>
      <c r="X961" s="239">
        <f t="shared" si="156"/>
        <v>1</v>
      </c>
      <c r="Y961" s="237">
        <f t="shared" si="157"/>
        <v>1</v>
      </c>
      <c r="Z961" s="238">
        <f t="shared" si="158"/>
        <v>23.933</v>
      </c>
      <c r="AA961" s="238">
        <f t="shared" si="159"/>
        <v>23.933</v>
      </c>
      <c r="AB961" s="238">
        <f t="shared" si="162"/>
        <v>13.052</v>
      </c>
      <c r="AC961" s="238">
        <f t="shared" si="160"/>
        <v>15.262500000000001</v>
      </c>
      <c r="AD961" s="240">
        <f t="shared" si="163"/>
        <v>0</v>
      </c>
      <c r="AE961" s="240">
        <f t="shared" si="164"/>
        <v>79</v>
      </c>
      <c r="AF961" s="240"/>
      <c r="AG961" s="240"/>
    </row>
    <row r="962" spans="1:33" x14ac:dyDescent="0.2">
      <c r="A962" s="197"/>
      <c r="B962" s="226">
        <v>933</v>
      </c>
      <c r="C962" s="204"/>
      <c r="D962" s="204"/>
      <c r="E962" s="201"/>
      <c r="F962" s="202" t="str">
        <f>IF(ISBLANK(E962), "", VLOOKUP(E962, Z!$A$2:$C$4127, 3, FALSE))</f>
        <v/>
      </c>
      <c r="G962" s="227"/>
      <c r="H962" s="227"/>
      <c r="I962" s="203" cm="1">
        <f t="array" ref="I962">IFERROR(W962/100*L962*INDEX(Application,X962,4), 0)</f>
        <v>0</v>
      </c>
      <c r="J962" s="204"/>
      <c r="K962" s="204"/>
      <c r="L962" s="229"/>
      <c r="M962" s="228"/>
      <c r="N962" s="203" cm="1">
        <f t="array" ref="N962">IFERROR(M962/100*L962*INDEX(Application,X962,4), 0)</f>
        <v>0</v>
      </c>
      <c r="O962" s="205"/>
      <c r="P962" s="204"/>
      <c r="Q962" s="201"/>
      <c r="R962" s="202" t="str">
        <f>IF(ISBLANK(Q962), "", VLOOKUP(Q962, Z!$A$2:$C$4127, 3, FALSE))</f>
        <v/>
      </c>
      <c r="S962" s="206"/>
      <c r="T962" s="207">
        <f t="shared" si="154"/>
        <v>0</v>
      </c>
      <c r="U962" s="211"/>
      <c r="V962" s="237">
        <f t="shared" si="155"/>
        <v>1</v>
      </c>
      <c r="W962" s="238">
        <f t="shared" si="161"/>
        <v>36.82</v>
      </c>
      <c r="X962" s="239">
        <f t="shared" si="156"/>
        <v>1</v>
      </c>
      <c r="Y962" s="237">
        <f t="shared" si="157"/>
        <v>1</v>
      </c>
      <c r="Z962" s="238">
        <f t="shared" si="158"/>
        <v>23.933</v>
      </c>
      <c r="AA962" s="238">
        <f t="shared" si="159"/>
        <v>23.933</v>
      </c>
      <c r="AB962" s="238">
        <f t="shared" si="162"/>
        <v>13.052</v>
      </c>
      <c r="AC962" s="238">
        <f t="shared" si="160"/>
        <v>15.262500000000001</v>
      </c>
      <c r="AD962" s="240">
        <f t="shared" si="163"/>
        <v>0</v>
      </c>
      <c r="AE962" s="240">
        <f t="shared" si="164"/>
        <v>79</v>
      </c>
      <c r="AF962" s="240"/>
      <c r="AG962" s="240"/>
    </row>
    <row r="963" spans="1:33" x14ac:dyDescent="0.2">
      <c r="A963" s="197"/>
      <c r="B963" s="9">
        <v>934</v>
      </c>
      <c r="C963" s="204"/>
      <c r="D963" s="204"/>
      <c r="E963" s="201"/>
      <c r="F963" s="202" t="str">
        <f>IF(ISBLANK(E963), "", VLOOKUP(E963, Z!$A$2:$C$4127, 3, FALSE))</f>
        <v/>
      </c>
      <c r="G963" s="227"/>
      <c r="H963" s="227"/>
      <c r="I963" s="203" cm="1">
        <f t="array" ref="I963">IFERROR(W963/100*L963*INDEX(Application,X963,4), 0)</f>
        <v>0</v>
      </c>
      <c r="J963" s="204"/>
      <c r="K963" s="204"/>
      <c r="L963" s="229"/>
      <c r="M963" s="228"/>
      <c r="N963" s="203" cm="1">
        <f t="array" ref="N963">IFERROR(M963/100*L963*INDEX(Application,X963,4), 0)</f>
        <v>0</v>
      </c>
      <c r="O963" s="205"/>
      <c r="P963" s="204"/>
      <c r="Q963" s="201"/>
      <c r="R963" s="202" t="str">
        <f>IF(ISBLANK(Q963), "", VLOOKUP(Q963, Z!$A$2:$C$4127, 3, FALSE))</f>
        <v/>
      </c>
      <c r="S963" s="206"/>
      <c r="T963" s="207">
        <f t="shared" si="154"/>
        <v>0</v>
      </c>
      <c r="U963" s="211"/>
      <c r="V963" s="237">
        <f t="shared" si="155"/>
        <v>1</v>
      </c>
      <c r="W963" s="238">
        <f t="shared" si="161"/>
        <v>36.82</v>
      </c>
      <c r="X963" s="239">
        <f t="shared" si="156"/>
        <v>1</v>
      </c>
      <c r="Y963" s="237">
        <f t="shared" si="157"/>
        <v>1</v>
      </c>
      <c r="Z963" s="238">
        <f t="shared" si="158"/>
        <v>23.933</v>
      </c>
      <c r="AA963" s="238">
        <f t="shared" si="159"/>
        <v>23.933</v>
      </c>
      <c r="AB963" s="238">
        <f t="shared" si="162"/>
        <v>13.052</v>
      </c>
      <c r="AC963" s="238">
        <f t="shared" si="160"/>
        <v>15.262500000000001</v>
      </c>
      <c r="AD963" s="240">
        <f t="shared" si="163"/>
        <v>0</v>
      </c>
      <c r="AE963" s="240">
        <f t="shared" si="164"/>
        <v>79</v>
      </c>
      <c r="AF963" s="240"/>
      <c r="AG963" s="240"/>
    </row>
    <row r="964" spans="1:33" x14ac:dyDescent="0.2">
      <c r="A964" s="197"/>
      <c r="B964" s="9">
        <v>935</v>
      </c>
      <c r="C964" s="204"/>
      <c r="D964" s="204"/>
      <c r="E964" s="201"/>
      <c r="F964" s="202" t="str">
        <f>IF(ISBLANK(E964), "", VLOOKUP(E964, Z!$A$2:$C$4127, 3, FALSE))</f>
        <v/>
      </c>
      <c r="G964" s="227"/>
      <c r="H964" s="227"/>
      <c r="I964" s="203" cm="1">
        <f t="array" ref="I964">IFERROR(W964/100*L964*INDEX(Application,X964,4), 0)</f>
        <v>0</v>
      </c>
      <c r="J964" s="204"/>
      <c r="K964" s="204"/>
      <c r="L964" s="229"/>
      <c r="M964" s="228"/>
      <c r="N964" s="203" cm="1">
        <f t="array" ref="N964">IFERROR(M964/100*L964*INDEX(Application,X964,4), 0)</f>
        <v>0</v>
      </c>
      <c r="O964" s="205"/>
      <c r="P964" s="204"/>
      <c r="Q964" s="201"/>
      <c r="R964" s="202" t="str">
        <f>IF(ISBLANK(Q964), "", VLOOKUP(Q964, Z!$A$2:$C$4127, 3, FALSE))</f>
        <v/>
      </c>
      <c r="S964" s="206"/>
      <c r="T964" s="207">
        <f t="shared" si="154"/>
        <v>0</v>
      </c>
      <c r="U964" s="211"/>
      <c r="V964" s="237">
        <f t="shared" si="155"/>
        <v>1</v>
      </c>
      <c r="W964" s="238">
        <f t="shared" si="161"/>
        <v>36.82</v>
      </c>
      <c r="X964" s="239">
        <f t="shared" si="156"/>
        <v>1</v>
      </c>
      <c r="Y964" s="237">
        <f t="shared" si="157"/>
        <v>1</v>
      </c>
      <c r="Z964" s="238">
        <f t="shared" si="158"/>
        <v>23.933</v>
      </c>
      <c r="AA964" s="238">
        <f t="shared" si="159"/>
        <v>23.933</v>
      </c>
      <c r="AB964" s="238">
        <f t="shared" si="162"/>
        <v>13.052</v>
      </c>
      <c r="AC964" s="238">
        <f t="shared" si="160"/>
        <v>15.262500000000001</v>
      </c>
      <c r="AD964" s="240">
        <f t="shared" si="163"/>
        <v>0</v>
      </c>
      <c r="AE964" s="240">
        <f t="shared" si="164"/>
        <v>79</v>
      </c>
      <c r="AF964" s="240"/>
      <c r="AG964" s="240"/>
    </row>
    <row r="965" spans="1:33" x14ac:dyDescent="0.2">
      <c r="A965" s="197"/>
      <c r="B965" s="9">
        <v>936</v>
      </c>
      <c r="C965" s="204"/>
      <c r="D965" s="204"/>
      <c r="E965" s="201"/>
      <c r="F965" s="202" t="str">
        <f>IF(ISBLANK(E965), "", VLOOKUP(E965, Z!$A$2:$C$4127, 3, FALSE))</f>
        <v/>
      </c>
      <c r="G965" s="227"/>
      <c r="H965" s="227"/>
      <c r="I965" s="203" cm="1">
        <f t="array" ref="I965">IFERROR(W965/100*L965*INDEX(Application,X965,4), 0)</f>
        <v>0</v>
      </c>
      <c r="J965" s="204"/>
      <c r="K965" s="204"/>
      <c r="L965" s="229"/>
      <c r="M965" s="228"/>
      <c r="N965" s="203" cm="1">
        <f t="array" ref="N965">IFERROR(M965/100*L965*INDEX(Application,X965,4), 0)</f>
        <v>0</v>
      </c>
      <c r="O965" s="205"/>
      <c r="P965" s="204"/>
      <c r="Q965" s="201"/>
      <c r="R965" s="202" t="str">
        <f>IF(ISBLANK(Q965), "", VLOOKUP(Q965, Z!$A$2:$C$4127, 3, FALSE))</f>
        <v/>
      </c>
      <c r="S965" s="206"/>
      <c r="T965" s="207">
        <f t="shared" si="154"/>
        <v>0</v>
      </c>
      <c r="U965" s="211"/>
      <c r="V965" s="237">
        <f t="shared" si="155"/>
        <v>1</v>
      </c>
      <c r="W965" s="238">
        <f t="shared" si="161"/>
        <v>36.82</v>
      </c>
      <c r="X965" s="239">
        <f t="shared" si="156"/>
        <v>1</v>
      </c>
      <c r="Y965" s="237">
        <f t="shared" si="157"/>
        <v>1</v>
      </c>
      <c r="Z965" s="238">
        <f t="shared" si="158"/>
        <v>23.933</v>
      </c>
      <c r="AA965" s="238">
        <f t="shared" si="159"/>
        <v>23.933</v>
      </c>
      <c r="AB965" s="238">
        <f t="shared" si="162"/>
        <v>13.052</v>
      </c>
      <c r="AC965" s="238">
        <f t="shared" si="160"/>
        <v>15.262500000000001</v>
      </c>
      <c r="AD965" s="240">
        <f t="shared" si="163"/>
        <v>0</v>
      </c>
      <c r="AE965" s="240">
        <f t="shared" si="164"/>
        <v>79</v>
      </c>
      <c r="AF965" s="240"/>
      <c r="AG965" s="240"/>
    </row>
    <row r="966" spans="1:33" x14ac:dyDescent="0.2">
      <c r="A966" s="197"/>
      <c r="B966" s="226">
        <v>937</v>
      </c>
      <c r="C966" s="204"/>
      <c r="D966" s="204"/>
      <c r="E966" s="201"/>
      <c r="F966" s="202" t="str">
        <f>IF(ISBLANK(E966), "", VLOOKUP(E966, Z!$A$2:$C$4127, 3, FALSE))</f>
        <v/>
      </c>
      <c r="G966" s="227"/>
      <c r="H966" s="227"/>
      <c r="I966" s="203" cm="1">
        <f t="array" ref="I966">IFERROR(W966/100*L966*INDEX(Application,X966,4), 0)</f>
        <v>0</v>
      </c>
      <c r="J966" s="204"/>
      <c r="K966" s="204"/>
      <c r="L966" s="229"/>
      <c r="M966" s="228"/>
      <c r="N966" s="203" cm="1">
        <f t="array" ref="N966">IFERROR(M966/100*L966*INDEX(Application,X966,4), 0)</f>
        <v>0</v>
      </c>
      <c r="O966" s="205"/>
      <c r="P966" s="204"/>
      <c r="Q966" s="201"/>
      <c r="R966" s="202" t="str">
        <f>IF(ISBLANK(Q966), "", VLOOKUP(Q966, Z!$A$2:$C$4127, 3, FALSE))</f>
        <v/>
      </c>
      <c r="S966" s="206"/>
      <c r="T966" s="207">
        <f t="shared" si="154"/>
        <v>0</v>
      </c>
      <c r="U966" s="211"/>
      <c r="V966" s="237">
        <f t="shared" si="155"/>
        <v>1</v>
      </c>
      <c r="W966" s="238">
        <f t="shared" si="161"/>
        <v>36.82</v>
      </c>
      <c r="X966" s="239">
        <f t="shared" si="156"/>
        <v>1</v>
      </c>
      <c r="Y966" s="237">
        <f t="shared" si="157"/>
        <v>1</v>
      </c>
      <c r="Z966" s="238">
        <f t="shared" si="158"/>
        <v>23.933</v>
      </c>
      <c r="AA966" s="238">
        <f t="shared" si="159"/>
        <v>23.933</v>
      </c>
      <c r="AB966" s="238">
        <f t="shared" si="162"/>
        <v>13.052</v>
      </c>
      <c r="AC966" s="238">
        <f t="shared" si="160"/>
        <v>15.262500000000001</v>
      </c>
      <c r="AD966" s="240">
        <f t="shared" si="163"/>
        <v>0</v>
      </c>
      <c r="AE966" s="240">
        <f t="shared" si="164"/>
        <v>79</v>
      </c>
      <c r="AF966" s="240"/>
      <c r="AG966" s="240"/>
    </row>
    <row r="967" spans="1:33" x14ac:dyDescent="0.2">
      <c r="A967" s="197"/>
      <c r="B967" s="9">
        <v>938</v>
      </c>
      <c r="C967" s="204"/>
      <c r="D967" s="204"/>
      <c r="E967" s="201"/>
      <c r="F967" s="202" t="str">
        <f>IF(ISBLANK(E967), "", VLOOKUP(E967, Z!$A$2:$C$4127, 3, FALSE))</f>
        <v/>
      </c>
      <c r="G967" s="227"/>
      <c r="H967" s="227"/>
      <c r="I967" s="203" cm="1">
        <f t="array" ref="I967">IFERROR(W967/100*L967*INDEX(Application,X967,4), 0)</f>
        <v>0</v>
      </c>
      <c r="J967" s="204"/>
      <c r="K967" s="204"/>
      <c r="L967" s="229"/>
      <c r="M967" s="228"/>
      <c r="N967" s="203" cm="1">
        <f t="array" ref="N967">IFERROR(M967/100*L967*INDEX(Application,X967,4), 0)</f>
        <v>0</v>
      </c>
      <c r="O967" s="205"/>
      <c r="P967" s="204"/>
      <c r="Q967" s="201"/>
      <c r="R967" s="202" t="str">
        <f>IF(ISBLANK(Q967), "", VLOOKUP(Q967, Z!$A$2:$C$4127, 3, FALSE))</f>
        <v/>
      </c>
      <c r="S967" s="206"/>
      <c r="T967" s="207">
        <f t="shared" si="154"/>
        <v>0</v>
      </c>
      <c r="U967" s="211"/>
      <c r="V967" s="237">
        <f t="shared" si="155"/>
        <v>1</v>
      </c>
      <c r="W967" s="238">
        <f t="shared" si="161"/>
        <v>36.82</v>
      </c>
      <c r="X967" s="239">
        <f t="shared" si="156"/>
        <v>1</v>
      </c>
      <c r="Y967" s="237">
        <f t="shared" si="157"/>
        <v>1</v>
      </c>
      <c r="Z967" s="238">
        <f t="shared" si="158"/>
        <v>23.933</v>
      </c>
      <c r="AA967" s="238">
        <f t="shared" si="159"/>
        <v>23.933</v>
      </c>
      <c r="AB967" s="238">
        <f t="shared" si="162"/>
        <v>13.052</v>
      </c>
      <c r="AC967" s="238">
        <f t="shared" si="160"/>
        <v>15.262500000000001</v>
      </c>
      <c r="AD967" s="240">
        <f t="shared" si="163"/>
        <v>0</v>
      </c>
      <c r="AE967" s="240">
        <f t="shared" si="164"/>
        <v>79</v>
      </c>
      <c r="AF967" s="240"/>
      <c r="AG967" s="240"/>
    </row>
    <row r="968" spans="1:33" x14ac:dyDescent="0.2">
      <c r="A968" s="197"/>
      <c r="B968" s="9">
        <v>939</v>
      </c>
      <c r="C968" s="204"/>
      <c r="D968" s="204"/>
      <c r="E968" s="201"/>
      <c r="F968" s="202" t="str">
        <f>IF(ISBLANK(E968), "", VLOOKUP(E968, Z!$A$2:$C$4127, 3, FALSE))</f>
        <v/>
      </c>
      <c r="G968" s="227"/>
      <c r="H968" s="227"/>
      <c r="I968" s="203" cm="1">
        <f t="array" ref="I968">IFERROR(W968/100*L968*INDEX(Application,X968,4), 0)</f>
        <v>0</v>
      </c>
      <c r="J968" s="204"/>
      <c r="K968" s="204"/>
      <c r="L968" s="229"/>
      <c r="M968" s="228"/>
      <c r="N968" s="203" cm="1">
        <f t="array" ref="N968">IFERROR(M968/100*L968*INDEX(Application,X968,4), 0)</f>
        <v>0</v>
      </c>
      <c r="O968" s="205"/>
      <c r="P968" s="204"/>
      <c r="Q968" s="201"/>
      <c r="R968" s="202" t="str">
        <f>IF(ISBLANK(Q968), "", VLOOKUP(Q968, Z!$A$2:$C$4127, 3, FALSE))</f>
        <v/>
      </c>
      <c r="S968" s="206"/>
      <c r="T968" s="207">
        <f t="shared" si="154"/>
        <v>0</v>
      </c>
      <c r="U968" s="211"/>
      <c r="V968" s="237">
        <f t="shared" si="155"/>
        <v>1</v>
      </c>
      <c r="W968" s="238">
        <f t="shared" si="161"/>
        <v>36.82</v>
      </c>
      <c r="X968" s="239">
        <f t="shared" si="156"/>
        <v>1</v>
      </c>
      <c r="Y968" s="237">
        <f t="shared" si="157"/>
        <v>1</v>
      </c>
      <c r="Z968" s="238">
        <f t="shared" si="158"/>
        <v>23.933</v>
      </c>
      <c r="AA968" s="238">
        <f t="shared" si="159"/>
        <v>23.933</v>
      </c>
      <c r="AB968" s="238">
        <f t="shared" si="162"/>
        <v>13.052</v>
      </c>
      <c r="AC968" s="238">
        <f t="shared" si="160"/>
        <v>15.262500000000001</v>
      </c>
      <c r="AD968" s="240">
        <f t="shared" si="163"/>
        <v>0</v>
      </c>
      <c r="AE968" s="240">
        <f t="shared" si="164"/>
        <v>79</v>
      </c>
      <c r="AF968" s="240"/>
      <c r="AG968" s="240"/>
    </row>
    <row r="969" spans="1:33" x14ac:dyDescent="0.2">
      <c r="A969" s="197"/>
      <c r="B969" s="9">
        <v>940</v>
      </c>
      <c r="C969" s="204"/>
      <c r="D969" s="204"/>
      <c r="E969" s="201"/>
      <c r="F969" s="202" t="str">
        <f>IF(ISBLANK(E969), "", VLOOKUP(E969, Z!$A$2:$C$4127, 3, FALSE))</f>
        <v/>
      </c>
      <c r="G969" s="227"/>
      <c r="H969" s="227"/>
      <c r="I969" s="203" cm="1">
        <f t="array" ref="I969">IFERROR(W969/100*L969*INDEX(Application,X969,4), 0)</f>
        <v>0</v>
      </c>
      <c r="J969" s="204"/>
      <c r="K969" s="204"/>
      <c r="L969" s="229"/>
      <c r="M969" s="228"/>
      <c r="N969" s="203" cm="1">
        <f t="array" ref="N969">IFERROR(M969/100*L969*INDEX(Application,X969,4), 0)</f>
        <v>0</v>
      </c>
      <c r="O969" s="205"/>
      <c r="P969" s="204"/>
      <c r="Q969" s="201"/>
      <c r="R969" s="202" t="str">
        <f>IF(ISBLANK(Q969), "", VLOOKUP(Q969, Z!$A$2:$C$4127, 3, FALSE))</f>
        <v/>
      </c>
      <c r="S969" s="206"/>
      <c r="T969" s="207">
        <f t="shared" si="154"/>
        <v>0</v>
      </c>
      <c r="U969" s="211"/>
      <c r="V969" s="237">
        <f t="shared" si="155"/>
        <v>1</v>
      </c>
      <c r="W969" s="238">
        <f t="shared" si="161"/>
        <v>36.82</v>
      </c>
      <c r="X969" s="239">
        <f t="shared" si="156"/>
        <v>1</v>
      </c>
      <c r="Y969" s="237">
        <f t="shared" si="157"/>
        <v>1</v>
      </c>
      <c r="Z969" s="238">
        <f t="shared" si="158"/>
        <v>23.933</v>
      </c>
      <c r="AA969" s="238">
        <f t="shared" si="159"/>
        <v>23.933</v>
      </c>
      <c r="AB969" s="238">
        <f t="shared" si="162"/>
        <v>13.052</v>
      </c>
      <c r="AC969" s="238">
        <f t="shared" si="160"/>
        <v>15.262500000000001</v>
      </c>
      <c r="AD969" s="240">
        <f t="shared" si="163"/>
        <v>0</v>
      </c>
      <c r="AE969" s="240">
        <f t="shared" si="164"/>
        <v>79</v>
      </c>
      <c r="AF969" s="240"/>
      <c r="AG969" s="240"/>
    </row>
    <row r="970" spans="1:33" x14ac:dyDescent="0.2">
      <c r="A970" s="197"/>
      <c r="B970" s="226">
        <v>941</v>
      </c>
      <c r="C970" s="204"/>
      <c r="D970" s="204"/>
      <c r="E970" s="201"/>
      <c r="F970" s="202" t="str">
        <f>IF(ISBLANK(E970), "", VLOOKUP(E970, Z!$A$2:$C$4127, 3, FALSE))</f>
        <v/>
      </c>
      <c r="G970" s="227"/>
      <c r="H970" s="227"/>
      <c r="I970" s="203" cm="1">
        <f t="array" ref="I970">IFERROR(W970/100*L970*INDEX(Application,X970,4), 0)</f>
        <v>0</v>
      </c>
      <c r="J970" s="204"/>
      <c r="K970" s="204"/>
      <c r="L970" s="229"/>
      <c r="M970" s="228"/>
      <c r="N970" s="203" cm="1">
        <f t="array" ref="N970">IFERROR(M970/100*L970*INDEX(Application,X970,4), 0)</f>
        <v>0</v>
      </c>
      <c r="O970" s="205"/>
      <c r="P970" s="204"/>
      <c r="Q970" s="201"/>
      <c r="R970" s="202" t="str">
        <f>IF(ISBLANK(Q970), "", VLOOKUP(Q970, Z!$A$2:$C$4127, 3, FALSE))</f>
        <v/>
      </c>
      <c r="S970" s="206"/>
      <c r="T970" s="207">
        <f t="shared" si="154"/>
        <v>0</v>
      </c>
      <c r="U970" s="211"/>
      <c r="V970" s="237">
        <f t="shared" si="155"/>
        <v>1</v>
      </c>
      <c r="W970" s="238">
        <f t="shared" si="161"/>
        <v>36.82</v>
      </c>
      <c r="X970" s="239">
        <f t="shared" si="156"/>
        <v>1</v>
      </c>
      <c r="Y970" s="237">
        <f t="shared" si="157"/>
        <v>1</v>
      </c>
      <c r="Z970" s="238">
        <f t="shared" si="158"/>
        <v>23.933</v>
      </c>
      <c r="AA970" s="238">
        <f t="shared" si="159"/>
        <v>23.933</v>
      </c>
      <c r="AB970" s="238">
        <f t="shared" si="162"/>
        <v>13.052</v>
      </c>
      <c r="AC970" s="238">
        <f t="shared" si="160"/>
        <v>15.262500000000001</v>
      </c>
      <c r="AD970" s="240">
        <f t="shared" si="163"/>
        <v>0</v>
      </c>
      <c r="AE970" s="240">
        <f t="shared" si="164"/>
        <v>79</v>
      </c>
      <c r="AF970" s="240"/>
      <c r="AG970" s="240"/>
    </row>
    <row r="971" spans="1:33" x14ac:dyDescent="0.2">
      <c r="A971" s="197"/>
      <c r="B971" s="9">
        <v>942</v>
      </c>
      <c r="C971" s="204"/>
      <c r="D971" s="204"/>
      <c r="E971" s="201"/>
      <c r="F971" s="202" t="str">
        <f>IF(ISBLANK(E971), "", VLOOKUP(E971, Z!$A$2:$C$4127, 3, FALSE))</f>
        <v/>
      </c>
      <c r="G971" s="227"/>
      <c r="H971" s="227"/>
      <c r="I971" s="203" cm="1">
        <f t="array" ref="I971">IFERROR(W971/100*L971*INDEX(Application,X971,4), 0)</f>
        <v>0</v>
      </c>
      <c r="J971" s="204"/>
      <c r="K971" s="204"/>
      <c r="L971" s="229"/>
      <c r="M971" s="228"/>
      <c r="N971" s="203" cm="1">
        <f t="array" ref="N971">IFERROR(M971/100*L971*INDEX(Application,X971,4), 0)</f>
        <v>0</v>
      </c>
      <c r="O971" s="205"/>
      <c r="P971" s="204"/>
      <c r="Q971" s="201"/>
      <c r="R971" s="202" t="str">
        <f>IF(ISBLANK(Q971), "", VLOOKUP(Q971, Z!$A$2:$C$4127, 3, FALSE))</f>
        <v/>
      </c>
      <c r="S971" s="206"/>
      <c r="T971" s="207">
        <f t="shared" si="154"/>
        <v>0</v>
      </c>
      <c r="U971" s="211"/>
      <c r="V971" s="237">
        <f t="shared" si="155"/>
        <v>1</v>
      </c>
      <c r="W971" s="238">
        <f t="shared" si="161"/>
        <v>36.82</v>
      </c>
      <c r="X971" s="239">
        <f t="shared" si="156"/>
        <v>1</v>
      </c>
      <c r="Y971" s="237">
        <f t="shared" si="157"/>
        <v>1</v>
      </c>
      <c r="Z971" s="238">
        <f t="shared" si="158"/>
        <v>23.933</v>
      </c>
      <c r="AA971" s="238">
        <f t="shared" si="159"/>
        <v>23.933</v>
      </c>
      <c r="AB971" s="238">
        <f t="shared" si="162"/>
        <v>13.052</v>
      </c>
      <c r="AC971" s="238">
        <f t="shared" si="160"/>
        <v>15.262500000000001</v>
      </c>
      <c r="AD971" s="240">
        <f t="shared" si="163"/>
        <v>0</v>
      </c>
      <c r="AE971" s="240">
        <f t="shared" si="164"/>
        <v>79</v>
      </c>
      <c r="AF971" s="240"/>
      <c r="AG971" s="240"/>
    </row>
    <row r="972" spans="1:33" x14ac:dyDescent="0.2">
      <c r="A972" s="197"/>
      <c r="B972" s="9">
        <v>943</v>
      </c>
      <c r="C972" s="204"/>
      <c r="D972" s="204"/>
      <c r="E972" s="201"/>
      <c r="F972" s="202" t="str">
        <f>IF(ISBLANK(E972), "", VLOOKUP(E972, Z!$A$2:$C$4127, 3, FALSE))</f>
        <v/>
      </c>
      <c r="G972" s="227"/>
      <c r="H972" s="227"/>
      <c r="I972" s="203" cm="1">
        <f t="array" ref="I972">IFERROR(W972/100*L972*INDEX(Application,X972,4), 0)</f>
        <v>0</v>
      </c>
      <c r="J972" s="204"/>
      <c r="K972" s="204"/>
      <c r="L972" s="229"/>
      <c r="M972" s="228"/>
      <c r="N972" s="203" cm="1">
        <f t="array" ref="N972">IFERROR(M972/100*L972*INDEX(Application,X972,4), 0)</f>
        <v>0</v>
      </c>
      <c r="O972" s="205"/>
      <c r="P972" s="204"/>
      <c r="Q972" s="201"/>
      <c r="R972" s="202" t="str">
        <f>IF(ISBLANK(Q972), "", VLOOKUP(Q972, Z!$A$2:$C$4127, 3, FALSE))</f>
        <v/>
      </c>
      <c r="S972" s="206"/>
      <c r="T972" s="207">
        <f t="shared" si="154"/>
        <v>0</v>
      </c>
      <c r="U972" s="211"/>
      <c r="V972" s="237">
        <f t="shared" si="155"/>
        <v>1</v>
      </c>
      <c r="W972" s="238">
        <f t="shared" si="161"/>
        <v>36.82</v>
      </c>
      <c r="X972" s="239">
        <f t="shared" si="156"/>
        <v>1</v>
      </c>
      <c r="Y972" s="237">
        <f t="shared" si="157"/>
        <v>1</v>
      </c>
      <c r="Z972" s="238">
        <f t="shared" si="158"/>
        <v>23.933</v>
      </c>
      <c r="AA972" s="238">
        <f t="shared" si="159"/>
        <v>23.933</v>
      </c>
      <c r="AB972" s="238">
        <f t="shared" si="162"/>
        <v>13.052</v>
      </c>
      <c r="AC972" s="238">
        <f t="shared" si="160"/>
        <v>15.262500000000001</v>
      </c>
      <c r="AD972" s="240">
        <f t="shared" si="163"/>
        <v>0</v>
      </c>
      <c r="AE972" s="240">
        <f t="shared" si="164"/>
        <v>79</v>
      </c>
      <c r="AF972" s="240"/>
      <c r="AG972" s="240"/>
    </row>
    <row r="973" spans="1:33" x14ac:dyDescent="0.2">
      <c r="A973" s="197"/>
      <c r="B973" s="9">
        <v>944</v>
      </c>
      <c r="C973" s="204"/>
      <c r="D973" s="204"/>
      <c r="E973" s="201"/>
      <c r="F973" s="202" t="str">
        <f>IF(ISBLANK(E973), "", VLOOKUP(E973, Z!$A$2:$C$4127, 3, FALSE))</f>
        <v/>
      </c>
      <c r="G973" s="227"/>
      <c r="H973" s="227"/>
      <c r="I973" s="203" cm="1">
        <f t="array" ref="I973">IFERROR(W973/100*L973*INDEX(Application,X973,4), 0)</f>
        <v>0</v>
      </c>
      <c r="J973" s="204"/>
      <c r="K973" s="204"/>
      <c r="L973" s="229"/>
      <c r="M973" s="228"/>
      <c r="N973" s="203" cm="1">
        <f t="array" ref="N973">IFERROR(M973/100*L973*INDEX(Application,X973,4), 0)</f>
        <v>0</v>
      </c>
      <c r="O973" s="205"/>
      <c r="P973" s="204"/>
      <c r="Q973" s="201"/>
      <c r="R973" s="202" t="str">
        <f>IF(ISBLANK(Q973), "", VLOOKUP(Q973, Z!$A$2:$C$4127, 3, FALSE))</f>
        <v/>
      </c>
      <c r="S973" s="206"/>
      <c r="T973" s="207">
        <f t="shared" si="154"/>
        <v>0</v>
      </c>
      <c r="U973" s="211"/>
      <c r="V973" s="237">
        <f t="shared" si="155"/>
        <v>1</v>
      </c>
      <c r="W973" s="238">
        <f t="shared" si="161"/>
        <v>36.82</v>
      </c>
      <c r="X973" s="239">
        <f t="shared" si="156"/>
        <v>1</v>
      </c>
      <c r="Y973" s="237">
        <f t="shared" si="157"/>
        <v>1</v>
      </c>
      <c r="Z973" s="238">
        <f t="shared" si="158"/>
        <v>23.933</v>
      </c>
      <c r="AA973" s="238">
        <f t="shared" si="159"/>
        <v>23.933</v>
      </c>
      <c r="AB973" s="238">
        <f t="shared" si="162"/>
        <v>13.052</v>
      </c>
      <c r="AC973" s="238">
        <f t="shared" si="160"/>
        <v>15.262500000000001</v>
      </c>
      <c r="AD973" s="240">
        <f t="shared" si="163"/>
        <v>0</v>
      </c>
      <c r="AE973" s="240">
        <f t="shared" si="164"/>
        <v>79</v>
      </c>
      <c r="AF973" s="240"/>
      <c r="AG973" s="240"/>
    </row>
    <row r="974" spans="1:33" x14ac:dyDescent="0.2">
      <c r="A974" s="197"/>
      <c r="B974" s="226">
        <v>945</v>
      </c>
      <c r="C974" s="204"/>
      <c r="D974" s="204"/>
      <c r="E974" s="201"/>
      <c r="F974" s="202" t="str">
        <f>IF(ISBLANK(E974), "", VLOOKUP(E974, Z!$A$2:$C$4127, 3, FALSE))</f>
        <v/>
      </c>
      <c r="G974" s="227"/>
      <c r="H974" s="227"/>
      <c r="I974" s="203" cm="1">
        <f t="array" ref="I974">IFERROR(W974/100*L974*INDEX(Application,X974,4), 0)</f>
        <v>0</v>
      </c>
      <c r="J974" s="204"/>
      <c r="K974" s="204"/>
      <c r="L974" s="229"/>
      <c r="M974" s="228"/>
      <c r="N974" s="203" cm="1">
        <f t="array" ref="N974">IFERROR(M974/100*L974*INDEX(Application,X974,4), 0)</f>
        <v>0</v>
      </c>
      <c r="O974" s="205"/>
      <c r="P974" s="204"/>
      <c r="Q974" s="201"/>
      <c r="R974" s="202" t="str">
        <f>IF(ISBLANK(Q974), "", VLOOKUP(Q974, Z!$A$2:$C$4127, 3, FALSE))</f>
        <v/>
      </c>
      <c r="S974" s="206"/>
      <c r="T974" s="207">
        <f t="shared" si="154"/>
        <v>0</v>
      </c>
      <c r="U974" s="211"/>
      <c r="V974" s="237">
        <f t="shared" si="155"/>
        <v>1</v>
      </c>
      <c r="W974" s="238">
        <f t="shared" si="161"/>
        <v>36.82</v>
      </c>
      <c r="X974" s="239">
        <f t="shared" si="156"/>
        <v>1</v>
      </c>
      <c r="Y974" s="237">
        <f t="shared" si="157"/>
        <v>1</v>
      </c>
      <c r="Z974" s="238">
        <f t="shared" si="158"/>
        <v>23.933</v>
      </c>
      <c r="AA974" s="238">
        <f t="shared" si="159"/>
        <v>23.933</v>
      </c>
      <c r="AB974" s="238">
        <f t="shared" si="162"/>
        <v>13.052</v>
      </c>
      <c r="AC974" s="238">
        <f t="shared" si="160"/>
        <v>15.262500000000001</v>
      </c>
      <c r="AD974" s="240">
        <f t="shared" si="163"/>
        <v>0</v>
      </c>
      <c r="AE974" s="240">
        <f t="shared" si="164"/>
        <v>79</v>
      </c>
      <c r="AF974" s="240"/>
      <c r="AG974" s="240"/>
    </row>
    <row r="975" spans="1:33" x14ac:dyDescent="0.2">
      <c r="A975" s="197"/>
      <c r="B975" s="9">
        <v>946</v>
      </c>
      <c r="C975" s="204"/>
      <c r="D975" s="204"/>
      <c r="E975" s="201"/>
      <c r="F975" s="202" t="str">
        <f>IF(ISBLANK(E975), "", VLOOKUP(E975, Z!$A$2:$C$4127, 3, FALSE))</f>
        <v/>
      </c>
      <c r="G975" s="227"/>
      <c r="H975" s="227"/>
      <c r="I975" s="203" cm="1">
        <f t="array" ref="I975">IFERROR(W975/100*L975*INDEX(Application,X975,4), 0)</f>
        <v>0</v>
      </c>
      <c r="J975" s="204"/>
      <c r="K975" s="204"/>
      <c r="L975" s="229"/>
      <c r="M975" s="228"/>
      <c r="N975" s="203" cm="1">
        <f t="array" ref="N975">IFERROR(M975/100*L975*INDEX(Application,X975,4), 0)</f>
        <v>0</v>
      </c>
      <c r="O975" s="205"/>
      <c r="P975" s="204"/>
      <c r="Q975" s="201"/>
      <c r="R975" s="202" t="str">
        <f>IF(ISBLANK(Q975), "", VLOOKUP(Q975, Z!$A$2:$C$4127, 3, FALSE))</f>
        <v/>
      </c>
      <c r="S975" s="206"/>
      <c r="T975" s="207">
        <f t="shared" si="154"/>
        <v>0</v>
      </c>
      <c r="U975" s="211"/>
      <c r="V975" s="237">
        <f t="shared" si="155"/>
        <v>1</v>
      </c>
      <c r="W975" s="238">
        <f t="shared" si="161"/>
        <v>36.82</v>
      </c>
      <c r="X975" s="239">
        <f t="shared" si="156"/>
        <v>1</v>
      </c>
      <c r="Y975" s="237">
        <f t="shared" si="157"/>
        <v>1</v>
      </c>
      <c r="Z975" s="238">
        <f t="shared" si="158"/>
        <v>23.933</v>
      </c>
      <c r="AA975" s="238">
        <f t="shared" si="159"/>
        <v>23.933</v>
      </c>
      <c r="AB975" s="238">
        <f t="shared" si="162"/>
        <v>13.052</v>
      </c>
      <c r="AC975" s="238">
        <f t="shared" si="160"/>
        <v>15.262500000000001</v>
      </c>
      <c r="AD975" s="240">
        <f t="shared" si="163"/>
        <v>0</v>
      </c>
      <c r="AE975" s="240">
        <f t="shared" si="164"/>
        <v>79</v>
      </c>
      <c r="AF975" s="240"/>
      <c r="AG975" s="240"/>
    </row>
    <row r="976" spans="1:33" x14ac:dyDescent="0.2">
      <c r="A976" s="197"/>
      <c r="B976" s="9">
        <v>947</v>
      </c>
      <c r="C976" s="204"/>
      <c r="D976" s="204"/>
      <c r="E976" s="201"/>
      <c r="F976" s="202" t="str">
        <f>IF(ISBLANK(E976), "", VLOOKUP(E976, Z!$A$2:$C$4127, 3, FALSE))</f>
        <v/>
      </c>
      <c r="G976" s="227"/>
      <c r="H976" s="227"/>
      <c r="I976" s="203" cm="1">
        <f t="array" ref="I976">IFERROR(W976/100*L976*INDEX(Application,X976,4), 0)</f>
        <v>0</v>
      </c>
      <c r="J976" s="204"/>
      <c r="K976" s="204"/>
      <c r="L976" s="229"/>
      <c r="M976" s="228"/>
      <c r="N976" s="203" cm="1">
        <f t="array" ref="N976">IFERROR(M976/100*L976*INDEX(Application,X976,4), 0)</f>
        <v>0</v>
      </c>
      <c r="O976" s="205"/>
      <c r="P976" s="204"/>
      <c r="Q976" s="201"/>
      <c r="R976" s="202" t="str">
        <f>IF(ISBLANK(Q976), "", VLOOKUP(Q976, Z!$A$2:$C$4127, 3, FALSE))</f>
        <v/>
      </c>
      <c r="S976" s="206"/>
      <c r="T976" s="207">
        <f t="shared" si="154"/>
        <v>0</v>
      </c>
      <c r="U976" s="211"/>
      <c r="V976" s="237">
        <f t="shared" si="155"/>
        <v>1</v>
      </c>
      <c r="W976" s="238">
        <f t="shared" si="161"/>
        <v>36.82</v>
      </c>
      <c r="X976" s="239">
        <f t="shared" si="156"/>
        <v>1</v>
      </c>
      <c r="Y976" s="237">
        <f t="shared" si="157"/>
        <v>1</v>
      </c>
      <c r="Z976" s="238">
        <f t="shared" si="158"/>
        <v>23.933</v>
      </c>
      <c r="AA976" s="238">
        <f t="shared" si="159"/>
        <v>23.933</v>
      </c>
      <c r="AB976" s="238">
        <f t="shared" si="162"/>
        <v>13.052</v>
      </c>
      <c r="AC976" s="238">
        <f t="shared" si="160"/>
        <v>15.262500000000001</v>
      </c>
      <c r="AD976" s="240">
        <f t="shared" si="163"/>
        <v>0</v>
      </c>
      <c r="AE976" s="240">
        <f t="shared" si="164"/>
        <v>79</v>
      </c>
      <c r="AF976" s="240"/>
      <c r="AG976" s="240"/>
    </row>
    <row r="977" spans="1:33" x14ac:dyDescent="0.2">
      <c r="A977" s="197"/>
      <c r="B977" s="9">
        <v>948</v>
      </c>
      <c r="C977" s="204"/>
      <c r="D977" s="204"/>
      <c r="E977" s="201"/>
      <c r="F977" s="202" t="str">
        <f>IF(ISBLANK(E977), "", VLOOKUP(E977, Z!$A$2:$C$4127, 3, FALSE))</f>
        <v/>
      </c>
      <c r="G977" s="227"/>
      <c r="H977" s="227"/>
      <c r="I977" s="203" cm="1">
        <f t="array" ref="I977">IFERROR(W977/100*L977*INDEX(Application,X977,4), 0)</f>
        <v>0</v>
      </c>
      <c r="J977" s="204"/>
      <c r="K977" s="204"/>
      <c r="L977" s="229"/>
      <c r="M977" s="228"/>
      <c r="N977" s="203" cm="1">
        <f t="array" ref="N977">IFERROR(M977/100*L977*INDEX(Application,X977,4), 0)</f>
        <v>0</v>
      </c>
      <c r="O977" s="205"/>
      <c r="P977" s="204"/>
      <c r="Q977" s="201"/>
      <c r="R977" s="202" t="str">
        <f>IF(ISBLANK(Q977), "", VLOOKUP(Q977, Z!$A$2:$C$4127, 3, FALSE))</f>
        <v/>
      </c>
      <c r="S977" s="206"/>
      <c r="T977" s="207">
        <f t="shared" si="154"/>
        <v>0</v>
      </c>
      <c r="U977" s="211"/>
      <c r="V977" s="237">
        <f t="shared" si="155"/>
        <v>1</v>
      </c>
      <c r="W977" s="238">
        <f t="shared" si="161"/>
        <v>36.82</v>
      </c>
      <c r="X977" s="239">
        <f t="shared" si="156"/>
        <v>1</v>
      </c>
      <c r="Y977" s="237">
        <f t="shared" si="157"/>
        <v>1</v>
      </c>
      <c r="Z977" s="238">
        <f t="shared" si="158"/>
        <v>23.933</v>
      </c>
      <c r="AA977" s="238">
        <f t="shared" si="159"/>
        <v>23.933</v>
      </c>
      <c r="AB977" s="238">
        <f t="shared" si="162"/>
        <v>13.052</v>
      </c>
      <c r="AC977" s="238">
        <f t="shared" si="160"/>
        <v>15.262500000000001</v>
      </c>
      <c r="AD977" s="240">
        <f t="shared" si="163"/>
        <v>0</v>
      </c>
      <c r="AE977" s="240">
        <f t="shared" si="164"/>
        <v>79</v>
      </c>
      <c r="AF977" s="240"/>
      <c r="AG977" s="240"/>
    </row>
    <row r="978" spans="1:33" x14ac:dyDescent="0.2">
      <c r="A978" s="197"/>
      <c r="B978" s="226">
        <v>949</v>
      </c>
      <c r="C978" s="204"/>
      <c r="D978" s="204"/>
      <c r="E978" s="201"/>
      <c r="F978" s="202" t="str">
        <f>IF(ISBLANK(E978), "", VLOOKUP(E978, Z!$A$2:$C$4127, 3, FALSE))</f>
        <v/>
      </c>
      <c r="G978" s="227"/>
      <c r="H978" s="227"/>
      <c r="I978" s="203" cm="1">
        <f t="array" ref="I978">IFERROR(W978/100*L978*INDEX(Application,X978,4), 0)</f>
        <v>0</v>
      </c>
      <c r="J978" s="204"/>
      <c r="K978" s="204"/>
      <c r="L978" s="229"/>
      <c r="M978" s="228"/>
      <c r="N978" s="203" cm="1">
        <f t="array" ref="N978">IFERROR(M978/100*L978*INDEX(Application,X978,4), 0)</f>
        <v>0</v>
      </c>
      <c r="O978" s="205"/>
      <c r="P978" s="204"/>
      <c r="Q978" s="201"/>
      <c r="R978" s="202" t="str">
        <f>IF(ISBLANK(Q978), "", VLOOKUP(Q978, Z!$A$2:$C$4127, 3, FALSE))</f>
        <v/>
      </c>
      <c r="S978" s="206"/>
      <c r="T978" s="207">
        <f t="shared" ref="T978:T1016" si="165">0.75*(I978-N978)*10</f>
        <v>0</v>
      </c>
      <c r="U978" s="211"/>
      <c r="V978" s="237">
        <f t="shared" ref="V978:V1016" si="166">IF(ISBLANK(G978), 1, IFERROR(MATCH(G978, INDEX(Type,,1), 0), IFERROR(MATCH(G978, INDEX(Type,,2), 0), MATCH(G978, INDEX(Type,,3), 0))))</f>
        <v>1</v>
      </c>
      <c r="W978" s="238">
        <f t="shared" si="161"/>
        <v>36.82</v>
      </c>
      <c r="X978" s="239">
        <f t="shared" ref="X978:X1016" si="167">IF(ISBLANK(H978), 1, IFERROR(MATCH(H978, INDEX(Application,,1), 0), IFERROR(MATCH(H978, INDEX(Application,,2), 0), MATCH(H978, INDEX(Application,,3), 0))))</f>
        <v>1</v>
      </c>
      <c r="Y978" s="237">
        <f t="shared" ref="Y978:Y1016" si="168">IF(ISBLANK(G978), 1, IFERROR(MATCH(G978, INDEX(Type,,1), 0), IFERROR(MATCH(G978, INDEX(Type,,2), 0), MATCH(G978, INDEX(Type,,3), 0))))</f>
        <v>1</v>
      </c>
      <c r="Z978" s="238">
        <f t="shared" ref="Z978:Z1016" si="169">IF(Y978=1,0.65*(36.82+L978*(-0.2119)),IF(Y978=2,0.65*20.08,IF(Y978=3,0.75*(20.35+L978*(-0.0374)),0)))</f>
        <v>23.933</v>
      </c>
      <c r="AA978" s="238">
        <f t="shared" ref="AA978:AA1016" si="170">0.65*(36.82+L978*(-0.2119))</f>
        <v>23.933</v>
      </c>
      <c r="AB978" s="238">
        <f t="shared" si="162"/>
        <v>13.052</v>
      </c>
      <c r="AC978" s="238">
        <f t="shared" ref="AC978:AC1016" si="171">0.75*(20.35+L978*(-0.0374))</f>
        <v>15.262500000000001</v>
      </c>
      <c r="AD978" s="240">
        <f t="shared" si="163"/>
        <v>0</v>
      </c>
      <c r="AE978" s="240">
        <f t="shared" si="164"/>
        <v>79</v>
      </c>
      <c r="AF978" s="240"/>
      <c r="AG978" s="240"/>
    </row>
    <row r="979" spans="1:33" x14ac:dyDescent="0.2">
      <c r="A979" s="197"/>
      <c r="B979" s="9">
        <v>950</v>
      </c>
      <c r="C979" s="204"/>
      <c r="D979" s="204"/>
      <c r="E979" s="201"/>
      <c r="F979" s="202" t="str">
        <f>IF(ISBLANK(E979), "", VLOOKUP(E979, Z!$A$2:$C$4127, 3, FALSE))</f>
        <v/>
      </c>
      <c r="G979" s="227"/>
      <c r="H979" s="227"/>
      <c r="I979" s="203" cm="1">
        <f t="array" ref="I979">IFERROR(W979/100*L979*INDEX(Application,X979,4), 0)</f>
        <v>0</v>
      </c>
      <c r="J979" s="204"/>
      <c r="K979" s="204"/>
      <c r="L979" s="229"/>
      <c r="M979" s="228"/>
      <c r="N979" s="203" cm="1">
        <f t="array" ref="N979">IFERROR(M979/100*L979*INDEX(Application,X979,4), 0)</f>
        <v>0</v>
      </c>
      <c r="O979" s="205"/>
      <c r="P979" s="204"/>
      <c r="Q979" s="201"/>
      <c r="R979" s="202" t="str">
        <f>IF(ISBLANK(Q979), "", VLOOKUP(Q979, Z!$A$2:$C$4127, 3, FALSE))</f>
        <v/>
      </c>
      <c r="S979" s="206"/>
      <c r="T979" s="207">
        <f t="shared" si="165"/>
        <v>0</v>
      </c>
      <c r="U979" s="211"/>
      <c r="V979" s="237">
        <f t="shared" si="166"/>
        <v>1</v>
      </c>
      <c r="W979" s="238">
        <f t="shared" ref="W979:W1016" si="172">IF(V979=1,36.82+L979*(-0.2119),IF(V979=2,20.08,IF(V979=3,20.35+L979*(-0.0374),0)))</f>
        <v>36.82</v>
      </c>
      <c r="X979" s="239">
        <f t="shared" si="167"/>
        <v>1</v>
      </c>
      <c r="Y979" s="237">
        <f t="shared" si="168"/>
        <v>1</v>
      </c>
      <c r="Z979" s="238">
        <f t="shared" si="169"/>
        <v>23.933</v>
      </c>
      <c r="AA979" s="238">
        <f t="shared" si="170"/>
        <v>23.933</v>
      </c>
      <c r="AB979" s="238">
        <f t="shared" ref="AB979:AB1029" si="173">0.65*20.08</f>
        <v>13.052</v>
      </c>
      <c r="AC979" s="238">
        <f t="shared" si="171"/>
        <v>15.262500000000001</v>
      </c>
      <c r="AD979" s="240">
        <f t="shared" ref="AD979:AD1016" si="174">IF(Y979=1,0,IF(Y979=2,80,IF(Y979=3,0,0)))</f>
        <v>0</v>
      </c>
      <c r="AE979" s="240">
        <f t="shared" ref="AE979:AE1016" si="175">IF(Y979=1,79,IF(Y979=2,199,IF(Y979=3,199,0)))</f>
        <v>79</v>
      </c>
      <c r="AF979" s="240"/>
      <c r="AG979" s="240"/>
    </row>
    <row r="980" spans="1:33" x14ac:dyDescent="0.2">
      <c r="A980" s="197"/>
      <c r="B980" s="9">
        <v>951</v>
      </c>
      <c r="C980" s="204"/>
      <c r="D980" s="204"/>
      <c r="E980" s="201"/>
      <c r="F980" s="202" t="str">
        <f>IF(ISBLANK(E980), "", VLOOKUP(E980, Z!$A$2:$C$4127, 3, FALSE))</f>
        <v/>
      </c>
      <c r="G980" s="227"/>
      <c r="H980" s="227"/>
      <c r="I980" s="203" cm="1">
        <f t="array" ref="I980">IFERROR(W980/100*L980*INDEX(Application,X980,4), 0)</f>
        <v>0</v>
      </c>
      <c r="J980" s="204"/>
      <c r="K980" s="204"/>
      <c r="L980" s="229"/>
      <c r="M980" s="228"/>
      <c r="N980" s="203" cm="1">
        <f t="array" ref="N980">IFERROR(M980/100*L980*INDEX(Application,X980,4), 0)</f>
        <v>0</v>
      </c>
      <c r="O980" s="205"/>
      <c r="P980" s="204"/>
      <c r="Q980" s="201"/>
      <c r="R980" s="202" t="str">
        <f>IF(ISBLANK(Q980), "", VLOOKUP(Q980, Z!$A$2:$C$4127, 3, FALSE))</f>
        <v/>
      </c>
      <c r="S980" s="206"/>
      <c r="T980" s="207">
        <f t="shared" si="165"/>
        <v>0</v>
      </c>
      <c r="U980" s="211"/>
      <c r="V980" s="237">
        <f t="shared" si="166"/>
        <v>1</v>
      </c>
      <c r="W980" s="238">
        <f t="shared" si="172"/>
        <v>36.82</v>
      </c>
      <c r="X980" s="239">
        <f t="shared" si="167"/>
        <v>1</v>
      </c>
      <c r="Y980" s="237">
        <f t="shared" si="168"/>
        <v>1</v>
      </c>
      <c r="Z980" s="238">
        <f t="shared" si="169"/>
        <v>23.933</v>
      </c>
      <c r="AA980" s="238">
        <f t="shared" si="170"/>
        <v>23.933</v>
      </c>
      <c r="AB980" s="238">
        <f t="shared" si="173"/>
        <v>13.052</v>
      </c>
      <c r="AC980" s="238">
        <f t="shared" si="171"/>
        <v>15.262500000000001</v>
      </c>
      <c r="AD980" s="240">
        <f t="shared" si="174"/>
        <v>0</v>
      </c>
      <c r="AE980" s="240">
        <f t="shared" si="175"/>
        <v>79</v>
      </c>
      <c r="AF980" s="240"/>
      <c r="AG980" s="240"/>
    </row>
    <row r="981" spans="1:33" x14ac:dyDescent="0.2">
      <c r="A981" s="197"/>
      <c r="B981" s="9">
        <v>952</v>
      </c>
      <c r="C981" s="204"/>
      <c r="D981" s="204"/>
      <c r="E981" s="201"/>
      <c r="F981" s="202" t="str">
        <f>IF(ISBLANK(E981), "", VLOOKUP(E981, Z!$A$2:$C$4127, 3, FALSE))</f>
        <v/>
      </c>
      <c r="G981" s="227"/>
      <c r="H981" s="227"/>
      <c r="I981" s="203" cm="1">
        <f t="array" ref="I981">IFERROR(W981/100*L981*INDEX(Application,X981,4), 0)</f>
        <v>0</v>
      </c>
      <c r="J981" s="204"/>
      <c r="K981" s="204"/>
      <c r="L981" s="229"/>
      <c r="M981" s="228"/>
      <c r="N981" s="203" cm="1">
        <f t="array" ref="N981">IFERROR(M981/100*L981*INDEX(Application,X981,4), 0)</f>
        <v>0</v>
      </c>
      <c r="O981" s="205"/>
      <c r="P981" s="204"/>
      <c r="Q981" s="201"/>
      <c r="R981" s="202" t="str">
        <f>IF(ISBLANK(Q981), "", VLOOKUP(Q981, Z!$A$2:$C$4127, 3, FALSE))</f>
        <v/>
      </c>
      <c r="S981" s="206"/>
      <c r="T981" s="207">
        <f t="shared" si="165"/>
        <v>0</v>
      </c>
      <c r="U981" s="211"/>
      <c r="V981" s="237">
        <f t="shared" si="166"/>
        <v>1</v>
      </c>
      <c r="W981" s="238">
        <f t="shared" si="172"/>
        <v>36.82</v>
      </c>
      <c r="X981" s="239">
        <f t="shared" si="167"/>
        <v>1</v>
      </c>
      <c r="Y981" s="237">
        <f t="shared" si="168"/>
        <v>1</v>
      </c>
      <c r="Z981" s="238">
        <f t="shared" si="169"/>
        <v>23.933</v>
      </c>
      <c r="AA981" s="238">
        <f t="shared" si="170"/>
        <v>23.933</v>
      </c>
      <c r="AB981" s="238">
        <f t="shared" si="173"/>
        <v>13.052</v>
      </c>
      <c r="AC981" s="238">
        <f t="shared" si="171"/>
        <v>15.262500000000001</v>
      </c>
      <c r="AD981" s="240">
        <f t="shared" si="174"/>
        <v>0</v>
      </c>
      <c r="AE981" s="240">
        <f t="shared" si="175"/>
        <v>79</v>
      </c>
      <c r="AF981" s="240"/>
      <c r="AG981" s="240"/>
    </row>
    <row r="982" spans="1:33" x14ac:dyDescent="0.2">
      <c r="A982" s="197"/>
      <c r="B982" s="226">
        <v>953</v>
      </c>
      <c r="C982" s="204"/>
      <c r="D982" s="204"/>
      <c r="E982" s="201"/>
      <c r="F982" s="202" t="str">
        <f>IF(ISBLANK(E982), "", VLOOKUP(E982, Z!$A$2:$C$4127, 3, FALSE))</f>
        <v/>
      </c>
      <c r="G982" s="227"/>
      <c r="H982" s="227"/>
      <c r="I982" s="203" cm="1">
        <f t="array" ref="I982">IFERROR(W982/100*L982*INDEX(Application,X982,4), 0)</f>
        <v>0</v>
      </c>
      <c r="J982" s="204"/>
      <c r="K982" s="204"/>
      <c r="L982" s="229"/>
      <c r="M982" s="228"/>
      <c r="N982" s="203" cm="1">
        <f t="array" ref="N982">IFERROR(M982/100*L982*INDEX(Application,X982,4), 0)</f>
        <v>0</v>
      </c>
      <c r="O982" s="205"/>
      <c r="P982" s="204"/>
      <c r="Q982" s="201"/>
      <c r="R982" s="202" t="str">
        <f>IF(ISBLANK(Q982), "", VLOOKUP(Q982, Z!$A$2:$C$4127, 3, FALSE))</f>
        <v/>
      </c>
      <c r="S982" s="206"/>
      <c r="T982" s="207">
        <f t="shared" si="165"/>
        <v>0</v>
      </c>
      <c r="U982" s="211"/>
      <c r="V982" s="237">
        <f t="shared" si="166"/>
        <v>1</v>
      </c>
      <c r="W982" s="238">
        <f t="shared" si="172"/>
        <v>36.82</v>
      </c>
      <c r="X982" s="239">
        <f t="shared" si="167"/>
        <v>1</v>
      </c>
      <c r="Y982" s="237">
        <f t="shared" si="168"/>
        <v>1</v>
      </c>
      <c r="Z982" s="238">
        <f t="shared" si="169"/>
        <v>23.933</v>
      </c>
      <c r="AA982" s="238">
        <f t="shared" si="170"/>
        <v>23.933</v>
      </c>
      <c r="AB982" s="238">
        <f t="shared" si="173"/>
        <v>13.052</v>
      </c>
      <c r="AC982" s="238">
        <f t="shared" si="171"/>
        <v>15.262500000000001</v>
      </c>
      <c r="AD982" s="240">
        <f t="shared" si="174"/>
        <v>0</v>
      </c>
      <c r="AE982" s="240">
        <f t="shared" si="175"/>
        <v>79</v>
      </c>
      <c r="AF982" s="240"/>
      <c r="AG982" s="240"/>
    </row>
    <row r="983" spans="1:33" x14ac:dyDescent="0.2">
      <c r="A983" s="197"/>
      <c r="B983" s="9">
        <v>954</v>
      </c>
      <c r="C983" s="204"/>
      <c r="D983" s="204"/>
      <c r="E983" s="201"/>
      <c r="F983" s="202" t="str">
        <f>IF(ISBLANK(E983), "", VLOOKUP(E983, Z!$A$2:$C$4127, 3, FALSE))</f>
        <v/>
      </c>
      <c r="G983" s="227"/>
      <c r="H983" s="227"/>
      <c r="I983" s="203" cm="1">
        <f t="array" ref="I983">IFERROR(W983/100*L983*INDEX(Application,X983,4), 0)</f>
        <v>0</v>
      </c>
      <c r="J983" s="204"/>
      <c r="K983" s="204"/>
      <c r="L983" s="229"/>
      <c r="M983" s="228"/>
      <c r="N983" s="203" cm="1">
        <f t="array" ref="N983">IFERROR(M983/100*L983*INDEX(Application,X983,4), 0)</f>
        <v>0</v>
      </c>
      <c r="O983" s="205"/>
      <c r="P983" s="204"/>
      <c r="Q983" s="201"/>
      <c r="R983" s="202" t="str">
        <f>IF(ISBLANK(Q983), "", VLOOKUP(Q983, Z!$A$2:$C$4127, 3, FALSE))</f>
        <v/>
      </c>
      <c r="S983" s="206"/>
      <c r="T983" s="207">
        <f t="shared" si="165"/>
        <v>0</v>
      </c>
      <c r="U983" s="211"/>
      <c r="V983" s="237">
        <f t="shared" si="166"/>
        <v>1</v>
      </c>
      <c r="W983" s="238">
        <f t="shared" si="172"/>
        <v>36.82</v>
      </c>
      <c r="X983" s="239">
        <f t="shared" si="167"/>
        <v>1</v>
      </c>
      <c r="Y983" s="237">
        <f t="shared" si="168"/>
        <v>1</v>
      </c>
      <c r="Z983" s="238">
        <f t="shared" si="169"/>
        <v>23.933</v>
      </c>
      <c r="AA983" s="238">
        <f t="shared" si="170"/>
        <v>23.933</v>
      </c>
      <c r="AB983" s="238">
        <f t="shared" si="173"/>
        <v>13.052</v>
      </c>
      <c r="AC983" s="238">
        <f t="shared" si="171"/>
        <v>15.262500000000001</v>
      </c>
      <c r="AD983" s="240">
        <f t="shared" si="174"/>
        <v>0</v>
      </c>
      <c r="AE983" s="240">
        <f t="shared" si="175"/>
        <v>79</v>
      </c>
      <c r="AF983" s="240"/>
      <c r="AG983" s="240"/>
    </row>
    <row r="984" spans="1:33" x14ac:dyDescent="0.2">
      <c r="A984" s="197"/>
      <c r="B984" s="9">
        <v>955</v>
      </c>
      <c r="C984" s="204"/>
      <c r="D984" s="204"/>
      <c r="E984" s="201"/>
      <c r="F984" s="202" t="str">
        <f>IF(ISBLANK(E984), "", VLOOKUP(E984, Z!$A$2:$C$4127, 3, FALSE))</f>
        <v/>
      </c>
      <c r="G984" s="227"/>
      <c r="H984" s="227"/>
      <c r="I984" s="203" cm="1">
        <f t="array" ref="I984">IFERROR(W984/100*L984*INDEX(Application,X984,4), 0)</f>
        <v>0</v>
      </c>
      <c r="J984" s="204"/>
      <c r="K984" s="204"/>
      <c r="L984" s="229"/>
      <c r="M984" s="228"/>
      <c r="N984" s="203" cm="1">
        <f t="array" ref="N984">IFERROR(M984/100*L984*INDEX(Application,X984,4), 0)</f>
        <v>0</v>
      </c>
      <c r="O984" s="205"/>
      <c r="P984" s="204"/>
      <c r="Q984" s="201"/>
      <c r="R984" s="202" t="str">
        <f>IF(ISBLANK(Q984), "", VLOOKUP(Q984, Z!$A$2:$C$4127, 3, FALSE))</f>
        <v/>
      </c>
      <c r="S984" s="206"/>
      <c r="T984" s="207">
        <f t="shared" si="165"/>
        <v>0</v>
      </c>
      <c r="U984" s="211"/>
      <c r="V984" s="237">
        <f t="shared" si="166"/>
        <v>1</v>
      </c>
      <c r="W984" s="238">
        <f t="shared" si="172"/>
        <v>36.82</v>
      </c>
      <c r="X984" s="239">
        <f t="shared" si="167"/>
        <v>1</v>
      </c>
      <c r="Y984" s="237">
        <f t="shared" si="168"/>
        <v>1</v>
      </c>
      <c r="Z984" s="238">
        <f t="shared" si="169"/>
        <v>23.933</v>
      </c>
      <c r="AA984" s="238">
        <f t="shared" si="170"/>
        <v>23.933</v>
      </c>
      <c r="AB984" s="238">
        <f t="shared" si="173"/>
        <v>13.052</v>
      </c>
      <c r="AC984" s="238">
        <f t="shared" si="171"/>
        <v>15.262500000000001</v>
      </c>
      <c r="AD984" s="240">
        <f t="shared" si="174"/>
        <v>0</v>
      </c>
      <c r="AE984" s="240">
        <f t="shared" si="175"/>
        <v>79</v>
      </c>
      <c r="AF984" s="240"/>
      <c r="AG984" s="240"/>
    </row>
    <row r="985" spans="1:33" x14ac:dyDescent="0.2">
      <c r="A985" s="197"/>
      <c r="B985" s="9">
        <v>956</v>
      </c>
      <c r="C985" s="204"/>
      <c r="D985" s="204"/>
      <c r="E985" s="201"/>
      <c r="F985" s="202" t="str">
        <f>IF(ISBLANK(E985), "", VLOOKUP(E985, Z!$A$2:$C$4127, 3, FALSE))</f>
        <v/>
      </c>
      <c r="G985" s="227"/>
      <c r="H985" s="227"/>
      <c r="I985" s="203" cm="1">
        <f t="array" ref="I985">IFERROR(W985/100*L985*INDEX(Application,X985,4), 0)</f>
        <v>0</v>
      </c>
      <c r="J985" s="204"/>
      <c r="K985" s="204"/>
      <c r="L985" s="229"/>
      <c r="M985" s="228"/>
      <c r="N985" s="203" cm="1">
        <f t="array" ref="N985">IFERROR(M985/100*L985*INDEX(Application,X985,4), 0)</f>
        <v>0</v>
      </c>
      <c r="O985" s="205"/>
      <c r="P985" s="204"/>
      <c r="Q985" s="201"/>
      <c r="R985" s="202" t="str">
        <f>IF(ISBLANK(Q985), "", VLOOKUP(Q985, Z!$A$2:$C$4127, 3, FALSE))</f>
        <v/>
      </c>
      <c r="S985" s="206"/>
      <c r="T985" s="207">
        <f t="shared" si="165"/>
        <v>0</v>
      </c>
      <c r="U985" s="211"/>
      <c r="V985" s="237">
        <f t="shared" si="166"/>
        <v>1</v>
      </c>
      <c r="W985" s="238">
        <f t="shared" si="172"/>
        <v>36.82</v>
      </c>
      <c r="X985" s="239">
        <f t="shared" si="167"/>
        <v>1</v>
      </c>
      <c r="Y985" s="237">
        <f t="shared" si="168"/>
        <v>1</v>
      </c>
      <c r="Z985" s="238">
        <f t="shared" si="169"/>
        <v>23.933</v>
      </c>
      <c r="AA985" s="238">
        <f t="shared" si="170"/>
        <v>23.933</v>
      </c>
      <c r="AB985" s="238">
        <f t="shared" si="173"/>
        <v>13.052</v>
      </c>
      <c r="AC985" s="238">
        <f t="shared" si="171"/>
        <v>15.262500000000001</v>
      </c>
      <c r="AD985" s="240">
        <f t="shared" si="174"/>
        <v>0</v>
      </c>
      <c r="AE985" s="240">
        <f t="shared" si="175"/>
        <v>79</v>
      </c>
      <c r="AF985" s="240"/>
      <c r="AG985" s="240"/>
    </row>
    <row r="986" spans="1:33" x14ac:dyDescent="0.2">
      <c r="A986" s="197"/>
      <c r="B986" s="226">
        <v>957</v>
      </c>
      <c r="C986" s="204"/>
      <c r="D986" s="204"/>
      <c r="E986" s="201"/>
      <c r="F986" s="202" t="str">
        <f>IF(ISBLANK(E986), "", VLOOKUP(E986, Z!$A$2:$C$4127, 3, FALSE))</f>
        <v/>
      </c>
      <c r="G986" s="227"/>
      <c r="H986" s="227"/>
      <c r="I986" s="203" cm="1">
        <f t="array" ref="I986">IFERROR(W986/100*L986*INDEX(Application,X986,4), 0)</f>
        <v>0</v>
      </c>
      <c r="J986" s="204"/>
      <c r="K986" s="204"/>
      <c r="L986" s="229"/>
      <c r="M986" s="228"/>
      <c r="N986" s="203" cm="1">
        <f t="array" ref="N986">IFERROR(M986/100*L986*INDEX(Application,X986,4), 0)</f>
        <v>0</v>
      </c>
      <c r="O986" s="205"/>
      <c r="P986" s="204"/>
      <c r="Q986" s="201"/>
      <c r="R986" s="202" t="str">
        <f>IF(ISBLANK(Q986), "", VLOOKUP(Q986, Z!$A$2:$C$4127, 3, FALSE))</f>
        <v/>
      </c>
      <c r="S986" s="206"/>
      <c r="T986" s="207">
        <f t="shared" si="165"/>
        <v>0</v>
      </c>
      <c r="U986" s="211"/>
      <c r="V986" s="237">
        <f t="shared" si="166"/>
        <v>1</v>
      </c>
      <c r="W986" s="238">
        <f t="shared" si="172"/>
        <v>36.82</v>
      </c>
      <c r="X986" s="239">
        <f t="shared" si="167"/>
        <v>1</v>
      </c>
      <c r="Y986" s="237">
        <f t="shared" si="168"/>
        <v>1</v>
      </c>
      <c r="Z986" s="238">
        <f t="shared" si="169"/>
        <v>23.933</v>
      </c>
      <c r="AA986" s="238">
        <f t="shared" si="170"/>
        <v>23.933</v>
      </c>
      <c r="AB986" s="238">
        <f t="shared" si="173"/>
        <v>13.052</v>
      </c>
      <c r="AC986" s="238">
        <f t="shared" si="171"/>
        <v>15.262500000000001</v>
      </c>
      <c r="AD986" s="240">
        <f t="shared" si="174"/>
        <v>0</v>
      </c>
      <c r="AE986" s="240">
        <f t="shared" si="175"/>
        <v>79</v>
      </c>
      <c r="AF986" s="240"/>
      <c r="AG986" s="240"/>
    </row>
    <row r="987" spans="1:33" x14ac:dyDescent="0.2">
      <c r="A987" s="197"/>
      <c r="B987" s="9">
        <v>958</v>
      </c>
      <c r="C987" s="204"/>
      <c r="D987" s="204"/>
      <c r="E987" s="201"/>
      <c r="F987" s="202" t="str">
        <f>IF(ISBLANK(E987), "", VLOOKUP(E987, Z!$A$2:$C$4127, 3, FALSE))</f>
        <v/>
      </c>
      <c r="G987" s="227"/>
      <c r="H987" s="227"/>
      <c r="I987" s="203" cm="1">
        <f t="array" ref="I987">IFERROR(W987/100*L987*INDEX(Application,X987,4), 0)</f>
        <v>0</v>
      </c>
      <c r="J987" s="204"/>
      <c r="K987" s="204"/>
      <c r="L987" s="229"/>
      <c r="M987" s="228"/>
      <c r="N987" s="203" cm="1">
        <f t="array" ref="N987">IFERROR(M987/100*L987*INDEX(Application,X987,4), 0)</f>
        <v>0</v>
      </c>
      <c r="O987" s="205"/>
      <c r="P987" s="204"/>
      <c r="Q987" s="201"/>
      <c r="R987" s="202" t="str">
        <f>IF(ISBLANK(Q987), "", VLOOKUP(Q987, Z!$A$2:$C$4127, 3, FALSE))</f>
        <v/>
      </c>
      <c r="S987" s="206"/>
      <c r="T987" s="207">
        <f t="shared" si="165"/>
        <v>0</v>
      </c>
      <c r="U987" s="211"/>
      <c r="V987" s="237">
        <f t="shared" si="166"/>
        <v>1</v>
      </c>
      <c r="W987" s="238">
        <f t="shared" si="172"/>
        <v>36.82</v>
      </c>
      <c r="X987" s="239">
        <f t="shared" si="167"/>
        <v>1</v>
      </c>
      <c r="Y987" s="237">
        <f t="shared" si="168"/>
        <v>1</v>
      </c>
      <c r="Z987" s="238">
        <f t="shared" si="169"/>
        <v>23.933</v>
      </c>
      <c r="AA987" s="238">
        <f t="shared" si="170"/>
        <v>23.933</v>
      </c>
      <c r="AB987" s="238">
        <f t="shared" si="173"/>
        <v>13.052</v>
      </c>
      <c r="AC987" s="238">
        <f t="shared" si="171"/>
        <v>15.262500000000001</v>
      </c>
      <c r="AD987" s="240">
        <f t="shared" si="174"/>
        <v>0</v>
      </c>
      <c r="AE987" s="240">
        <f t="shared" si="175"/>
        <v>79</v>
      </c>
      <c r="AF987" s="240"/>
      <c r="AG987" s="240"/>
    </row>
    <row r="988" spans="1:33" x14ac:dyDescent="0.2">
      <c r="A988" s="197"/>
      <c r="B988" s="9">
        <v>959</v>
      </c>
      <c r="C988" s="204"/>
      <c r="D988" s="204"/>
      <c r="E988" s="201"/>
      <c r="F988" s="202" t="str">
        <f>IF(ISBLANK(E988), "", VLOOKUP(E988, Z!$A$2:$C$4127, 3, FALSE))</f>
        <v/>
      </c>
      <c r="G988" s="227"/>
      <c r="H988" s="227"/>
      <c r="I988" s="203" cm="1">
        <f t="array" ref="I988">IFERROR(W988/100*L988*INDEX(Application,X988,4), 0)</f>
        <v>0</v>
      </c>
      <c r="J988" s="204"/>
      <c r="K988" s="204"/>
      <c r="L988" s="229"/>
      <c r="M988" s="228"/>
      <c r="N988" s="203" cm="1">
        <f t="array" ref="N988">IFERROR(M988/100*L988*INDEX(Application,X988,4), 0)</f>
        <v>0</v>
      </c>
      <c r="O988" s="205"/>
      <c r="P988" s="204"/>
      <c r="Q988" s="201"/>
      <c r="R988" s="202" t="str">
        <f>IF(ISBLANK(Q988), "", VLOOKUP(Q988, Z!$A$2:$C$4127, 3, FALSE))</f>
        <v/>
      </c>
      <c r="S988" s="206"/>
      <c r="T988" s="207">
        <f t="shared" si="165"/>
        <v>0</v>
      </c>
      <c r="U988" s="211"/>
      <c r="V988" s="237">
        <f t="shared" si="166"/>
        <v>1</v>
      </c>
      <c r="W988" s="238">
        <f t="shared" si="172"/>
        <v>36.82</v>
      </c>
      <c r="X988" s="239">
        <f t="shared" si="167"/>
        <v>1</v>
      </c>
      <c r="Y988" s="237">
        <f t="shared" si="168"/>
        <v>1</v>
      </c>
      <c r="Z988" s="238">
        <f t="shared" si="169"/>
        <v>23.933</v>
      </c>
      <c r="AA988" s="238">
        <f t="shared" si="170"/>
        <v>23.933</v>
      </c>
      <c r="AB988" s="238">
        <f t="shared" si="173"/>
        <v>13.052</v>
      </c>
      <c r="AC988" s="238">
        <f t="shared" si="171"/>
        <v>15.262500000000001</v>
      </c>
      <c r="AD988" s="240">
        <f t="shared" si="174"/>
        <v>0</v>
      </c>
      <c r="AE988" s="240">
        <f t="shared" si="175"/>
        <v>79</v>
      </c>
      <c r="AF988" s="240"/>
      <c r="AG988" s="240"/>
    </row>
    <row r="989" spans="1:33" x14ac:dyDescent="0.2">
      <c r="A989" s="197"/>
      <c r="B989" s="9">
        <v>960</v>
      </c>
      <c r="C989" s="204"/>
      <c r="D989" s="204"/>
      <c r="E989" s="201"/>
      <c r="F989" s="202" t="str">
        <f>IF(ISBLANK(E989), "", VLOOKUP(E989, Z!$A$2:$C$4127, 3, FALSE))</f>
        <v/>
      </c>
      <c r="G989" s="227"/>
      <c r="H989" s="227"/>
      <c r="I989" s="203" cm="1">
        <f t="array" ref="I989">IFERROR(W989/100*L989*INDEX(Application,X989,4), 0)</f>
        <v>0</v>
      </c>
      <c r="J989" s="204"/>
      <c r="K989" s="204"/>
      <c r="L989" s="229"/>
      <c r="M989" s="228"/>
      <c r="N989" s="203" cm="1">
        <f t="array" ref="N989">IFERROR(M989/100*L989*INDEX(Application,X989,4), 0)</f>
        <v>0</v>
      </c>
      <c r="O989" s="205"/>
      <c r="P989" s="204"/>
      <c r="Q989" s="201"/>
      <c r="R989" s="202" t="str">
        <f>IF(ISBLANK(Q989), "", VLOOKUP(Q989, Z!$A$2:$C$4127, 3, FALSE))</f>
        <v/>
      </c>
      <c r="S989" s="206"/>
      <c r="T989" s="207">
        <f t="shared" si="165"/>
        <v>0</v>
      </c>
      <c r="U989" s="211"/>
      <c r="V989" s="237">
        <f t="shared" si="166"/>
        <v>1</v>
      </c>
      <c r="W989" s="238">
        <f t="shared" si="172"/>
        <v>36.82</v>
      </c>
      <c r="X989" s="239">
        <f t="shared" si="167"/>
        <v>1</v>
      </c>
      <c r="Y989" s="237">
        <f t="shared" si="168"/>
        <v>1</v>
      </c>
      <c r="Z989" s="238">
        <f t="shared" si="169"/>
        <v>23.933</v>
      </c>
      <c r="AA989" s="238">
        <f t="shared" si="170"/>
        <v>23.933</v>
      </c>
      <c r="AB989" s="238">
        <f t="shared" si="173"/>
        <v>13.052</v>
      </c>
      <c r="AC989" s="238">
        <f t="shared" si="171"/>
        <v>15.262500000000001</v>
      </c>
      <c r="AD989" s="240">
        <f t="shared" si="174"/>
        <v>0</v>
      </c>
      <c r="AE989" s="240">
        <f t="shared" si="175"/>
        <v>79</v>
      </c>
      <c r="AF989" s="240"/>
      <c r="AG989" s="240"/>
    </row>
    <row r="990" spans="1:33" x14ac:dyDescent="0.2">
      <c r="A990" s="197"/>
      <c r="B990" s="226">
        <v>961</v>
      </c>
      <c r="C990" s="204"/>
      <c r="D990" s="204"/>
      <c r="E990" s="201"/>
      <c r="F990" s="202" t="str">
        <f>IF(ISBLANK(E990), "", VLOOKUP(E990, Z!$A$2:$C$4127, 3, FALSE))</f>
        <v/>
      </c>
      <c r="G990" s="227"/>
      <c r="H990" s="227"/>
      <c r="I990" s="203" cm="1">
        <f t="array" ref="I990">IFERROR(W990/100*L990*INDEX(Application,X990,4), 0)</f>
        <v>0</v>
      </c>
      <c r="J990" s="204"/>
      <c r="K990" s="204"/>
      <c r="L990" s="229"/>
      <c r="M990" s="228"/>
      <c r="N990" s="203" cm="1">
        <f t="array" ref="N990">IFERROR(M990/100*L990*INDEX(Application,X990,4), 0)</f>
        <v>0</v>
      </c>
      <c r="O990" s="205"/>
      <c r="P990" s="204"/>
      <c r="Q990" s="201"/>
      <c r="R990" s="202" t="str">
        <f>IF(ISBLANK(Q990), "", VLOOKUP(Q990, Z!$A$2:$C$4127, 3, FALSE))</f>
        <v/>
      </c>
      <c r="S990" s="206"/>
      <c r="T990" s="207">
        <f t="shared" si="165"/>
        <v>0</v>
      </c>
      <c r="U990" s="211"/>
      <c r="V990" s="237">
        <f t="shared" si="166"/>
        <v>1</v>
      </c>
      <c r="W990" s="238">
        <f t="shared" si="172"/>
        <v>36.82</v>
      </c>
      <c r="X990" s="239">
        <f t="shared" si="167"/>
        <v>1</v>
      </c>
      <c r="Y990" s="237">
        <f t="shared" si="168"/>
        <v>1</v>
      </c>
      <c r="Z990" s="238">
        <f t="shared" si="169"/>
        <v>23.933</v>
      </c>
      <c r="AA990" s="238">
        <f t="shared" si="170"/>
        <v>23.933</v>
      </c>
      <c r="AB990" s="238">
        <f t="shared" si="173"/>
        <v>13.052</v>
      </c>
      <c r="AC990" s="238">
        <f t="shared" si="171"/>
        <v>15.262500000000001</v>
      </c>
      <c r="AD990" s="240">
        <f t="shared" si="174"/>
        <v>0</v>
      </c>
      <c r="AE990" s="240">
        <f t="shared" si="175"/>
        <v>79</v>
      </c>
      <c r="AF990" s="240"/>
      <c r="AG990" s="240"/>
    </row>
    <row r="991" spans="1:33" x14ac:dyDescent="0.2">
      <c r="A991" s="197"/>
      <c r="B991" s="9">
        <v>962</v>
      </c>
      <c r="C991" s="204"/>
      <c r="D991" s="204"/>
      <c r="E991" s="201"/>
      <c r="F991" s="202" t="str">
        <f>IF(ISBLANK(E991), "", VLOOKUP(E991, Z!$A$2:$C$4127, 3, FALSE))</f>
        <v/>
      </c>
      <c r="G991" s="227"/>
      <c r="H991" s="227"/>
      <c r="I991" s="203" cm="1">
        <f t="array" ref="I991">IFERROR(W991/100*L991*INDEX(Application,X991,4), 0)</f>
        <v>0</v>
      </c>
      <c r="J991" s="204"/>
      <c r="K991" s="204"/>
      <c r="L991" s="229"/>
      <c r="M991" s="228"/>
      <c r="N991" s="203" cm="1">
        <f t="array" ref="N991">IFERROR(M991/100*L991*INDEX(Application,X991,4), 0)</f>
        <v>0</v>
      </c>
      <c r="O991" s="205"/>
      <c r="P991" s="204"/>
      <c r="Q991" s="201"/>
      <c r="R991" s="202" t="str">
        <f>IF(ISBLANK(Q991), "", VLOOKUP(Q991, Z!$A$2:$C$4127, 3, FALSE))</f>
        <v/>
      </c>
      <c r="S991" s="206"/>
      <c r="T991" s="207">
        <f t="shared" si="165"/>
        <v>0</v>
      </c>
      <c r="U991" s="211"/>
      <c r="V991" s="237">
        <f t="shared" si="166"/>
        <v>1</v>
      </c>
      <c r="W991" s="238">
        <f t="shared" si="172"/>
        <v>36.82</v>
      </c>
      <c r="X991" s="239">
        <f t="shared" si="167"/>
        <v>1</v>
      </c>
      <c r="Y991" s="237">
        <f t="shared" si="168"/>
        <v>1</v>
      </c>
      <c r="Z991" s="238">
        <f t="shared" si="169"/>
        <v>23.933</v>
      </c>
      <c r="AA991" s="238">
        <f t="shared" si="170"/>
        <v>23.933</v>
      </c>
      <c r="AB991" s="238">
        <f t="shared" si="173"/>
        <v>13.052</v>
      </c>
      <c r="AC991" s="238">
        <f t="shared" si="171"/>
        <v>15.262500000000001</v>
      </c>
      <c r="AD991" s="240">
        <f t="shared" si="174"/>
        <v>0</v>
      </c>
      <c r="AE991" s="240">
        <f t="shared" si="175"/>
        <v>79</v>
      </c>
      <c r="AF991" s="240"/>
      <c r="AG991" s="240"/>
    </row>
    <row r="992" spans="1:33" x14ac:dyDescent="0.2">
      <c r="A992" s="197"/>
      <c r="B992" s="9">
        <v>963</v>
      </c>
      <c r="C992" s="204"/>
      <c r="D992" s="204"/>
      <c r="E992" s="201"/>
      <c r="F992" s="202" t="str">
        <f>IF(ISBLANK(E992), "", VLOOKUP(E992, Z!$A$2:$C$4127, 3, FALSE))</f>
        <v/>
      </c>
      <c r="G992" s="227"/>
      <c r="H992" s="227"/>
      <c r="I992" s="203" cm="1">
        <f t="array" ref="I992">IFERROR(W992/100*L992*INDEX(Application,X992,4), 0)</f>
        <v>0</v>
      </c>
      <c r="J992" s="204"/>
      <c r="K992" s="204"/>
      <c r="L992" s="229"/>
      <c r="M992" s="228"/>
      <c r="N992" s="203" cm="1">
        <f t="array" ref="N992">IFERROR(M992/100*L992*INDEX(Application,X992,4), 0)</f>
        <v>0</v>
      </c>
      <c r="O992" s="205"/>
      <c r="P992" s="204"/>
      <c r="Q992" s="201"/>
      <c r="R992" s="202" t="str">
        <f>IF(ISBLANK(Q992), "", VLOOKUP(Q992, Z!$A$2:$C$4127, 3, FALSE))</f>
        <v/>
      </c>
      <c r="S992" s="206"/>
      <c r="T992" s="207">
        <f t="shared" si="165"/>
        <v>0</v>
      </c>
      <c r="U992" s="211"/>
      <c r="V992" s="237">
        <f t="shared" si="166"/>
        <v>1</v>
      </c>
      <c r="W992" s="238">
        <f t="shared" si="172"/>
        <v>36.82</v>
      </c>
      <c r="X992" s="239">
        <f t="shared" si="167"/>
        <v>1</v>
      </c>
      <c r="Y992" s="237">
        <f t="shared" si="168"/>
        <v>1</v>
      </c>
      <c r="Z992" s="238">
        <f t="shared" si="169"/>
        <v>23.933</v>
      </c>
      <c r="AA992" s="238">
        <f t="shared" si="170"/>
        <v>23.933</v>
      </c>
      <c r="AB992" s="238">
        <f t="shared" si="173"/>
        <v>13.052</v>
      </c>
      <c r="AC992" s="238">
        <f t="shared" si="171"/>
        <v>15.262500000000001</v>
      </c>
      <c r="AD992" s="240">
        <f t="shared" si="174"/>
        <v>0</v>
      </c>
      <c r="AE992" s="240">
        <f t="shared" si="175"/>
        <v>79</v>
      </c>
      <c r="AF992" s="240"/>
      <c r="AG992" s="240"/>
    </row>
    <row r="993" spans="1:33" x14ac:dyDescent="0.2">
      <c r="A993" s="197"/>
      <c r="B993" s="9">
        <v>964</v>
      </c>
      <c r="C993" s="204"/>
      <c r="D993" s="204"/>
      <c r="E993" s="201"/>
      <c r="F993" s="202" t="str">
        <f>IF(ISBLANK(E993), "", VLOOKUP(E993, Z!$A$2:$C$4127, 3, FALSE))</f>
        <v/>
      </c>
      <c r="G993" s="227"/>
      <c r="H993" s="227"/>
      <c r="I993" s="203" cm="1">
        <f t="array" ref="I993">IFERROR(W993/100*L993*INDEX(Application,X993,4), 0)</f>
        <v>0</v>
      </c>
      <c r="J993" s="204"/>
      <c r="K993" s="204"/>
      <c r="L993" s="229"/>
      <c r="M993" s="228"/>
      <c r="N993" s="203" cm="1">
        <f t="array" ref="N993">IFERROR(M993/100*L993*INDEX(Application,X993,4), 0)</f>
        <v>0</v>
      </c>
      <c r="O993" s="205"/>
      <c r="P993" s="204"/>
      <c r="Q993" s="201"/>
      <c r="R993" s="202" t="str">
        <f>IF(ISBLANK(Q993), "", VLOOKUP(Q993, Z!$A$2:$C$4127, 3, FALSE))</f>
        <v/>
      </c>
      <c r="S993" s="206"/>
      <c r="T993" s="207">
        <f t="shared" si="165"/>
        <v>0</v>
      </c>
      <c r="U993" s="211"/>
      <c r="V993" s="237">
        <f t="shared" si="166"/>
        <v>1</v>
      </c>
      <c r="W993" s="238">
        <f t="shared" si="172"/>
        <v>36.82</v>
      </c>
      <c r="X993" s="239">
        <f t="shared" si="167"/>
        <v>1</v>
      </c>
      <c r="Y993" s="237">
        <f t="shared" si="168"/>
        <v>1</v>
      </c>
      <c r="Z993" s="238">
        <f t="shared" si="169"/>
        <v>23.933</v>
      </c>
      <c r="AA993" s="238">
        <f t="shared" si="170"/>
        <v>23.933</v>
      </c>
      <c r="AB993" s="238">
        <f t="shared" si="173"/>
        <v>13.052</v>
      </c>
      <c r="AC993" s="238">
        <f t="shared" si="171"/>
        <v>15.262500000000001</v>
      </c>
      <c r="AD993" s="240">
        <f t="shared" si="174"/>
        <v>0</v>
      </c>
      <c r="AE993" s="240">
        <f t="shared" si="175"/>
        <v>79</v>
      </c>
      <c r="AF993" s="240"/>
      <c r="AG993" s="240"/>
    </row>
    <row r="994" spans="1:33" x14ac:dyDescent="0.2">
      <c r="A994" s="197"/>
      <c r="B994" s="226">
        <v>965</v>
      </c>
      <c r="C994" s="204"/>
      <c r="D994" s="204"/>
      <c r="E994" s="201"/>
      <c r="F994" s="202" t="str">
        <f>IF(ISBLANK(E994), "", VLOOKUP(E994, Z!$A$2:$C$4127, 3, FALSE))</f>
        <v/>
      </c>
      <c r="G994" s="227"/>
      <c r="H994" s="227"/>
      <c r="I994" s="203" cm="1">
        <f t="array" ref="I994">IFERROR(W994/100*L994*INDEX(Application,X994,4), 0)</f>
        <v>0</v>
      </c>
      <c r="J994" s="204"/>
      <c r="K994" s="204"/>
      <c r="L994" s="229"/>
      <c r="M994" s="228"/>
      <c r="N994" s="203" cm="1">
        <f t="array" ref="N994">IFERROR(M994/100*L994*INDEX(Application,X994,4), 0)</f>
        <v>0</v>
      </c>
      <c r="O994" s="205"/>
      <c r="P994" s="204"/>
      <c r="Q994" s="201"/>
      <c r="R994" s="202" t="str">
        <f>IF(ISBLANK(Q994), "", VLOOKUP(Q994, Z!$A$2:$C$4127, 3, FALSE))</f>
        <v/>
      </c>
      <c r="S994" s="206"/>
      <c r="T994" s="207">
        <f t="shared" si="165"/>
        <v>0</v>
      </c>
      <c r="U994" s="211"/>
      <c r="V994" s="237">
        <f t="shared" si="166"/>
        <v>1</v>
      </c>
      <c r="W994" s="238">
        <f t="shared" si="172"/>
        <v>36.82</v>
      </c>
      <c r="X994" s="239">
        <f t="shared" si="167"/>
        <v>1</v>
      </c>
      <c r="Y994" s="237">
        <f t="shared" si="168"/>
        <v>1</v>
      </c>
      <c r="Z994" s="238">
        <f t="shared" si="169"/>
        <v>23.933</v>
      </c>
      <c r="AA994" s="238">
        <f t="shared" si="170"/>
        <v>23.933</v>
      </c>
      <c r="AB994" s="238">
        <f t="shared" si="173"/>
        <v>13.052</v>
      </c>
      <c r="AC994" s="238">
        <f t="shared" si="171"/>
        <v>15.262500000000001</v>
      </c>
      <c r="AD994" s="240">
        <f t="shared" si="174"/>
        <v>0</v>
      </c>
      <c r="AE994" s="240">
        <f t="shared" si="175"/>
        <v>79</v>
      </c>
      <c r="AF994" s="240"/>
      <c r="AG994" s="240"/>
    </row>
    <row r="995" spans="1:33" x14ac:dyDescent="0.2">
      <c r="A995" s="197"/>
      <c r="B995" s="9">
        <v>966</v>
      </c>
      <c r="C995" s="204"/>
      <c r="D995" s="204"/>
      <c r="E995" s="201"/>
      <c r="F995" s="202" t="str">
        <f>IF(ISBLANK(E995), "", VLOOKUP(E995, Z!$A$2:$C$4127, 3, FALSE))</f>
        <v/>
      </c>
      <c r="G995" s="227"/>
      <c r="H995" s="227"/>
      <c r="I995" s="203" cm="1">
        <f t="array" ref="I995">IFERROR(W995/100*L995*INDEX(Application,X995,4), 0)</f>
        <v>0</v>
      </c>
      <c r="J995" s="204"/>
      <c r="K995" s="204"/>
      <c r="L995" s="229"/>
      <c r="M995" s="228"/>
      <c r="N995" s="203" cm="1">
        <f t="array" ref="N995">IFERROR(M995/100*L995*INDEX(Application,X995,4), 0)</f>
        <v>0</v>
      </c>
      <c r="O995" s="205"/>
      <c r="P995" s="204"/>
      <c r="Q995" s="201"/>
      <c r="R995" s="202" t="str">
        <f>IF(ISBLANK(Q995), "", VLOOKUP(Q995, Z!$A$2:$C$4127, 3, FALSE))</f>
        <v/>
      </c>
      <c r="S995" s="206"/>
      <c r="T995" s="207">
        <f t="shared" si="165"/>
        <v>0</v>
      </c>
      <c r="U995" s="211"/>
      <c r="V995" s="237">
        <f t="shared" si="166"/>
        <v>1</v>
      </c>
      <c r="W995" s="238">
        <f t="shared" si="172"/>
        <v>36.82</v>
      </c>
      <c r="X995" s="239">
        <f t="shared" si="167"/>
        <v>1</v>
      </c>
      <c r="Y995" s="237">
        <f t="shared" si="168"/>
        <v>1</v>
      </c>
      <c r="Z995" s="238">
        <f t="shared" si="169"/>
        <v>23.933</v>
      </c>
      <c r="AA995" s="238">
        <f t="shared" si="170"/>
        <v>23.933</v>
      </c>
      <c r="AB995" s="238">
        <f t="shared" si="173"/>
        <v>13.052</v>
      </c>
      <c r="AC995" s="238">
        <f t="shared" si="171"/>
        <v>15.262500000000001</v>
      </c>
      <c r="AD995" s="240">
        <f t="shared" si="174"/>
        <v>0</v>
      </c>
      <c r="AE995" s="240">
        <f t="shared" si="175"/>
        <v>79</v>
      </c>
      <c r="AF995" s="240"/>
      <c r="AG995" s="240"/>
    </row>
    <row r="996" spans="1:33" x14ac:dyDescent="0.2">
      <c r="A996" s="197"/>
      <c r="B996" s="9">
        <v>967</v>
      </c>
      <c r="C996" s="204"/>
      <c r="D996" s="204"/>
      <c r="E996" s="201"/>
      <c r="F996" s="202" t="str">
        <f>IF(ISBLANK(E996), "", VLOOKUP(E996, Z!$A$2:$C$4127, 3, FALSE))</f>
        <v/>
      </c>
      <c r="G996" s="227"/>
      <c r="H996" s="227"/>
      <c r="I996" s="203" cm="1">
        <f t="array" ref="I996">IFERROR(W996/100*L996*INDEX(Application,X996,4), 0)</f>
        <v>0</v>
      </c>
      <c r="J996" s="204"/>
      <c r="K996" s="204"/>
      <c r="L996" s="229"/>
      <c r="M996" s="228"/>
      <c r="N996" s="203" cm="1">
        <f t="array" ref="N996">IFERROR(M996/100*L996*INDEX(Application,X996,4), 0)</f>
        <v>0</v>
      </c>
      <c r="O996" s="205"/>
      <c r="P996" s="204"/>
      <c r="Q996" s="201"/>
      <c r="R996" s="202" t="str">
        <f>IF(ISBLANK(Q996), "", VLOOKUP(Q996, Z!$A$2:$C$4127, 3, FALSE))</f>
        <v/>
      </c>
      <c r="S996" s="206"/>
      <c r="T996" s="207">
        <f t="shared" si="165"/>
        <v>0</v>
      </c>
      <c r="U996" s="211"/>
      <c r="V996" s="237">
        <f t="shared" si="166"/>
        <v>1</v>
      </c>
      <c r="W996" s="238">
        <f t="shared" si="172"/>
        <v>36.82</v>
      </c>
      <c r="X996" s="239">
        <f t="shared" si="167"/>
        <v>1</v>
      </c>
      <c r="Y996" s="237">
        <f t="shared" si="168"/>
        <v>1</v>
      </c>
      <c r="Z996" s="238">
        <f t="shared" si="169"/>
        <v>23.933</v>
      </c>
      <c r="AA996" s="238">
        <f t="shared" si="170"/>
        <v>23.933</v>
      </c>
      <c r="AB996" s="238">
        <f t="shared" si="173"/>
        <v>13.052</v>
      </c>
      <c r="AC996" s="238">
        <f t="shared" si="171"/>
        <v>15.262500000000001</v>
      </c>
      <c r="AD996" s="240">
        <f t="shared" si="174"/>
        <v>0</v>
      </c>
      <c r="AE996" s="240">
        <f t="shared" si="175"/>
        <v>79</v>
      </c>
      <c r="AF996" s="240"/>
      <c r="AG996" s="240"/>
    </row>
    <row r="997" spans="1:33" x14ac:dyDescent="0.2">
      <c r="A997" s="197"/>
      <c r="B997" s="9">
        <v>968</v>
      </c>
      <c r="C997" s="204"/>
      <c r="D997" s="204"/>
      <c r="E997" s="201"/>
      <c r="F997" s="202" t="str">
        <f>IF(ISBLANK(E997), "", VLOOKUP(E997, Z!$A$2:$C$4127, 3, FALSE))</f>
        <v/>
      </c>
      <c r="G997" s="227"/>
      <c r="H997" s="227"/>
      <c r="I997" s="203" cm="1">
        <f t="array" ref="I997">IFERROR(W997/100*L997*INDEX(Application,X997,4), 0)</f>
        <v>0</v>
      </c>
      <c r="J997" s="204"/>
      <c r="K997" s="204"/>
      <c r="L997" s="229"/>
      <c r="M997" s="228"/>
      <c r="N997" s="203" cm="1">
        <f t="array" ref="N997">IFERROR(M997/100*L997*INDEX(Application,X997,4), 0)</f>
        <v>0</v>
      </c>
      <c r="O997" s="205"/>
      <c r="P997" s="204"/>
      <c r="Q997" s="201"/>
      <c r="R997" s="202" t="str">
        <f>IF(ISBLANK(Q997), "", VLOOKUP(Q997, Z!$A$2:$C$4127, 3, FALSE))</f>
        <v/>
      </c>
      <c r="S997" s="206"/>
      <c r="T997" s="207">
        <f t="shared" si="165"/>
        <v>0</v>
      </c>
      <c r="U997" s="211"/>
      <c r="V997" s="237">
        <f t="shared" si="166"/>
        <v>1</v>
      </c>
      <c r="W997" s="238">
        <f t="shared" si="172"/>
        <v>36.82</v>
      </c>
      <c r="X997" s="239">
        <f t="shared" si="167"/>
        <v>1</v>
      </c>
      <c r="Y997" s="237">
        <f t="shared" si="168"/>
        <v>1</v>
      </c>
      <c r="Z997" s="238">
        <f t="shared" si="169"/>
        <v>23.933</v>
      </c>
      <c r="AA997" s="238">
        <f t="shared" si="170"/>
        <v>23.933</v>
      </c>
      <c r="AB997" s="238">
        <f t="shared" si="173"/>
        <v>13.052</v>
      </c>
      <c r="AC997" s="238">
        <f t="shared" si="171"/>
        <v>15.262500000000001</v>
      </c>
      <c r="AD997" s="240">
        <f t="shared" si="174"/>
        <v>0</v>
      </c>
      <c r="AE997" s="240">
        <f t="shared" si="175"/>
        <v>79</v>
      </c>
      <c r="AF997" s="240"/>
      <c r="AG997" s="240"/>
    </row>
    <row r="998" spans="1:33" x14ac:dyDescent="0.2">
      <c r="A998" s="197"/>
      <c r="B998" s="226">
        <v>969</v>
      </c>
      <c r="C998" s="204"/>
      <c r="D998" s="204"/>
      <c r="E998" s="201"/>
      <c r="F998" s="202" t="str">
        <f>IF(ISBLANK(E998), "", VLOOKUP(E998, Z!$A$2:$C$4127, 3, FALSE))</f>
        <v/>
      </c>
      <c r="G998" s="227"/>
      <c r="H998" s="227"/>
      <c r="I998" s="203" cm="1">
        <f t="array" ref="I998">IFERROR(W998/100*L998*INDEX(Application,X998,4), 0)</f>
        <v>0</v>
      </c>
      <c r="J998" s="204"/>
      <c r="K998" s="204"/>
      <c r="L998" s="229"/>
      <c r="M998" s="228"/>
      <c r="N998" s="203" cm="1">
        <f t="array" ref="N998">IFERROR(M998/100*L998*INDEX(Application,X998,4), 0)</f>
        <v>0</v>
      </c>
      <c r="O998" s="205"/>
      <c r="P998" s="204"/>
      <c r="Q998" s="201"/>
      <c r="R998" s="202" t="str">
        <f>IF(ISBLANK(Q998), "", VLOOKUP(Q998, Z!$A$2:$C$4127, 3, FALSE))</f>
        <v/>
      </c>
      <c r="S998" s="206"/>
      <c r="T998" s="207">
        <f t="shared" si="165"/>
        <v>0</v>
      </c>
      <c r="U998" s="211"/>
      <c r="V998" s="237">
        <f t="shared" si="166"/>
        <v>1</v>
      </c>
      <c r="W998" s="238">
        <f t="shared" si="172"/>
        <v>36.82</v>
      </c>
      <c r="X998" s="239">
        <f t="shared" si="167"/>
        <v>1</v>
      </c>
      <c r="Y998" s="237">
        <f t="shared" si="168"/>
        <v>1</v>
      </c>
      <c r="Z998" s="238">
        <f t="shared" si="169"/>
        <v>23.933</v>
      </c>
      <c r="AA998" s="238">
        <f t="shared" si="170"/>
        <v>23.933</v>
      </c>
      <c r="AB998" s="238">
        <f t="shared" si="173"/>
        <v>13.052</v>
      </c>
      <c r="AC998" s="238">
        <f t="shared" si="171"/>
        <v>15.262500000000001</v>
      </c>
      <c r="AD998" s="240">
        <f t="shared" si="174"/>
        <v>0</v>
      </c>
      <c r="AE998" s="240">
        <f t="shared" si="175"/>
        <v>79</v>
      </c>
      <c r="AF998" s="240"/>
      <c r="AG998" s="240"/>
    </row>
    <row r="999" spans="1:33" x14ac:dyDescent="0.2">
      <c r="A999" s="197"/>
      <c r="B999" s="9">
        <v>970</v>
      </c>
      <c r="C999" s="204"/>
      <c r="D999" s="204"/>
      <c r="E999" s="201"/>
      <c r="F999" s="202" t="str">
        <f>IF(ISBLANK(E999), "", VLOOKUP(E999, Z!$A$2:$C$4127, 3, FALSE))</f>
        <v/>
      </c>
      <c r="G999" s="227"/>
      <c r="H999" s="227"/>
      <c r="I999" s="203" cm="1">
        <f t="array" ref="I999">IFERROR(W999/100*L999*INDEX(Application,X999,4), 0)</f>
        <v>0</v>
      </c>
      <c r="J999" s="204"/>
      <c r="K999" s="204"/>
      <c r="L999" s="229"/>
      <c r="M999" s="228"/>
      <c r="N999" s="203" cm="1">
        <f t="array" ref="N999">IFERROR(M999/100*L999*INDEX(Application,X999,4), 0)</f>
        <v>0</v>
      </c>
      <c r="O999" s="205"/>
      <c r="P999" s="204"/>
      <c r="Q999" s="201"/>
      <c r="R999" s="202" t="str">
        <f>IF(ISBLANK(Q999), "", VLOOKUP(Q999, Z!$A$2:$C$4127, 3, FALSE))</f>
        <v/>
      </c>
      <c r="S999" s="206"/>
      <c r="T999" s="207">
        <f t="shared" si="165"/>
        <v>0</v>
      </c>
      <c r="U999" s="211"/>
      <c r="V999" s="237">
        <f t="shared" si="166"/>
        <v>1</v>
      </c>
      <c r="W999" s="238">
        <f t="shared" si="172"/>
        <v>36.82</v>
      </c>
      <c r="X999" s="239">
        <f t="shared" si="167"/>
        <v>1</v>
      </c>
      <c r="Y999" s="237">
        <f t="shared" si="168"/>
        <v>1</v>
      </c>
      <c r="Z999" s="238">
        <f t="shared" si="169"/>
        <v>23.933</v>
      </c>
      <c r="AA999" s="238">
        <f t="shared" si="170"/>
        <v>23.933</v>
      </c>
      <c r="AB999" s="238">
        <f t="shared" si="173"/>
        <v>13.052</v>
      </c>
      <c r="AC999" s="238">
        <f t="shared" si="171"/>
        <v>15.262500000000001</v>
      </c>
      <c r="AD999" s="240">
        <f t="shared" si="174"/>
        <v>0</v>
      </c>
      <c r="AE999" s="240">
        <f t="shared" si="175"/>
        <v>79</v>
      </c>
      <c r="AF999" s="240"/>
      <c r="AG999" s="240"/>
    </row>
    <row r="1000" spans="1:33" x14ac:dyDescent="0.2">
      <c r="A1000" s="197"/>
      <c r="B1000" s="9">
        <v>971</v>
      </c>
      <c r="C1000" s="204"/>
      <c r="D1000" s="204"/>
      <c r="E1000" s="201"/>
      <c r="F1000" s="202" t="str">
        <f>IF(ISBLANK(E1000), "", VLOOKUP(E1000, Z!$A$2:$C$4127, 3, FALSE))</f>
        <v/>
      </c>
      <c r="G1000" s="227"/>
      <c r="H1000" s="227"/>
      <c r="I1000" s="203" cm="1">
        <f t="array" ref="I1000">IFERROR(W1000/100*L1000*INDEX(Application,X1000,4), 0)</f>
        <v>0</v>
      </c>
      <c r="J1000" s="204"/>
      <c r="K1000" s="204"/>
      <c r="L1000" s="229"/>
      <c r="M1000" s="228"/>
      <c r="N1000" s="203" cm="1">
        <f t="array" ref="N1000">IFERROR(M1000/100*L1000*INDEX(Application,X1000,4), 0)</f>
        <v>0</v>
      </c>
      <c r="O1000" s="205"/>
      <c r="P1000" s="204"/>
      <c r="Q1000" s="201"/>
      <c r="R1000" s="202" t="str">
        <f>IF(ISBLANK(Q1000), "", VLOOKUP(Q1000, Z!$A$2:$C$4127, 3, FALSE))</f>
        <v/>
      </c>
      <c r="S1000" s="206"/>
      <c r="T1000" s="207">
        <f t="shared" si="165"/>
        <v>0</v>
      </c>
      <c r="U1000" s="211"/>
      <c r="V1000" s="237">
        <f t="shared" si="166"/>
        <v>1</v>
      </c>
      <c r="W1000" s="238">
        <f t="shared" si="172"/>
        <v>36.82</v>
      </c>
      <c r="X1000" s="239">
        <f t="shared" si="167"/>
        <v>1</v>
      </c>
      <c r="Y1000" s="237">
        <f t="shared" si="168"/>
        <v>1</v>
      </c>
      <c r="Z1000" s="238">
        <f t="shared" si="169"/>
        <v>23.933</v>
      </c>
      <c r="AA1000" s="238">
        <f t="shared" si="170"/>
        <v>23.933</v>
      </c>
      <c r="AB1000" s="238">
        <f t="shared" si="173"/>
        <v>13.052</v>
      </c>
      <c r="AC1000" s="238">
        <f t="shared" si="171"/>
        <v>15.262500000000001</v>
      </c>
      <c r="AD1000" s="240">
        <f t="shared" si="174"/>
        <v>0</v>
      </c>
      <c r="AE1000" s="240">
        <f t="shared" si="175"/>
        <v>79</v>
      </c>
      <c r="AF1000" s="240"/>
      <c r="AG1000" s="240"/>
    </row>
    <row r="1001" spans="1:33" x14ac:dyDescent="0.2">
      <c r="A1001" s="197"/>
      <c r="B1001" s="9">
        <v>972</v>
      </c>
      <c r="C1001" s="204"/>
      <c r="D1001" s="204"/>
      <c r="E1001" s="201"/>
      <c r="F1001" s="202" t="str">
        <f>IF(ISBLANK(E1001), "", VLOOKUP(E1001, Z!$A$2:$C$4127, 3, FALSE))</f>
        <v/>
      </c>
      <c r="G1001" s="227"/>
      <c r="H1001" s="227"/>
      <c r="I1001" s="203" cm="1">
        <f t="array" ref="I1001">IFERROR(W1001/100*L1001*INDEX(Application,X1001,4), 0)</f>
        <v>0</v>
      </c>
      <c r="J1001" s="204"/>
      <c r="K1001" s="204"/>
      <c r="L1001" s="229"/>
      <c r="M1001" s="228"/>
      <c r="N1001" s="203" cm="1">
        <f t="array" ref="N1001">IFERROR(M1001/100*L1001*INDEX(Application,X1001,4), 0)</f>
        <v>0</v>
      </c>
      <c r="O1001" s="205"/>
      <c r="P1001" s="204"/>
      <c r="Q1001" s="201"/>
      <c r="R1001" s="202" t="str">
        <f>IF(ISBLANK(Q1001), "", VLOOKUP(Q1001, Z!$A$2:$C$4127, 3, FALSE))</f>
        <v/>
      </c>
      <c r="S1001" s="206"/>
      <c r="T1001" s="207">
        <f t="shared" si="165"/>
        <v>0</v>
      </c>
      <c r="U1001" s="211"/>
      <c r="V1001" s="237">
        <f t="shared" si="166"/>
        <v>1</v>
      </c>
      <c r="W1001" s="238">
        <f t="shared" si="172"/>
        <v>36.82</v>
      </c>
      <c r="X1001" s="239">
        <f t="shared" si="167"/>
        <v>1</v>
      </c>
      <c r="Y1001" s="237">
        <f t="shared" si="168"/>
        <v>1</v>
      </c>
      <c r="Z1001" s="238">
        <f t="shared" si="169"/>
        <v>23.933</v>
      </c>
      <c r="AA1001" s="238">
        <f t="shared" si="170"/>
        <v>23.933</v>
      </c>
      <c r="AB1001" s="238">
        <f t="shared" si="173"/>
        <v>13.052</v>
      </c>
      <c r="AC1001" s="238">
        <f t="shared" si="171"/>
        <v>15.262500000000001</v>
      </c>
      <c r="AD1001" s="240">
        <f t="shared" si="174"/>
        <v>0</v>
      </c>
      <c r="AE1001" s="240">
        <f t="shared" si="175"/>
        <v>79</v>
      </c>
      <c r="AF1001" s="240"/>
      <c r="AG1001" s="240"/>
    </row>
    <row r="1002" spans="1:33" x14ac:dyDescent="0.2">
      <c r="A1002" s="197"/>
      <c r="B1002" s="226">
        <v>973</v>
      </c>
      <c r="C1002" s="204"/>
      <c r="D1002" s="204"/>
      <c r="E1002" s="201"/>
      <c r="F1002" s="202" t="str">
        <f>IF(ISBLANK(E1002), "", VLOOKUP(E1002, Z!$A$2:$C$4127, 3, FALSE))</f>
        <v/>
      </c>
      <c r="G1002" s="227"/>
      <c r="H1002" s="227"/>
      <c r="I1002" s="203" cm="1">
        <f t="array" ref="I1002">IFERROR(W1002/100*L1002*INDEX(Application,X1002,4), 0)</f>
        <v>0</v>
      </c>
      <c r="J1002" s="204"/>
      <c r="K1002" s="204"/>
      <c r="L1002" s="229"/>
      <c r="M1002" s="228"/>
      <c r="N1002" s="203" cm="1">
        <f t="array" ref="N1002">IFERROR(M1002/100*L1002*INDEX(Application,X1002,4), 0)</f>
        <v>0</v>
      </c>
      <c r="O1002" s="205"/>
      <c r="P1002" s="204"/>
      <c r="Q1002" s="201"/>
      <c r="R1002" s="202" t="str">
        <f>IF(ISBLANK(Q1002), "", VLOOKUP(Q1002, Z!$A$2:$C$4127, 3, FALSE))</f>
        <v/>
      </c>
      <c r="S1002" s="206"/>
      <c r="T1002" s="207">
        <f t="shared" si="165"/>
        <v>0</v>
      </c>
      <c r="U1002" s="211"/>
      <c r="V1002" s="237">
        <f t="shared" si="166"/>
        <v>1</v>
      </c>
      <c r="W1002" s="238">
        <f t="shared" si="172"/>
        <v>36.82</v>
      </c>
      <c r="X1002" s="239">
        <f t="shared" si="167"/>
        <v>1</v>
      </c>
      <c r="Y1002" s="237">
        <f t="shared" si="168"/>
        <v>1</v>
      </c>
      <c r="Z1002" s="238">
        <f t="shared" si="169"/>
        <v>23.933</v>
      </c>
      <c r="AA1002" s="238">
        <f t="shared" si="170"/>
        <v>23.933</v>
      </c>
      <c r="AB1002" s="238">
        <f t="shared" si="173"/>
        <v>13.052</v>
      </c>
      <c r="AC1002" s="238">
        <f t="shared" si="171"/>
        <v>15.262500000000001</v>
      </c>
      <c r="AD1002" s="240">
        <f t="shared" si="174"/>
        <v>0</v>
      </c>
      <c r="AE1002" s="240">
        <f t="shared" si="175"/>
        <v>79</v>
      </c>
      <c r="AF1002" s="240"/>
      <c r="AG1002" s="240"/>
    </row>
    <row r="1003" spans="1:33" x14ac:dyDescent="0.2">
      <c r="A1003" s="197"/>
      <c r="B1003" s="9">
        <v>974</v>
      </c>
      <c r="C1003" s="204"/>
      <c r="D1003" s="204"/>
      <c r="E1003" s="201"/>
      <c r="F1003" s="202" t="str">
        <f>IF(ISBLANK(E1003), "", VLOOKUP(E1003, Z!$A$2:$C$4127, 3, FALSE))</f>
        <v/>
      </c>
      <c r="G1003" s="227"/>
      <c r="H1003" s="227"/>
      <c r="I1003" s="203" cm="1">
        <f t="array" ref="I1003">IFERROR(W1003/100*L1003*INDEX(Application,X1003,4), 0)</f>
        <v>0</v>
      </c>
      <c r="J1003" s="204"/>
      <c r="K1003" s="204"/>
      <c r="L1003" s="229"/>
      <c r="M1003" s="228"/>
      <c r="N1003" s="203" cm="1">
        <f t="array" ref="N1003">IFERROR(M1003/100*L1003*INDEX(Application,X1003,4), 0)</f>
        <v>0</v>
      </c>
      <c r="O1003" s="205"/>
      <c r="P1003" s="204"/>
      <c r="Q1003" s="201"/>
      <c r="R1003" s="202" t="str">
        <f>IF(ISBLANK(Q1003), "", VLOOKUP(Q1003, Z!$A$2:$C$4127, 3, FALSE))</f>
        <v/>
      </c>
      <c r="S1003" s="206"/>
      <c r="T1003" s="207">
        <f t="shared" si="165"/>
        <v>0</v>
      </c>
      <c r="U1003" s="211"/>
      <c r="V1003" s="237">
        <f t="shared" si="166"/>
        <v>1</v>
      </c>
      <c r="W1003" s="238">
        <f t="shared" si="172"/>
        <v>36.82</v>
      </c>
      <c r="X1003" s="239">
        <f t="shared" si="167"/>
        <v>1</v>
      </c>
      <c r="Y1003" s="237">
        <f t="shared" si="168"/>
        <v>1</v>
      </c>
      <c r="Z1003" s="238">
        <f t="shared" si="169"/>
        <v>23.933</v>
      </c>
      <c r="AA1003" s="238">
        <f t="shared" si="170"/>
        <v>23.933</v>
      </c>
      <c r="AB1003" s="238">
        <f t="shared" si="173"/>
        <v>13.052</v>
      </c>
      <c r="AC1003" s="238">
        <f t="shared" si="171"/>
        <v>15.262500000000001</v>
      </c>
      <c r="AD1003" s="240">
        <f t="shared" si="174"/>
        <v>0</v>
      </c>
      <c r="AE1003" s="240">
        <f t="shared" si="175"/>
        <v>79</v>
      </c>
      <c r="AF1003" s="240"/>
      <c r="AG1003" s="240"/>
    </row>
    <row r="1004" spans="1:33" x14ac:dyDescent="0.2">
      <c r="A1004" s="197"/>
      <c r="B1004" s="9">
        <v>975</v>
      </c>
      <c r="C1004" s="204"/>
      <c r="D1004" s="204"/>
      <c r="E1004" s="201"/>
      <c r="F1004" s="202" t="str">
        <f>IF(ISBLANK(E1004), "", VLOOKUP(E1004, Z!$A$2:$C$4127, 3, FALSE))</f>
        <v/>
      </c>
      <c r="G1004" s="227"/>
      <c r="H1004" s="227"/>
      <c r="I1004" s="203" cm="1">
        <f t="array" ref="I1004">IFERROR(W1004/100*L1004*INDEX(Application,X1004,4), 0)</f>
        <v>0</v>
      </c>
      <c r="J1004" s="204"/>
      <c r="K1004" s="204"/>
      <c r="L1004" s="229"/>
      <c r="M1004" s="228"/>
      <c r="N1004" s="203" cm="1">
        <f t="array" ref="N1004">IFERROR(M1004/100*L1004*INDEX(Application,X1004,4), 0)</f>
        <v>0</v>
      </c>
      <c r="O1004" s="205"/>
      <c r="P1004" s="204"/>
      <c r="Q1004" s="201"/>
      <c r="R1004" s="202" t="str">
        <f>IF(ISBLANK(Q1004), "", VLOOKUP(Q1004, Z!$A$2:$C$4127, 3, FALSE))</f>
        <v/>
      </c>
      <c r="S1004" s="206"/>
      <c r="T1004" s="207">
        <f t="shared" si="165"/>
        <v>0</v>
      </c>
      <c r="U1004" s="211"/>
      <c r="V1004" s="237">
        <f t="shared" si="166"/>
        <v>1</v>
      </c>
      <c r="W1004" s="238">
        <f t="shared" si="172"/>
        <v>36.82</v>
      </c>
      <c r="X1004" s="239">
        <f t="shared" si="167"/>
        <v>1</v>
      </c>
      <c r="Y1004" s="237">
        <f t="shared" si="168"/>
        <v>1</v>
      </c>
      <c r="Z1004" s="238">
        <f t="shared" si="169"/>
        <v>23.933</v>
      </c>
      <c r="AA1004" s="238">
        <f t="shared" si="170"/>
        <v>23.933</v>
      </c>
      <c r="AB1004" s="238">
        <f t="shared" si="173"/>
        <v>13.052</v>
      </c>
      <c r="AC1004" s="238">
        <f t="shared" si="171"/>
        <v>15.262500000000001</v>
      </c>
      <c r="AD1004" s="240">
        <f t="shared" si="174"/>
        <v>0</v>
      </c>
      <c r="AE1004" s="240">
        <f t="shared" si="175"/>
        <v>79</v>
      </c>
      <c r="AF1004" s="240"/>
      <c r="AG1004" s="240"/>
    </row>
    <row r="1005" spans="1:33" x14ac:dyDescent="0.2">
      <c r="A1005" s="197"/>
      <c r="B1005" s="9">
        <v>976</v>
      </c>
      <c r="C1005" s="204"/>
      <c r="D1005" s="204"/>
      <c r="E1005" s="201"/>
      <c r="F1005" s="202" t="str">
        <f>IF(ISBLANK(E1005), "", VLOOKUP(E1005, Z!$A$2:$C$4127, 3, FALSE))</f>
        <v/>
      </c>
      <c r="G1005" s="227"/>
      <c r="H1005" s="227"/>
      <c r="I1005" s="203" cm="1">
        <f t="array" ref="I1005">IFERROR(W1005/100*L1005*INDEX(Application,X1005,4), 0)</f>
        <v>0</v>
      </c>
      <c r="J1005" s="204"/>
      <c r="K1005" s="204"/>
      <c r="L1005" s="229"/>
      <c r="M1005" s="228"/>
      <c r="N1005" s="203" cm="1">
        <f t="array" ref="N1005">IFERROR(M1005/100*L1005*INDEX(Application,X1005,4), 0)</f>
        <v>0</v>
      </c>
      <c r="O1005" s="205"/>
      <c r="P1005" s="204"/>
      <c r="Q1005" s="201"/>
      <c r="R1005" s="202" t="str">
        <f>IF(ISBLANK(Q1005), "", VLOOKUP(Q1005, Z!$A$2:$C$4127, 3, FALSE))</f>
        <v/>
      </c>
      <c r="S1005" s="206"/>
      <c r="T1005" s="207">
        <f t="shared" si="165"/>
        <v>0</v>
      </c>
      <c r="U1005" s="211"/>
      <c r="V1005" s="237">
        <f t="shared" si="166"/>
        <v>1</v>
      </c>
      <c r="W1005" s="238">
        <f t="shared" si="172"/>
        <v>36.82</v>
      </c>
      <c r="X1005" s="239">
        <f t="shared" si="167"/>
        <v>1</v>
      </c>
      <c r="Y1005" s="237">
        <f t="shared" si="168"/>
        <v>1</v>
      </c>
      <c r="Z1005" s="238">
        <f t="shared" si="169"/>
        <v>23.933</v>
      </c>
      <c r="AA1005" s="238">
        <f t="shared" si="170"/>
        <v>23.933</v>
      </c>
      <c r="AB1005" s="238">
        <f t="shared" si="173"/>
        <v>13.052</v>
      </c>
      <c r="AC1005" s="238">
        <f t="shared" si="171"/>
        <v>15.262500000000001</v>
      </c>
      <c r="AD1005" s="240">
        <f t="shared" si="174"/>
        <v>0</v>
      </c>
      <c r="AE1005" s="240">
        <f t="shared" si="175"/>
        <v>79</v>
      </c>
      <c r="AF1005" s="240"/>
      <c r="AG1005" s="240"/>
    </row>
    <row r="1006" spans="1:33" x14ac:dyDescent="0.2">
      <c r="A1006" s="197"/>
      <c r="B1006" s="226">
        <v>977</v>
      </c>
      <c r="C1006" s="204"/>
      <c r="D1006" s="204"/>
      <c r="E1006" s="201"/>
      <c r="F1006" s="202" t="str">
        <f>IF(ISBLANK(E1006), "", VLOOKUP(E1006, Z!$A$2:$C$4127, 3, FALSE))</f>
        <v/>
      </c>
      <c r="G1006" s="227"/>
      <c r="H1006" s="227"/>
      <c r="I1006" s="203" cm="1">
        <f t="array" ref="I1006">IFERROR(W1006/100*L1006*INDEX(Application,X1006,4), 0)</f>
        <v>0</v>
      </c>
      <c r="J1006" s="204"/>
      <c r="K1006" s="204"/>
      <c r="L1006" s="229"/>
      <c r="M1006" s="228"/>
      <c r="N1006" s="203" cm="1">
        <f t="array" ref="N1006">IFERROR(M1006/100*L1006*INDEX(Application,X1006,4), 0)</f>
        <v>0</v>
      </c>
      <c r="O1006" s="205"/>
      <c r="P1006" s="204"/>
      <c r="Q1006" s="201"/>
      <c r="R1006" s="202" t="str">
        <f>IF(ISBLANK(Q1006), "", VLOOKUP(Q1006, Z!$A$2:$C$4127, 3, FALSE))</f>
        <v/>
      </c>
      <c r="S1006" s="206"/>
      <c r="T1006" s="207">
        <f t="shared" si="165"/>
        <v>0</v>
      </c>
      <c r="U1006" s="211"/>
      <c r="V1006" s="237">
        <f t="shared" si="166"/>
        <v>1</v>
      </c>
      <c r="W1006" s="238">
        <f t="shared" si="172"/>
        <v>36.82</v>
      </c>
      <c r="X1006" s="239">
        <f t="shared" si="167"/>
        <v>1</v>
      </c>
      <c r="Y1006" s="237">
        <f t="shared" si="168"/>
        <v>1</v>
      </c>
      <c r="Z1006" s="238">
        <f t="shared" si="169"/>
        <v>23.933</v>
      </c>
      <c r="AA1006" s="238">
        <f t="shared" si="170"/>
        <v>23.933</v>
      </c>
      <c r="AB1006" s="238">
        <f t="shared" si="173"/>
        <v>13.052</v>
      </c>
      <c r="AC1006" s="238">
        <f t="shared" si="171"/>
        <v>15.262500000000001</v>
      </c>
      <c r="AD1006" s="240">
        <f t="shared" si="174"/>
        <v>0</v>
      </c>
      <c r="AE1006" s="240">
        <f t="shared" si="175"/>
        <v>79</v>
      </c>
      <c r="AF1006" s="240"/>
      <c r="AG1006" s="240"/>
    </row>
    <row r="1007" spans="1:33" x14ac:dyDescent="0.2">
      <c r="A1007" s="197"/>
      <c r="B1007" s="9">
        <v>978</v>
      </c>
      <c r="C1007" s="204"/>
      <c r="D1007" s="204"/>
      <c r="E1007" s="201"/>
      <c r="F1007" s="202" t="str">
        <f>IF(ISBLANK(E1007), "", VLOOKUP(E1007, Z!$A$2:$C$4127, 3, FALSE))</f>
        <v/>
      </c>
      <c r="G1007" s="227"/>
      <c r="H1007" s="227"/>
      <c r="I1007" s="203" cm="1">
        <f t="array" ref="I1007">IFERROR(W1007/100*L1007*INDEX(Application,X1007,4), 0)</f>
        <v>0</v>
      </c>
      <c r="J1007" s="204"/>
      <c r="K1007" s="204"/>
      <c r="L1007" s="229"/>
      <c r="M1007" s="228"/>
      <c r="N1007" s="203" cm="1">
        <f t="array" ref="N1007">IFERROR(M1007/100*L1007*INDEX(Application,X1007,4), 0)</f>
        <v>0</v>
      </c>
      <c r="O1007" s="205"/>
      <c r="P1007" s="204"/>
      <c r="Q1007" s="201"/>
      <c r="R1007" s="202" t="str">
        <f>IF(ISBLANK(Q1007), "", VLOOKUP(Q1007, Z!$A$2:$C$4127, 3, FALSE))</f>
        <v/>
      </c>
      <c r="S1007" s="206"/>
      <c r="T1007" s="207">
        <f t="shared" si="165"/>
        <v>0</v>
      </c>
      <c r="U1007" s="211"/>
      <c r="V1007" s="237">
        <f t="shared" si="166"/>
        <v>1</v>
      </c>
      <c r="W1007" s="238">
        <f t="shared" si="172"/>
        <v>36.82</v>
      </c>
      <c r="X1007" s="239">
        <f t="shared" si="167"/>
        <v>1</v>
      </c>
      <c r="Y1007" s="237">
        <f t="shared" si="168"/>
        <v>1</v>
      </c>
      <c r="Z1007" s="238">
        <f t="shared" si="169"/>
        <v>23.933</v>
      </c>
      <c r="AA1007" s="238">
        <f t="shared" si="170"/>
        <v>23.933</v>
      </c>
      <c r="AB1007" s="238">
        <f t="shared" si="173"/>
        <v>13.052</v>
      </c>
      <c r="AC1007" s="238">
        <f t="shared" si="171"/>
        <v>15.262500000000001</v>
      </c>
      <c r="AD1007" s="240">
        <f t="shared" si="174"/>
        <v>0</v>
      </c>
      <c r="AE1007" s="240">
        <f t="shared" si="175"/>
        <v>79</v>
      </c>
      <c r="AF1007" s="240"/>
      <c r="AG1007" s="240"/>
    </row>
    <row r="1008" spans="1:33" x14ac:dyDescent="0.2">
      <c r="A1008" s="197"/>
      <c r="B1008" s="9">
        <v>979</v>
      </c>
      <c r="C1008" s="204"/>
      <c r="D1008" s="204"/>
      <c r="E1008" s="201"/>
      <c r="F1008" s="202" t="str">
        <f>IF(ISBLANK(E1008), "", VLOOKUP(E1008, Z!$A$2:$C$4127, 3, FALSE))</f>
        <v/>
      </c>
      <c r="G1008" s="227"/>
      <c r="H1008" s="227"/>
      <c r="I1008" s="203" cm="1">
        <f t="array" ref="I1008">IFERROR(W1008/100*L1008*INDEX(Application,X1008,4), 0)</f>
        <v>0</v>
      </c>
      <c r="J1008" s="204"/>
      <c r="K1008" s="204"/>
      <c r="L1008" s="229"/>
      <c r="M1008" s="228"/>
      <c r="N1008" s="203" cm="1">
        <f t="array" ref="N1008">IFERROR(M1008/100*L1008*INDEX(Application,X1008,4), 0)</f>
        <v>0</v>
      </c>
      <c r="O1008" s="205"/>
      <c r="P1008" s="204"/>
      <c r="Q1008" s="201"/>
      <c r="R1008" s="202" t="str">
        <f>IF(ISBLANK(Q1008), "", VLOOKUP(Q1008, Z!$A$2:$C$4127, 3, FALSE))</f>
        <v/>
      </c>
      <c r="S1008" s="206"/>
      <c r="T1008" s="207">
        <f t="shared" si="165"/>
        <v>0</v>
      </c>
      <c r="U1008" s="211"/>
      <c r="V1008" s="237">
        <f t="shared" si="166"/>
        <v>1</v>
      </c>
      <c r="W1008" s="238">
        <f t="shared" si="172"/>
        <v>36.82</v>
      </c>
      <c r="X1008" s="239">
        <f t="shared" si="167"/>
        <v>1</v>
      </c>
      <c r="Y1008" s="237">
        <f t="shared" si="168"/>
        <v>1</v>
      </c>
      <c r="Z1008" s="238">
        <f t="shared" si="169"/>
        <v>23.933</v>
      </c>
      <c r="AA1008" s="238">
        <f t="shared" si="170"/>
        <v>23.933</v>
      </c>
      <c r="AB1008" s="238">
        <f t="shared" si="173"/>
        <v>13.052</v>
      </c>
      <c r="AC1008" s="238">
        <f t="shared" si="171"/>
        <v>15.262500000000001</v>
      </c>
      <c r="AD1008" s="240">
        <f t="shared" si="174"/>
        <v>0</v>
      </c>
      <c r="AE1008" s="240">
        <f t="shared" si="175"/>
        <v>79</v>
      </c>
      <c r="AF1008" s="240"/>
      <c r="AG1008" s="240"/>
    </row>
    <row r="1009" spans="1:33" x14ac:dyDescent="0.2">
      <c r="A1009" s="197"/>
      <c r="B1009" s="9">
        <v>980</v>
      </c>
      <c r="C1009" s="204"/>
      <c r="D1009" s="204"/>
      <c r="E1009" s="201"/>
      <c r="F1009" s="202" t="str">
        <f>IF(ISBLANK(E1009), "", VLOOKUP(E1009, Z!$A$2:$C$4127, 3, FALSE))</f>
        <v/>
      </c>
      <c r="G1009" s="227"/>
      <c r="H1009" s="227"/>
      <c r="I1009" s="203" cm="1">
        <f t="array" ref="I1009">IFERROR(W1009/100*L1009*INDEX(Application,X1009,4), 0)</f>
        <v>0</v>
      </c>
      <c r="J1009" s="204"/>
      <c r="K1009" s="204"/>
      <c r="L1009" s="229"/>
      <c r="M1009" s="228"/>
      <c r="N1009" s="203" cm="1">
        <f t="array" ref="N1009">IFERROR(M1009/100*L1009*INDEX(Application,X1009,4), 0)</f>
        <v>0</v>
      </c>
      <c r="O1009" s="205"/>
      <c r="P1009" s="204"/>
      <c r="Q1009" s="201"/>
      <c r="R1009" s="202" t="str">
        <f>IF(ISBLANK(Q1009), "", VLOOKUP(Q1009, Z!$A$2:$C$4127, 3, FALSE))</f>
        <v/>
      </c>
      <c r="S1009" s="206"/>
      <c r="T1009" s="207">
        <f t="shared" si="165"/>
        <v>0</v>
      </c>
      <c r="U1009" s="211"/>
      <c r="V1009" s="237">
        <f t="shared" si="166"/>
        <v>1</v>
      </c>
      <c r="W1009" s="238">
        <f t="shared" si="172"/>
        <v>36.82</v>
      </c>
      <c r="X1009" s="239">
        <f t="shared" si="167"/>
        <v>1</v>
      </c>
      <c r="Y1009" s="237">
        <f t="shared" si="168"/>
        <v>1</v>
      </c>
      <c r="Z1009" s="238">
        <f t="shared" si="169"/>
        <v>23.933</v>
      </c>
      <c r="AA1009" s="238">
        <f t="shared" si="170"/>
        <v>23.933</v>
      </c>
      <c r="AB1009" s="238">
        <f t="shared" si="173"/>
        <v>13.052</v>
      </c>
      <c r="AC1009" s="238">
        <f t="shared" si="171"/>
        <v>15.262500000000001</v>
      </c>
      <c r="AD1009" s="240">
        <f t="shared" si="174"/>
        <v>0</v>
      </c>
      <c r="AE1009" s="240">
        <f t="shared" si="175"/>
        <v>79</v>
      </c>
      <c r="AF1009" s="240"/>
      <c r="AG1009" s="240"/>
    </row>
    <row r="1010" spans="1:33" x14ac:dyDescent="0.2">
      <c r="A1010" s="197"/>
      <c r="B1010" s="226">
        <v>981</v>
      </c>
      <c r="C1010" s="204"/>
      <c r="D1010" s="204"/>
      <c r="E1010" s="201"/>
      <c r="F1010" s="202" t="str">
        <f>IF(ISBLANK(E1010), "", VLOOKUP(E1010, Z!$A$2:$C$4127, 3, FALSE))</f>
        <v/>
      </c>
      <c r="G1010" s="227"/>
      <c r="H1010" s="227"/>
      <c r="I1010" s="203" cm="1">
        <f t="array" ref="I1010">IFERROR(W1010/100*L1010*INDEX(Application,X1010,4), 0)</f>
        <v>0</v>
      </c>
      <c r="J1010" s="204"/>
      <c r="K1010" s="204"/>
      <c r="L1010" s="229"/>
      <c r="M1010" s="228"/>
      <c r="N1010" s="203" cm="1">
        <f t="array" ref="N1010">IFERROR(M1010/100*L1010*INDEX(Application,X1010,4), 0)</f>
        <v>0</v>
      </c>
      <c r="O1010" s="205"/>
      <c r="P1010" s="204"/>
      <c r="Q1010" s="201"/>
      <c r="R1010" s="202" t="str">
        <f>IF(ISBLANK(Q1010), "", VLOOKUP(Q1010, Z!$A$2:$C$4127, 3, FALSE))</f>
        <v/>
      </c>
      <c r="S1010" s="206"/>
      <c r="T1010" s="207">
        <f t="shared" si="165"/>
        <v>0</v>
      </c>
      <c r="U1010" s="211"/>
      <c r="V1010" s="237">
        <f t="shared" si="166"/>
        <v>1</v>
      </c>
      <c r="W1010" s="238">
        <f t="shared" si="172"/>
        <v>36.82</v>
      </c>
      <c r="X1010" s="239">
        <f t="shared" si="167"/>
        <v>1</v>
      </c>
      <c r="Y1010" s="237">
        <f t="shared" si="168"/>
        <v>1</v>
      </c>
      <c r="Z1010" s="238">
        <f t="shared" si="169"/>
        <v>23.933</v>
      </c>
      <c r="AA1010" s="238">
        <f t="shared" si="170"/>
        <v>23.933</v>
      </c>
      <c r="AB1010" s="238">
        <f t="shared" si="173"/>
        <v>13.052</v>
      </c>
      <c r="AC1010" s="238">
        <f t="shared" si="171"/>
        <v>15.262500000000001</v>
      </c>
      <c r="AD1010" s="240">
        <f t="shared" si="174"/>
        <v>0</v>
      </c>
      <c r="AE1010" s="240">
        <f t="shared" si="175"/>
        <v>79</v>
      </c>
      <c r="AF1010" s="240"/>
      <c r="AG1010" s="240"/>
    </row>
    <row r="1011" spans="1:33" x14ac:dyDescent="0.2">
      <c r="A1011" s="197"/>
      <c r="B1011" s="9">
        <v>982</v>
      </c>
      <c r="C1011" s="204"/>
      <c r="D1011" s="204"/>
      <c r="E1011" s="201"/>
      <c r="F1011" s="202" t="str">
        <f>IF(ISBLANK(E1011), "", VLOOKUP(E1011, Z!$A$2:$C$4127, 3, FALSE))</f>
        <v/>
      </c>
      <c r="G1011" s="227"/>
      <c r="H1011" s="227"/>
      <c r="I1011" s="203" cm="1">
        <f t="array" ref="I1011">IFERROR(W1011/100*L1011*INDEX(Application,X1011,4), 0)</f>
        <v>0</v>
      </c>
      <c r="J1011" s="204"/>
      <c r="K1011" s="204"/>
      <c r="L1011" s="229"/>
      <c r="M1011" s="228"/>
      <c r="N1011" s="203" cm="1">
        <f t="array" ref="N1011">IFERROR(M1011/100*L1011*INDEX(Application,X1011,4), 0)</f>
        <v>0</v>
      </c>
      <c r="O1011" s="205"/>
      <c r="P1011" s="204"/>
      <c r="Q1011" s="201"/>
      <c r="R1011" s="202" t="str">
        <f>IF(ISBLANK(Q1011), "", VLOOKUP(Q1011, Z!$A$2:$C$4127, 3, FALSE))</f>
        <v/>
      </c>
      <c r="S1011" s="206"/>
      <c r="T1011" s="207">
        <f t="shared" si="165"/>
        <v>0</v>
      </c>
      <c r="U1011" s="211"/>
      <c r="V1011" s="237">
        <f t="shared" si="166"/>
        <v>1</v>
      </c>
      <c r="W1011" s="238">
        <f t="shared" si="172"/>
        <v>36.82</v>
      </c>
      <c r="X1011" s="239">
        <f t="shared" si="167"/>
        <v>1</v>
      </c>
      <c r="Y1011" s="237">
        <f t="shared" si="168"/>
        <v>1</v>
      </c>
      <c r="Z1011" s="238">
        <f t="shared" si="169"/>
        <v>23.933</v>
      </c>
      <c r="AA1011" s="238">
        <f t="shared" si="170"/>
        <v>23.933</v>
      </c>
      <c r="AB1011" s="238">
        <f t="shared" si="173"/>
        <v>13.052</v>
      </c>
      <c r="AC1011" s="238">
        <f t="shared" si="171"/>
        <v>15.262500000000001</v>
      </c>
      <c r="AD1011" s="240">
        <f t="shared" si="174"/>
        <v>0</v>
      </c>
      <c r="AE1011" s="240">
        <f t="shared" si="175"/>
        <v>79</v>
      </c>
      <c r="AF1011" s="240"/>
      <c r="AG1011" s="240"/>
    </row>
    <row r="1012" spans="1:33" x14ac:dyDescent="0.2">
      <c r="A1012" s="197"/>
      <c r="B1012" s="9">
        <v>983</v>
      </c>
      <c r="C1012" s="204"/>
      <c r="D1012" s="204"/>
      <c r="E1012" s="201"/>
      <c r="F1012" s="202" t="str">
        <f>IF(ISBLANK(E1012), "", VLOOKUP(E1012, Z!$A$2:$C$4127, 3, FALSE))</f>
        <v/>
      </c>
      <c r="G1012" s="227"/>
      <c r="H1012" s="227"/>
      <c r="I1012" s="203" cm="1">
        <f t="array" ref="I1012">IFERROR(W1012/100*L1012*INDEX(Application,X1012,4), 0)</f>
        <v>0</v>
      </c>
      <c r="J1012" s="204"/>
      <c r="K1012" s="204"/>
      <c r="L1012" s="229"/>
      <c r="M1012" s="228"/>
      <c r="N1012" s="203" cm="1">
        <f t="array" ref="N1012">IFERROR(M1012/100*L1012*INDEX(Application,X1012,4), 0)</f>
        <v>0</v>
      </c>
      <c r="O1012" s="205"/>
      <c r="P1012" s="204"/>
      <c r="Q1012" s="201"/>
      <c r="R1012" s="202" t="str">
        <f>IF(ISBLANK(Q1012), "", VLOOKUP(Q1012, Z!$A$2:$C$4127, 3, FALSE))</f>
        <v/>
      </c>
      <c r="S1012" s="206"/>
      <c r="T1012" s="207">
        <f t="shared" si="165"/>
        <v>0</v>
      </c>
      <c r="U1012" s="211"/>
      <c r="V1012" s="237">
        <f t="shared" si="166"/>
        <v>1</v>
      </c>
      <c r="W1012" s="238">
        <f t="shared" si="172"/>
        <v>36.82</v>
      </c>
      <c r="X1012" s="239">
        <f t="shared" si="167"/>
        <v>1</v>
      </c>
      <c r="Y1012" s="237">
        <f t="shared" si="168"/>
        <v>1</v>
      </c>
      <c r="Z1012" s="238">
        <f t="shared" si="169"/>
        <v>23.933</v>
      </c>
      <c r="AA1012" s="238">
        <f t="shared" si="170"/>
        <v>23.933</v>
      </c>
      <c r="AB1012" s="238">
        <f t="shared" si="173"/>
        <v>13.052</v>
      </c>
      <c r="AC1012" s="238">
        <f t="shared" si="171"/>
        <v>15.262500000000001</v>
      </c>
      <c r="AD1012" s="240">
        <f t="shared" si="174"/>
        <v>0</v>
      </c>
      <c r="AE1012" s="240">
        <f t="shared" si="175"/>
        <v>79</v>
      </c>
      <c r="AF1012" s="240"/>
      <c r="AG1012" s="240"/>
    </row>
    <row r="1013" spans="1:33" x14ac:dyDescent="0.2">
      <c r="A1013" s="197"/>
      <c r="B1013" s="9">
        <v>984</v>
      </c>
      <c r="C1013" s="204"/>
      <c r="D1013" s="204"/>
      <c r="E1013" s="201"/>
      <c r="F1013" s="202" t="str">
        <f>IF(ISBLANK(E1013), "", VLOOKUP(E1013, Z!$A$2:$C$4127, 3, FALSE))</f>
        <v/>
      </c>
      <c r="G1013" s="227"/>
      <c r="H1013" s="227"/>
      <c r="I1013" s="203" cm="1">
        <f t="array" ref="I1013">IFERROR(W1013/100*L1013*INDEX(Application,X1013,4), 0)</f>
        <v>0</v>
      </c>
      <c r="J1013" s="204"/>
      <c r="K1013" s="204"/>
      <c r="L1013" s="229"/>
      <c r="M1013" s="228"/>
      <c r="N1013" s="203" cm="1">
        <f t="array" ref="N1013">IFERROR(M1013/100*L1013*INDEX(Application,X1013,4), 0)</f>
        <v>0</v>
      </c>
      <c r="O1013" s="205"/>
      <c r="P1013" s="204"/>
      <c r="Q1013" s="201"/>
      <c r="R1013" s="202" t="str">
        <f>IF(ISBLANK(Q1013), "", VLOOKUP(Q1013, Z!$A$2:$C$4127, 3, FALSE))</f>
        <v/>
      </c>
      <c r="S1013" s="206"/>
      <c r="T1013" s="207">
        <f t="shared" si="165"/>
        <v>0</v>
      </c>
      <c r="U1013" s="211"/>
      <c r="V1013" s="237">
        <f t="shared" si="166"/>
        <v>1</v>
      </c>
      <c r="W1013" s="238">
        <f t="shared" si="172"/>
        <v>36.82</v>
      </c>
      <c r="X1013" s="239">
        <f t="shared" si="167"/>
        <v>1</v>
      </c>
      <c r="Y1013" s="237">
        <f t="shared" si="168"/>
        <v>1</v>
      </c>
      <c r="Z1013" s="238">
        <f t="shared" si="169"/>
        <v>23.933</v>
      </c>
      <c r="AA1013" s="238">
        <f t="shared" si="170"/>
        <v>23.933</v>
      </c>
      <c r="AB1013" s="238">
        <f t="shared" si="173"/>
        <v>13.052</v>
      </c>
      <c r="AC1013" s="238">
        <f t="shared" si="171"/>
        <v>15.262500000000001</v>
      </c>
      <c r="AD1013" s="240">
        <f t="shared" si="174"/>
        <v>0</v>
      </c>
      <c r="AE1013" s="240">
        <f t="shared" si="175"/>
        <v>79</v>
      </c>
      <c r="AF1013" s="240"/>
      <c r="AG1013" s="240"/>
    </row>
    <row r="1014" spans="1:33" x14ac:dyDescent="0.2">
      <c r="A1014" s="197"/>
      <c r="B1014" s="226">
        <v>985</v>
      </c>
      <c r="C1014" s="204"/>
      <c r="D1014" s="204"/>
      <c r="E1014" s="201"/>
      <c r="F1014" s="202" t="str">
        <f>IF(ISBLANK(E1014), "", VLOOKUP(E1014, Z!$A$2:$C$4127, 3, FALSE))</f>
        <v/>
      </c>
      <c r="G1014" s="227"/>
      <c r="H1014" s="227"/>
      <c r="I1014" s="203" cm="1">
        <f t="array" ref="I1014">IFERROR(W1014/100*L1014*INDEX(Application,X1014,4), 0)</f>
        <v>0</v>
      </c>
      <c r="J1014" s="204"/>
      <c r="K1014" s="204"/>
      <c r="L1014" s="229"/>
      <c r="M1014" s="228"/>
      <c r="N1014" s="203" cm="1">
        <f t="array" ref="N1014">IFERROR(M1014/100*L1014*INDEX(Application,X1014,4), 0)</f>
        <v>0</v>
      </c>
      <c r="O1014" s="205"/>
      <c r="P1014" s="204"/>
      <c r="Q1014" s="201"/>
      <c r="R1014" s="202" t="str">
        <f>IF(ISBLANK(Q1014), "", VLOOKUP(Q1014, Z!$A$2:$C$4127, 3, FALSE))</f>
        <v/>
      </c>
      <c r="S1014" s="206"/>
      <c r="T1014" s="207">
        <f t="shared" si="165"/>
        <v>0</v>
      </c>
      <c r="U1014" s="211"/>
      <c r="V1014" s="237">
        <f t="shared" si="166"/>
        <v>1</v>
      </c>
      <c r="W1014" s="238">
        <f t="shared" si="172"/>
        <v>36.82</v>
      </c>
      <c r="X1014" s="239">
        <f t="shared" si="167"/>
        <v>1</v>
      </c>
      <c r="Y1014" s="237">
        <f t="shared" si="168"/>
        <v>1</v>
      </c>
      <c r="Z1014" s="238">
        <f t="shared" si="169"/>
        <v>23.933</v>
      </c>
      <c r="AA1014" s="238">
        <f t="shared" si="170"/>
        <v>23.933</v>
      </c>
      <c r="AB1014" s="238">
        <f t="shared" si="173"/>
        <v>13.052</v>
      </c>
      <c r="AC1014" s="238">
        <f t="shared" si="171"/>
        <v>15.262500000000001</v>
      </c>
      <c r="AD1014" s="240">
        <f t="shared" si="174"/>
        <v>0</v>
      </c>
      <c r="AE1014" s="240">
        <f t="shared" si="175"/>
        <v>79</v>
      </c>
      <c r="AF1014" s="240"/>
      <c r="AG1014" s="240"/>
    </row>
    <row r="1015" spans="1:33" x14ac:dyDescent="0.2">
      <c r="A1015" s="197"/>
      <c r="B1015" s="9">
        <v>986</v>
      </c>
      <c r="C1015" s="204"/>
      <c r="D1015" s="204"/>
      <c r="E1015" s="201"/>
      <c r="F1015" s="202" t="str">
        <f>IF(ISBLANK(E1015), "", VLOOKUP(E1015, Z!$A$2:$C$4127, 3, FALSE))</f>
        <v/>
      </c>
      <c r="G1015" s="227"/>
      <c r="H1015" s="227"/>
      <c r="I1015" s="203" cm="1">
        <f t="array" ref="I1015">IFERROR(W1015/100*L1015*INDEX(Application,X1015,4), 0)</f>
        <v>0</v>
      </c>
      <c r="J1015" s="204"/>
      <c r="K1015" s="204"/>
      <c r="L1015" s="229"/>
      <c r="M1015" s="228"/>
      <c r="N1015" s="203" cm="1">
        <f t="array" ref="N1015">IFERROR(M1015/100*L1015*INDEX(Application,X1015,4), 0)</f>
        <v>0</v>
      </c>
      <c r="O1015" s="205"/>
      <c r="P1015" s="204"/>
      <c r="Q1015" s="201"/>
      <c r="R1015" s="202" t="str">
        <f>IF(ISBLANK(Q1015), "", VLOOKUP(Q1015, Z!$A$2:$C$4127, 3, FALSE))</f>
        <v/>
      </c>
      <c r="S1015" s="206"/>
      <c r="T1015" s="207">
        <f t="shared" si="165"/>
        <v>0</v>
      </c>
      <c r="U1015" s="211"/>
      <c r="V1015" s="237">
        <f t="shared" si="166"/>
        <v>1</v>
      </c>
      <c r="W1015" s="238">
        <f t="shared" si="172"/>
        <v>36.82</v>
      </c>
      <c r="X1015" s="239">
        <f t="shared" si="167"/>
        <v>1</v>
      </c>
      <c r="Y1015" s="237">
        <f t="shared" si="168"/>
        <v>1</v>
      </c>
      <c r="Z1015" s="238">
        <f t="shared" si="169"/>
        <v>23.933</v>
      </c>
      <c r="AA1015" s="238">
        <f t="shared" si="170"/>
        <v>23.933</v>
      </c>
      <c r="AB1015" s="238">
        <f t="shared" si="173"/>
        <v>13.052</v>
      </c>
      <c r="AC1015" s="238">
        <f t="shared" si="171"/>
        <v>15.262500000000001</v>
      </c>
      <c r="AD1015" s="240">
        <f t="shared" si="174"/>
        <v>0</v>
      </c>
      <c r="AE1015" s="240">
        <f t="shared" si="175"/>
        <v>79</v>
      </c>
      <c r="AF1015" s="240"/>
      <c r="AG1015" s="240"/>
    </row>
    <row r="1016" spans="1:33" x14ac:dyDescent="0.2">
      <c r="A1016" s="197"/>
      <c r="B1016" s="9">
        <v>987</v>
      </c>
      <c r="C1016" s="204"/>
      <c r="D1016" s="204"/>
      <c r="E1016" s="201"/>
      <c r="F1016" s="202" t="str">
        <f>IF(ISBLANK(E1016), "", VLOOKUP(E1016, Z!$A$2:$C$4127, 3, FALSE))</f>
        <v/>
      </c>
      <c r="G1016" s="227"/>
      <c r="H1016" s="227"/>
      <c r="I1016" s="203" cm="1">
        <f t="array" ref="I1016">IFERROR(W1016/100*L1016*INDEX(Application,X1016,4), 0)</f>
        <v>0</v>
      </c>
      <c r="J1016" s="204"/>
      <c r="K1016" s="204"/>
      <c r="L1016" s="229"/>
      <c r="M1016" s="228"/>
      <c r="N1016" s="203" cm="1">
        <f t="array" ref="N1016">IFERROR(M1016/100*L1016*INDEX(Application,X1016,4), 0)</f>
        <v>0</v>
      </c>
      <c r="O1016" s="205"/>
      <c r="P1016" s="204"/>
      <c r="Q1016" s="201"/>
      <c r="R1016" s="202" t="str">
        <f>IF(ISBLANK(Q1016), "", VLOOKUP(Q1016, Z!$A$2:$C$4127, 3, FALSE))</f>
        <v/>
      </c>
      <c r="S1016" s="206"/>
      <c r="T1016" s="207">
        <f t="shared" si="165"/>
        <v>0</v>
      </c>
      <c r="U1016" s="211"/>
      <c r="V1016" s="237">
        <f t="shared" si="166"/>
        <v>1</v>
      </c>
      <c r="W1016" s="238">
        <f t="shared" si="172"/>
        <v>36.82</v>
      </c>
      <c r="X1016" s="239">
        <f t="shared" si="167"/>
        <v>1</v>
      </c>
      <c r="Y1016" s="237">
        <f t="shared" si="168"/>
        <v>1</v>
      </c>
      <c r="Z1016" s="238">
        <f t="shared" si="169"/>
        <v>23.933</v>
      </c>
      <c r="AA1016" s="238">
        <f t="shared" si="170"/>
        <v>23.933</v>
      </c>
      <c r="AB1016" s="238">
        <f t="shared" si="173"/>
        <v>13.052</v>
      </c>
      <c r="AC1016" s="238">
        <f t="shared" si="171"/>
        <v>15.262500000000001</v>
      </c>
      <c r="AD1016" s="240">
        <f t="shared" si="174"/>
        <v>0</v>
      </c>
      <c r="AE1016" s="240">
        <f t="shared" si="175"/>
        <v>79</v>
      </c>
      <c r="AF1016" s="240"/>
      <c r="AG1016" s="240"/>
    </row>
    <row r="1017" spans="1:33" x14ac:dyDescent="0.2">
      <c r="A1017" s="197"/>
      <c r="B1017" s="9">
        <v>988</v>
      </c>
      <c r="C1017" s="204"/>
      <c r="D1017" s="204"/>
      <c r="E1017" s="201"/>
      <c r="F1017" s="202" t="str">
        <f>IF(ISBLANK(E1017), "", VLOOKUP(E1017, Z!$A$2:$C$4127, 3, FALSE))</f>
        <v/>
      </c>
      <c r="G1017" s="227"/>
      <c r="H1017" s="227"/>
      <c r="I1017" s="203" cm="1">
        <f t="array" ref="I1017">IFERROR(W1017/100*L1017*INDEX(Application,X1017,4), 0)</f>
        <v>0</v>
      </c>
      <c r="J1017" s="204"/>
      <c r="K1017" s="204"/>
      <c r="L1017" s="229"/>
      <c r="M1017" s="228"/>
      <c r="N1017" s="203" cm="1">
        <f t="array" ref="N1017">IFERROR(M1017/100*L1017*INDEX(Application,X1017,4), 0)</f>
        <v>0</v>
      </c>
      <c r="O1017" s="205"/>
      <c r="P1017" s="204"/>
      <c r="Q1017" s="201"/>
      <c r="R1017" s="202" t="str">
        <f>IF(ISBLANK(Q1017), "", VLOOKUP(Q1017, Z!$A$2:$C$4127, 3, FALSE))</f>
        <v/>
      </c>
      <c r="S1017" s="206"/>
      <c r="T1017" s="207">
        <f t="shared" ref="T1017:T1029" si="176">0.75*(I1017-N1017)*10</f>
        <v>0</v>
      </c>
      <c r="U1017" s="211"/>
      <c r="V1017" s="237">
        <f t="shared" ref="V1017:V1029" si="177">IF(ISBLANK(G1017), 1, IFERROR(MATCH(G1017, INDEX(Type,,1), 0), IFERROR(MATCH(G1017, INDEX(Type,,2), 0), MATCH(G1017, INDEX(Type,,3), 0))))</f>
        <v>1</v>
      </c>
      <c r="W1017" s="238">
        <f t="shared" ref="W1017:W1029" si="178">IF(V1017=1,36.82+L1017*(-0.2119),IF(V1017=2,20.08,IF(V1017=3,20.35+L1017*(-0.0374),0)))</f>
        <v>36.82</v>
      </c>
      <c r="X1017" s="239">
        <f t="shared" ref="X1017:X1029" si="179">IF(ISBLANK(H1017), 1, IFERROR(MATCH(H1017, INDEX(Application,,1), 0), IFERROR(MATCH(H1017, INDEX(Application,,2), 0), MATCH(H1017, INDEX(Application,,3), 0))))</f>
        <v>1</v>
      </c>
      <c r="Y1017" s="237">
        <f t="shared" ref="Y1017:Y1029" si="180">IF(ISBLANK(G1017), 1, IFERROR(MATCH(G1017, INDEX(Type,,1), 0), IFERROR(MATCH(G1017, INDEX(Type,,2), 0), MATCH(G1017, INDEX(Type,,3), 0))))</f>
        <v>1</v>
      </c>
      <c r="Z1017" s="238">
        <f t="shared" ref="Z1017:Z1029" si="181">IF(Y1017=1,0.65*(36.82+L1017*(-0.2119)),IF(Y1017=2,0.65*20.08,IF(Y1017=3,0.75*(20.35+L1017*(-0.0374)),0)))</f>
        <v>23.933</v>
      </c>
      <c r="AA1017" s="238">
        <f t="shared" ref="AA1017:AA1029" si="182">0.65*(36.82+L1017*(-0.2119))</f>
        <v>23.933</v>
      </c>
      <c r="AB1017" s="238">
        <f t="shared" si="173"/>
        <v>13.052</v>
      </c>
      <c r="AC1017" s="238">
        <f t="shared" ref="AC1017:AC1029" si="183">0.75*(20.35+L1017*(-0.0374))</f>
        <v>15.262500000000001</v>
      </c>
      <c r="AD1017" s="240">
        <f t="shared" ref="AD1017:AD1029" si="184">IF(Y1017=1,0,IF(Y1017=2,80,IF(Y1017=3,0,0)))</f>
        <v>0</v>
      </c>
      <c r="AE1017" s="240">
        <f t="shared" ref="AE1017:AE1029" si="185">IF(Y1017=1,79,IF(Y1017=2,199,IF(Y1017=3,199,0)))</f>
        <v>79</v>
      </c>
      <c r="AF1017" s="240"/>
      <c r="AG1017" s="240"/>
    </row>
    <row r="1018" spans="1:33" x14ac:dyDescent="0.2">
      <c r="A1018" s="197"/>
      <c r="B1018" s="9">
        <v>989</v>
      </c>
      <c r="C1018" s="204"/>
      <c r="D1018" s="204"/>
      <c r="E1018" s="201"/>
      <c r="F1018" s="202" t="str">
        <f>IF(ISBLANK(E1018), "", VLOOKUP(E1018, Z!$A$2:$C$4127, 3, FALSE))</f>
        <v/>
      </c>
      <c r="G1018" s="227"/>
      <c r="H1018" s="227"/>
      <c r="I1018" s="203" cm="1">
        <f t="array" ref="I1018">IFERROR(W1018/100*L1018*INDEX(Application,X1018,4), 0)</f>
        <v>0</v>
      </c>
      <c r="J1018" s="204"/>
      <c r="K1018" s="204"/>
      <c r="L1018" s="229"/>
      <c r="M1018" s="228"/>
      <c r="N1018" s="203" cm="1">
        <f t="array" ref="N1018">IFERROR(M1018/100*L1018*INDEX(Application,X1018,4), 0)</f>
        <v>0</v>
      </c>
      <c r="O1018" s="205"/>
      <c r="P1018" s="204"/>
      <c r="Q1018" s="201"/>
      <c r="R1018" s="202" t="str">
        <f>IF(ISBLANK(Q1018), "", VLOOKUP(Q1018, Z!$A$2:$C$4127, 3, FALSE))</f>
        <v/>
      </c>
      <c r="S1018" s="206"/>
      <c r="T1018" s="207">
        <f t="shared" si="176"/>
        <v>0</v>
      </c>
      <c r="U1018" s="211"/>
      <c r="V1018" s="237">
        <f t="shared" si="177"/>
        <v>1</v>
      </c>
      <c r="W1018" s="238">
        <f t="shared" si="178"/>
        <v>36.82</v>
      </c>
      <c r="X1018" s="239">
        <f t="shared" si="179"/>
        <v>1</v>
      </c>
      <c r="Y1018" s="237">
        <f t="shared" si="180"/>
        <v>1</v>
      </c>
      <c r="Z1018" s="238">
        <f t="shared" si="181"/>
        <v>23.933</v>
      </c>
      <c r="AA1018" s="238">
        <f t="shared" si="182"/>
        <v>23.933</v>
      </c>
      <c r="AB1018" s="238">
        <f t="shared" si="173"/>
        <v>13.052</v>
      </c>
      <c r="AC1018" s="238">
        <f t="shared" si="183"/>
        <v>15.262500000000001</v>
      </c>
      <c r="AD1018" s="240">
        <f t="shared" si="184"/>
        <v>0</v>
      </c>
      <c r="AE1018" s="240">
        <f t="shared" si="185"/>
        <v>79</v>
      </c>
      <c r="AF1018" s="240"/>
      <c r="AG1018" s="240"/>
    </row>
    <row r="1019" spans="1:33" x14ac:dyDescent="0.2">
      <c r="A1019" s="197"/>
      <c r="B1019" s="9">
        <v>990</v>
      </c>
      <c r="C1019" s="204"/>
      <c r="D1019" s="204"/>
      <c r="E1019" s="201"/>
      <c r="F1019" s="202" t="str">
        <f>IF(ISBLANK(E1019), "", VLOOKUP(E1019, Z!$A$2:$C$4127, 3, FALSE))</f>
        <v/>
      </c>
      <c r="G1019" s="227"/>
      <c r="H1019" s="227"/>
      <c r="I1019" s="203" cm="1">
        <f t="array" ref="I1019">IFERROR(W1019/100*L1019*INDEX(Application,X1019,4), 0)</f>
        <v>0</v>
      </c>
      <c r="J1019" s="204"/>
      <c r="K1019" s="204"/>
      <c r="L1019" s="229"/>
      <c r="M1019" s="228"/>
      <c r="N1019" s="203" cm="1">
        <f t="array" ref="N1019">IFERROR(M1019/100*L1019*INDEX(Application,X1019,4), 0)</f>
        <v>0</v>
      </c>
      <c r="O1019" s="205"/>
      <c r="P1019" s="204"/>
      <c r="Q1019" s="201"/>
      <c r="R1019" s="202" t="str">
        <f>IF(ISBLANK(Q1019), "", VLOOKUP(Q1019, Z!$A$2:$C$4127, 3, FALSE))</f>
        <v/>
      </c>
      <c r="S1019" s="206"/>
      <c r="T1019" s="207">
        <f t="shared" si="176"/>
        <v>0</v>
      </c>
      <c r="U1019" s="211"/>
      <c r="V1019" s="237">
        <f t="shared" si="177"/>
        <v>1</v>
      </c>
      <c r="W1019" s="238">
        <f t="shared" si="178"/>
        <v>36.82</v>
      </c>
      <c r="X1019" s="239">
        <f t="shared" si="179"/>
        <v>1</v>
      </c>
      <c r="Y1019" s="237">
        <f t="shared" si="180"/>
        <v>1</v>
      </c>
      <c r="Z1019" s="238">
        <f t="shared" si="181"/>
        <v>23.933</v>
      </c>
      <c r="AA1019" s="238">
        <f t="shared" si="182"/>
        <v>23.933</v>
      </c>
      <c r="AB1019" s="238">
        <f t="shared" si="173"/>
        <v>13.052</v>
      </c>
      <c r="AC1019" s="238">
        <f t="shared" si="183"/>
        <v>15.262500000000001</v>
      </c>
      <c r="AD1019" s="240">
        <f t="shared" si="184"/>
        <v>0</v>
      </c>
      <c r="AE1019" s="240">
        <f t="shared" si="185"/>
        <v>79</v>
      </c>
      <c r="AF1019" s="240"/>
      <c r="AG1019" s="240"/>
    </row>
    <row r="1020" spans="1:33" x14ac:dyDescent="0.2">
      <c r="A1020" s="197"/>
      <c r="B1020" s="9">
        <v>991</v>
      </c>
      <c r="C1020" s="204"/>
      <c r="D1020" s="204"/>
      <c r="E1020" s="201"/>
      <c r="F1020" s="202" t="str">
        <f>IF(ISBLANK(E1020), "", VLOOKUP(E1020, Z!$A$2:$C$4127, 3, FALSE))</f>
        <v/>
      </c>
      <c r="G1020" s="227"/>
      <c r="H1020" s="227"/>
      <c r="I1020" s="203" cm="1">
        <f t="array" ref="I1020">IFERROR(W1020/100*L1020*INDEX(Application,X1020,4), 0)</f>
        <v>0</v>
      </c>
      <c r="J1020" s="204"/>
      <c r="K1020" s="204"/>
      <c r="L1020" s="229"/>
      <c r="M1020" s="228"/>
      <c r="N1020" s="203" cm="1">
        <f t="array" ref="N1020">IFERROR(M1020/100*L1020*INDEX(Application,X1020,4), 0)</f>
        <v>0</v>
      </c>
      <c r="O1020" s="205"/>
      <c r="P1020" s="204"/>
      <c r="Q1020" s="201"/>
      <c r="R1020" s="202" t="str">
        <f>IF(ISBLANK(Q1020), "", VLOOKUP(Q1020, Z!$A$2:$C$4127, 3, FALSE))</f>
        <v/>
      </c>
      <c r="S1020" s="206"/>
      <c r="T1020" s="207">
        <f t="shared" si="176"/>
        <v>0</v>
      </c>
      <c r="U1020" s="211"/>
      <c r="V1020" s="237">
        <f t="shared" si="177"/>
        <v>1</v>
      </c>
      <c r="W1020" s="238">
        <f t="shared" si="178"/>
        <v>36.82</v>
      </c>
      <c r="X1020" s="239">
        <f t="shared" si="179"/>
        <v>1</v>
      </c>
      <c r="Y1020" s="237">
        <f t="shared" si="180"/>
        <v>1</v>
      </c>
      <c r="Z1020" s="238">
        <f t="shared" si="181"/>
        <v>23.933</v>
      </c>
      <c r="AA1020" s="238">
        <f t="shared" si="182"/>
        <v>23.933</v>
      </c>
      <c r="AB1020" s="238">
        <f t="shared" si="173"/>
        <v>13.052</v>
      </c>
      <c r="AC1020" s="238">
        <f t="shared" si="183"/>
        <v>15.262500000000001</v>
      </c>
      <c r="AD1020" s="240">
        <f t="shared" si="184"/>
        <v>0</v>
      </c>
      <c r="AE1020" s="240">
        <f t="shared" si="185"/>
        <v>79</v>
      </c>
      <c r="AF1020" s="240"/>
      <c r="AG1020" s="240"/>
    </row>
    <row r="1021" spans="1:33" x14ac:dyDescent="0.2">
      <c r="A1021" s="197"/>
      <c r="B1021" s="9">
        <v>992</v>
      </c>
      <c r="C1021" s="204"/>
      <c r="D1021" s="204"/>
      <c r="E1021" s="201"/>
      <c r="F1021" s="202" t="str">
        <f>IF(ISBLANK(E1021), "", VLOOKUP(E1021, Z!$A$2:$C$4127, 3, FALSE))</f>
        <v/>
      </c>
      <c r="G1021" s="227"/>
      <c r="H1021" s="227"/>
      <c r="I1021" s="203" cm="1">
        <f t="array" ref="I1021">IFERROR(W1021/100*L1021*INDEX(Application,X1021,4), 0)</f>
        <v>0</v>
      </c>
      <c r="J1021" s="204"/>
      <c r="K1021" s="204"/>
      <c r="L1021" s="229"/>
      <c r="M1021" s="228"/>
      <c r="N1021" s="203" cm="1">
        <f t="array" ref="N1021">IFERROR(M1021/100*L1021*INDEX(Application,X1021,4), 0)</f>
        <v>0</v>
      </c>
      <c r="O1021" s="205"/>
      <c r="P1021" s="204"/>
      <c r="Q1021" s="201"/>
      <c r="R1021" s="202" t="str">
        <f>IF(ISBLANK(Q1021), "", VLOOKUP(Q1021, Z!$A$2:$C$4127, 3, FALSE))</f>
        <v/>
      </c>
      <c r="S1021" s="206"/>
      <c r="T1021" s="207">
        <f t="shared" si="176"/>
        <v>0</v>
      </c>
      <c r="U1021" s="211"/>
      <c r="V1021" s="237">
        <f t="shared" si="177"/>
        <v>1</v>
      </c>
      <c r="W1021" s="238">
        <f t="shared" si="178"/>
        <v>36.82</v>
      </c>
      <c r="X1021" s="239">
        <f t="shared" si="179"/>
        <v>1</v>
      </c>
      <c r="Y1021" s="237">
        <f t="shared" si="180"/>
        <v>1</v>
      </c>
      <c r="Z1021" s="238">
        <f t="shared" si="181"/>
        <v>23.933</v>
      </c>
      <c r="AA1021" s="238">
        <f t="shared" si="182"/>
        <v>23.933</v>
      </c>
      <c r="AB1021" s="238">
        <f t="shared" si="173"/>
        <v>13.052</v>
      </c>
      <c r="AC1021" s="238">
        <f t="shared" si="183"/>
        <v>15.262500000000001</v>
      </c>
      <c r="AD1021" s="240">
        <f t="shared" si="184"/>
        <v>0</v>
      </c>
      <c r="AE1021" s="240">
        <f t="shared" si="185"/>
        <v>79</v>
      </c>
      <c r="AF1021" s="240"/>
      <c r="AG1021" s="240"/>
    </row>
    <row r="1022" spans="1:33" x14ac:dyDescent="0.2">
      <c r="A1022" s="197"/>
      <c r="B1022" s="9">
        <v>993</v>
      </c>
      <c r="C1022" s="204"/>
      <c r="D1022" s="204"/>
      <c r="E1022" s="201"/>
      <c r="F1022" s="202" t="str">
        <f>IF(ISBLANK(E1022), "", VLOOKUP(E1022, Z!$A$2:$C$4127, 3, FALSE))</f>
        <v/>
      </c>
      <c r="G1022" s="227"/>
      <c r="H1022" s="227"/>
      <c r="I1022" s="203" cm="1">
        <f t="array" ref="I1022">IFERROR(W1022/100*L1022*INDEX(Application,X1022,4), 0)</f>
        <v>0</v>
      </c>
      <c r="J1022" s="204"/>
      <c r="K1022" s="204"/>
      <c r="L1022" s="229"/>
      <c r="M1022" s="228"/>
      <c r="N1022" s="203" cm="1">
        <f t="array" ref="N1022">IFERROR(M1022/100*L1022*INDEX(Application,X1022,4), 0)</f>
        <v>0</v>
      </c>
      <c r="O1022" s="205"/>
      <c r="P1022" s="204"/>
      <c r="Q1022" s="201"/>
      <c r="R1022" s="202" t="str">
        <f>IF(ISBLANK(Q1022), "", VLOOKUP(Q1022, Z!$A$2:$C$4127, 3, FALSE))</f>
        <v/>
      </c>
      <c r="S1022" s="206"/>
      <c r="T1022" s="207">
        <f t="shared" si="176"/>
        <v>0</v>
      </c>
      <c r="U1022" s="211"/>
      <c r="V1022" s="237">
        <f t="shared" si="177"/>
        <v>1</v>
      </c>
      <c r="W1022" s="238">
        <f t="shared" si="178"/>
        <v>36.82</v>
      </c>
      <c r="X1022" s="239">
        <f t="shared" si="179"/>
        <v>1</v>
      </c>
      <c r="Y1022" s="237">
        <f t="shared" si="180"/>
        <v>1</v>
      </c>
      <c r="Z1022" s="238">
        <f t="shared" si="181"/>
        <v>23.933</v>
      </c>
      <c r="AA1022" s="238">
        <f t="shared" si="182"/>
        <v>23.933</v>
      </c>
      <c r="AB1022" s="238">
        <f t="shared" si="173"/>
        <v>13.052</v>
      </c>
      <c r="AC1022" s="238">
        <f t="shared" si="183"/>
        <v>15.262500000000001</v>
      </c>
      <c r="AD1022" s="240">
        <f t="shared" si="184"/>
        <v>0</v>
      </c>
      <c r="AE1022" s="240">
        <f t="shared" si="185"/>
        <v>79</v>
      </c>
      <c r="AF1022" s="240"/>
      <c r="AG1022" s="240"/>
    </row>
    <row r="1023" spans="1:33" x14ac:dyDescent="0.2">
      <c r="A1023" s="197"/>
      <c r="B1023" s="9">
        <v>994</v>
      </c>
      <c r="C1023" s="204"/>
      <c r="D1023" s="204"/>
      <c r="E1023" s="201"/>
      <c r="F1023" s="202" t="str">
        <f>IF(ISBLANK(E1023), "", VLOOKUP(E1023, Z!$A$2:$C$4127, 3, FALSE))</f>
        <v/>
      </c>
      <c r="G1023" s="227"/>
      <c r="H1023" s="227"/>
      <c r="I1023" s="203" cm="1">
        <f t="array" ref="I1023">IFERROR(W1023/100*L1023*INDEX(Application,X1023,4), 0)</f>
        <v>0</v>
      </c>
      <c r="J1023" s="204"/>
      <c r="K1023" s="204"/>
      <c r="L1023" s="229"/>
      <c r="M1023" s="228"/>
      <c r="N1023" s="203" cm="1">
        <f t="array" ref="N1023">IFERROR(M1023/100*L1023*INDEX(Application,X1023,4), 0)</f>
        <v>0</v>
      </c>
      <c r="O1023" s="205"/>
      <c r="P1023" s="204"/>
      <c r="Q1023" s="201"/>
      <c r="R1023" s="202" t="str">
        <f>IF(ISBLANK(Q1023), "", VLOOKUP(Q1023, Z!$A$2:$C$4127, 3, FALSE))</f>
        <v/>
      </c>
      <c r="S1023" s="206"/>
      <c r="T1023" s="207">
        <f t="shared" si="176"/>
        <v>0</v>
      </c>
      <c r="U1023" s="211"/>
      <c r="V1023" s="237">
        <f t="shared" si="177"/>
        <v>1</v>
      </c>
      <c r="W1023" s="238">
        <f t="shared" si="178"/>
        <v>36.82</v>
      </c>
      <c r="X1023" s="239">
        <f t="shared" si="179"/>
        <v>1</v>
      </c>
      <c r="Y1023" s="237">
        <f t="shared" si="180"/>
        <v>1</v>
      </c>
      <c r="Z1023" s="238">
        <f t="shared" si="181"/>
        <v>23.933</v>
      </c>
      <c r="AA1023" s="238">
        <f t="shared" si="182"/>
        <v>23.933</v>
      </c>
      <c r="AB1023" s="238">
        <f t="shared" si="173"/>
        <v>13.052</v>
      </c>
      <c r="AC1023" s="238">
        <f t="shared" si="183"/>
        <v>15.262500000000001</v>
      </c>
      <c r="AD1023" s="240">
        <f t="shared" si="184"/>
        <v>0</v>
      </c>
      <c r="AE1023" s="240">
        <f t="shared" si="185"/>
        <v>79</v>
      </c>
      <c r="AF1023" s="240"/>
      <c r="AG1023" s="240"/>
    </row>
    <row r="1024" spans="1:33" x14ac:dyDescent="0.2">
      <c r="A1024" s="197"/>
      <c r="B1024" s="9">
        <v>995</v>
      </c>
      <c r="C1024" s="204"/>
      <c r="D1024" s="204"/>
      <c r="E1024" s="201"/>
      <c r="F1024" s="202" t="str">
        <f>IF(ISBLANK(E1024), "", VLOOKUP(E1024, Z!$A$2:$C$4127, 3, FALSE))</f>
        <v/>
      </c>
      <c r="G1024" s="227"/>
      <c r="H1024" s="227"/>
      <c r="I1024" s="203" cm="1">
        <f t="array" ref="I1024">IFERROR(W1024/100*L1024*INDEX(Application,X1024,4), 0)</f>
        <v>0</v>
      </c>
      <c r="J1024" s="204"/>
      <c r="K1024" s="204"/>
      <c r="L1024" s="229"/>
      <c r="M1024" s="228"/>
      <c r="N1024" s="203" cm="1">
        <f t="array" ref="N1024">IFERROR(M1024/100*L1024*INDEX(Application,X1024,4), 0)</f>
        <v>0</v>
      </c>
      <c r="O1024" s="205"/>
      <c r="P1024" s="204"/>
      <c r="Q1024" s="201"/>
      <c r="R1024" s="202" t="str">
        <f>IF(ISBLANK(Q1024), "", VLOOKUP(Q1024, Z!$A$2:$C$4127, 3, FALSE))</f>
        <v/>
      </c>
      <c r="S1024" s="206"/>
      <c r="T1024" s="207">
        <f t="shared" si="176"/>
        <v>0</v>
      </c>
      <c r="U1024" s="211"/>
      <c r="V1024" s="237">
        <f t="shared" si="177"/>
        <v>1</v>
      </c>
      <c r="W1024" s="238">
        <f t="shared" si="178"/>
        <v>36.82</v>
      </c>
      <c r="X1024" s="239">
        <f t="shared" si="179"/>
        <v>1</v>
      </c>
      <c r="Y1024" s="237">
        <f t="shared" si="180"/>
        <v>1</v>
      </c>
      <c r="Z1024" s="238">
        <f t="shared" si="181"/>
        <v>23.933</v>
      </c>
      <c r="AA1024" s="238">
        <f t="shared" si="182"/>
        <v>23.933</v>
      </c>
      <c r="AB1024" s="238">
        <f t="shared" si="173"/>
        <v>13.052</v>
      </c>
      <c r="AC1024" s="238">
        <f t="shared" si="183"/>
        <v>15.262500000000001</v>
      </c>
      <c r="AD1024" s="240">
        <f t="shared" si="184"/>
        <v>0</v>
      </c>
      <c r="AE1024" s="240">
        <f t="shared" si="185"/>
        <v>79</v>
      </c>
      <c r="AF1024" s="240"/>
      <c r="AG1024" s="240"/>
    </row>
    <row r="1025" spans="1:33" x14ac:dyDescent="0.2">
      <c r="A1025" s="197"/>
      <c r="B1025" s="9">
        <v>996</v>
      </c>
      <c r="C1025" s="204"/>
      <c r="D1025" s="204"/>
      <c r="E1025" s="201"/>
      <c r="F1025" s="202" t="str">
        <f>IF(ISBLANK(E1025), "", VLOOKUP(E1025, Z!$A$2:$C$4127, 3, FALSE))</f>
        <v/>
      </c>
      <c r="G1025" s="227"/>
      <c r="H1025" s="227"/>
      <c r="I1025" s="203" cm="1">
        <f t="array" ref="I1025">IFERROR(W1025/100*L1025*INDEX(Application,X1025,4), 0)</f>
        <v>0</v>
      </c>
      <c r="J1025" s="204"/>
      <c r="K1025" s="204"/>
      <c r="L1025" s="229"/>
      <c r="M1025" s="228"/>
      <c r="N1025" s="203" cm="1">
        <f t="array" ref="N1025">IFERROR(M1025/100*L1025*INDEX(Application,X1025,4), 0)</f>
        <v>0</v>
      </c>
      <c r="O1025" s="205"/>
      <c r="P1025" s="204"/>
      <c r="Q1025" s="201"/>
      <c r="R1025" s="202" t="str">
        <f>IF(ISBLANK(Q1025), "", VLOOKUP(Q1025, Z!$A$2:$C$4127, 3, FALSE))</f>
        <v/>
      </c>
      <c r="S1025" s="206"/>
      <c r="T1025" s="207">
        <f t="shared" si="176"/>
        <v>0</v>
      </c>
      <c r="U1025" s="211"/>
      <c r="V1025" s="237">
        <f t="shared" si="177"/>
        <v>1</v>
      </c>
      <c r="W1025" s="238">
        <f t="shared" si="178"/>
        <v>36.82</v>
      </c>
      <c r="X1025" s="239">
        <f t="shared" si="179"/>
        <v>1</v>
      </c>
      <c r="Y1025" s="237">
        <f t="shared" si="180"/>
        <v>1</v>
      </c>
      <c r="Z1025" s="238">
        <f t="shared" si="181"/>
        <v>23.933</v>
      </c>
      <c r="AA1025" s="238">
        <f t="shared" si="182"/>
        <v>23.933</v>
      </c>
      <c r="AB1025" s="238">
        <f t="shared" si="173"/>
        <v>13.052</v>
      </c>
      <c r="AC1025" s="238">
        <f t="shared" si="183"/>
        <v>15.262500000000001</v>
      </c>
      <c r="AD1025" s="240">
        <f t="shared" si="184"/>
        <v>0</v>
      </c>
      <c r="AE1025" s="240">
        <f t="shared" si="185"/>
        <v>79</v>
      </c>
      <c r="AF1025" s="240"/>
      <c r="AG1025" s="240"/>
    </row>
    <row r="1026" spans="1:33" x14ac:dyDescent="0.2">
      <c r="A1026" s="197"/>
      <c r="B1026" s="9">
        <v>997</v>
      </c>
      <c r="C1026" s="204"/>
      <c r="D1026" s="204"/>
      <c r="E1026" s="201"/>
      <c r="F1026" s="202" t="str">
        <f>IF(ISBLANK(E1026), "", VLOOKUP(E1026, Z!$A$2:$C$4127, 3, FALSE))</f>
        <v/>
      </c>
      <c r="G1026" s="227"/>
      <c r="H1026" s="227"/>
      <c r="I1026" s="203" cm="1">
        <f t="array" ref="I1026">IFERROR(W1026/100*L1026*INDEX(Application,X1026,4), 0)</f>
        <v>0</v>
      </c>
      <c r="J1026" s="204"/>
      <c r="K1026" s="204"/>
      <c r="L1026" s="229"/>
      <c r="M1026" s="228"/>
      <c r="N1026" s="203" cm="1">
        <f t="array" ref="N1026">IFERROR(M1026/100*L1026*INDEX(Application,X1026,4), 0)</f>
        <v>0</v>
      </c>
      <c r="O1026" s="205"/>
      <c r="P1026" s="204"/>
      <c r="Q1026" s="201"/>
      <c r="R1026" s="202" t="str">
        <f>IF(ISBLANK(Q1026), "", VLOOKUP(Q1026, Z!$A$2:$C$4127, 3, FALSE))</f>
        <v/>
      </c>
      <c r="S1026" s="206"/>
      <c r="T1026" s="207">
        <f t="shared" si="176"/>
        <v>0</v>
      </c>
      <c r="U1026" s="211"/>
      <c r="V1026" s="237">
        <f t="shared" si="177"/>
        <v>1</v>
      </c>
      <c r="W1026" s="238">
        <f t="shared" si="178"/>
        <v>36.82</v>
      </c>
      <c r="X1026" s="239">
        <f t="shared" si="179"/>
        <v>1</v>
      </c>
      <c r="Y1026" s="237">
        <f t="shared" si="180"/>
        <v>1</v>
      </c>
      <c r="Z1026" s="238">
        <f t="shared" si="181"/>
        <v>23.933</v>
      </c>
      <c r="AA1026" s="238">
        <f t="shared" si="182"/>
        <v>23.933</v>
      </c>
      <c r="AB1026" s="238">
        <f t="shared" si="173"/>
        <v>13.052</v>
      </c>
      <c r="AC1026" s="238">
        <f t="shared" si="183"/>
        <v>15.262500000000001</v>
      </c>
      <c r="AD1026" s="240">
        <f t="shared" si="184"/>
        <v>0</v>
      </c>
      <c r="AE1026" s="240">
        <f t="shared" si="185"/>
        <v>79</v>
      </c>
      <c r="AF1026" s="240"/>
      <c r="AG1026" s="240"/>
    </row>
    <row r="1027" spans="1:33" x14ac:dyDescent="0.2">
      <c r="A1027" s="197"/>
      <c r="B1027" s="9">
        <v>998</v>
      </c>
      <c r="C1027" s="204"/>
      <c r="D1027" s="204"/>
      <c r="E1027" s="201"/>
      <c r="F1027" s="202" t="str">
        <f>IF(ISBLANK(E1027), "", VLOOKUP(E1027, Z!$A$2:$C$4127, 3, FALSE))</f>
        <v/>
      </c>
      <c r="G1027" s="227"/>
      <c r="H1027" s="227"/>
      <c r="I1027" s="203" cm="1">
        <f t="array" ref="I1027">IFERROR(W1027/100*L1027*INDEX(Application,X1027,4), 0)</f>
        <v>0</v>
      </c>
      <c r="J1027" s="204"/>
      <c r="K1027" s="204"/>
      <c r="L1027" s="229"/>
      <c r="M1027" s="228"/>
      <c r="N1027" s="203" cm="1">
        <f t="array" ref="N1027">IFERROR(M1027/100*L1027*INDEX(Application,X1027,4), 0)</f>
        <v>0</v>
      </c>
      <c r="O1027" s="205"/>
      <c r="P1027" s="204"/>
      <c r="Q1027" s="201"/>
      <c r="R1027" s="202" t="str">
        <f>IF(ISBLANK(Q1027), "", VLOOKUP(Q1027, Z!$A$2:$C$4127, 3, FALSE))</f>
        <v/>
      </c>
      <c r="S1027" s="206"/>
      <c r="T1027" s="207">
        <f t="shared" si="176"/>
        <v>0</v>
      </c>
      <c r="U1027" s="211"/>
      <c r="V1027" s="237">
        <f t="shared" si="177"/>
        <v>1</v>
      </c>
      <c r="W1027" s="238">
        <f t="shared" si="178"/>
        <v>36.82</v>
      </c>
      <c r="X1027" s="239">
        <f t="shared" si="179"/>
        <v>1</v>
      </c>
      <c r="Y1027" s="237">
        <f t="shared" si="180"/>
        <v>1</v>
      </c>
      <c r="Z1027" s="238">
        <f t="shared" si="181"/>
        <v>23.933</v>
      </c>
      <c r="AA1027" s="238">
        <f t="shared" si="182"/>
        <v>23.933</v>
      </c>
      <c r="AB1027" s="238">
        <f t="shared" si="173"/>
        <v>13.052</v>
      </c>
      <c r="AC1027" s="238">
        <f t="shared" si="183"/>
        <v>15.262500000000001</v>
      </c>
      <c r="AD1027" s="240">
        <f t="shared" si="184"/>
        <v>0</v>
      </c>
      <c r="AE1027" s="240">
        <f t="shared" si="185"/>
        <v>79</v>
      </c>
      <c r="AF1027" s="240"/>
      <c r="AG1027" s="240"/>
    </row>
    <row r="1028" spans="1:33" x14ac:dyDescent="0.2">
      <c r="A1028" s="197"/>
      <c r="B1028" s="9">
        <v>999</v>
      </c>
      <c r="C1028" s="204"/>
      <c r="D1028" s="204"/>
      <c r="E1028" s="201"/>
      <c r="F1028" s="202" t="str">
        <f>IF(ISBLANK(E1028), "", VLOOKUP(E1028, Z!$A$2:$C$4127, 3, FALSE))</f>
        <v/>
      </c>
      <c r="G1028" s="227"/>
      <c r="H1028" s="227"/>
      <c r="I1028" s="203" cm="1">
        <f t="array" ref="I1028">IFERROR(W1028/100*L1028*INDEX(Application,X1028,4), 0)</f>
        <v>0</v>
      </c>
      <c r="J1028" s="204"/>
      <c r="K1028" s="204"/>
      <c r="L1028" s="229"/>
      <c r="M1028" s="228"/>
      <c r="N1028" s="203" cm="1">
        <f t="array" ref="N1028">IFERROR(M1028/100*L1028*INDEX(Application,X1028,4), 0)</f>
        <v>0</v>
      </c>
      <c r="O1028" s="205"/>
      <c r="P1028" s="204"/>
      <c r="Q1028" s="201"/>
      <c r="R1028" s="202" t="str">
        <f>IF(ISBLANK(Q1028), "", VLOOKUP(Q1028, Z!$A$2:$C$4127, 3, FALSE))</f>
        <v/>
      </c>
      <c r="S1028" s="206"/>
      <c r="T1028" s="207">
        <f t="shared" si="176"/>
        <v>0</v>
      </c>
      <c r="U1028" s="211"/>
      <c r="V1028" s="237">
        <f t="shared" si="177"/>
        <v>1</v>
      </c>
      <c r="W1028" s="238">
        <f t="shared" si="178"/>
        <v>36.82</v>
      </c>
      <c r="X1028" s="239">
        <f t="shared" si="179"/>
        <v>1</v>
      </c>
      <c r="Y1028" s="237">
        <f t="shared" si="180"/>
        <v>1</v>
      </c>
      <c r="Z1028" s="238">
        <f t="shared" si="181"/>
        <v>23.933</v>
      </c>
      <c r="AA1028" s="238">
        <f t="shared" si="182"/>
        <v>23.933</v>
      </c>
      <c r="AB1028" s="238">
        <f t="shared" si="173"/>
        <v>13.052</v>
      </c>
      <c r="AC1028" s="238">
        <f t="shared" si="183"/>
        <v>15.262500000000001</v>
      </c>
      <c r="AD1028" s="240">
        <f t="shared" si="184"/>
        <v>0</v>
      </c>
      <c r="AE1028" s="240">
        <f t="shared" si="185"/>
        <v>79</v>
      </c>
      <c r="AF1028" s="240"/>
      <c r="AG1028" s="240"/>
    </row>
    <row r="1029" spans="1:33" x14ac:dyDescent="0.2">
      <c r="A1029" s="197"/>
      <c r="B1029" s="9">
        <v>1000</v>
      </c>
      <c r="C1029" s="204"/>
      <c r="D1029" s="204"/>
      <c r="E1029" s="201"/>
      <c r="F1029" s="202" t="str">
        <f>IF(ISBLANK(E1029), "", VLOOKUP(E1029, Z!$A$2:$C$4127, 3, FALSE))</f>
        <v/>
      </c>
      <c r="G1029" s="227"/>
      <c r="H1029" s="227"/>
      <c r="I1029" s="203" cm="1">
        <f t="array" ref="I1029">IFERROR(W1029/100*L1029*INDEX(Application,X1029,4), 0)</f>
        <v>0</v>
      </c>
      <c r="J1029" s="204"/>
      <c r="K1029" s="204"/>
      <c r="L1029" s="229"/>
      <c r="M1029" s="228"/>
      <c r="N1029" s="203" cm="1">
        <f t="array" ref="N1029">IFERROR(M1029/100*L1029*INDEX(Application,X1029,4), 0)</f>
        <v>0</v>
      </c>
      <c r="O1029" s="205"/>
      <c r="P1029" s="204"/>
      <c r="Q1029" s="201"/>
      <c r="R1029" s="202" t="str">
        <f>IF(ISBLANK(Q1029), "", VLOOKUP(Q1029, Z!$A$2:$C$4127, 3, FALSE))</f>
        <v/>
      </c>
      <c r="S1029" s="206"/>
      <c r="T1029" s="207">
        <f t="shared" si="176"/>
        <v>0</v>
      </c>
      <c r="U1029" s="211"/>
      <c r="V1029" s="237">
        <f t="shared" si="177"/>
        <v>1</v>
      </c>
      <c r="W1029" s="238">
        <f t="shared" si="178"/>
        <v>36.82</v>
      </c>
      <c r="X1029" s="239">
        <f t="shared" si="179"/>
        <v>1</v>
      </c>
      <c r="Y1029" s="237">
        <f t="shared" si="180"/>
        <v>1</v>
      </c>
      <c r="Z1029" s="238">
        <f t="shared" si="181"/>
        <v>23.933</v>
      </c>
      <c r="AA1029" s="238">
        <f t="shared" si="182"/>
        <v>23.933</v>
      </c>
      <c r="AB1029" s="238">
        <f t="shared" si="173"/>
        <v>13.052</v>
      </c>
      <c r="AC1029" s="238">
        <f t="shared" si="183"/>
        <v>15.262500000000001</v>
      </c>
      <c r="AD1029" s="240">
        <f t="shared" si="184"/>
        <v>0</v>
      </c>
      <c r="AE1029" s="240">
        <f t="shared" si="185"/>
        <v>79</v>
      </c>
      <c r="AF1029" s="240"/>
      <c r="AG1029" s="240"/>
    </row>
    <row r="1030" spans="1:33" x14ac:dyDescent="0.2">
      <c r="G1030" s="166"/>
      <c r="H1030" s="166"/>
      <c r="X1030" s="198"/>
      <c r="Y1030" s="198"/>
    </row>
    <row r="1031" spans="1:33" x14ac:dyDescent="0.2"/>
    <row r="1032" spans="1:33" x14ac:dyDescent="0.2"/>
    <row r="1033" spans="1:33" x14ac:dyDescent="0.2"/>
    <row r="1034" spans="1:33" x14ac:dyDescent="0.2"/>
    <row r="1035" spans="1:33" x14ac:dyDescent="0.2"/>
    <row r="1036" spans="1:33" x14ac:dyDescent="0.2"/>
    <row r="1037" spans="1:33" x14ac:dyDescent="0.2"/>
    <row r="1038" spans="1:33" x14ac:dyDescent="0.2"/>
    <row r="1039" spans="1:33" x14ac:dyDescent="0.2"/>
    <row r="1040" spans="1:33" x14ac:dyDescent="0.2"/>
  </sheetData>
  <sheetProtection algorithmName="SHA-512" hashValue="qOdtkjx3EDiopq497Q1NNo3Va24/szVii4f+H2OoNjStLjjHr2AcFC5FO8JcNih9EVY/uz6iTJNFMdu4kUpuHQ==" saltValue="bZgyEXtSgLSTB5ScWKPgeg==" spinCount="100000" sheet="1" objects="1" scenarios="1" formatRows="0"/>
  <mergeCells count="8">
    <mergeCell ref="B23:B28"/>
    <mergeCell ref="AD20:AG20"/>
    <mergeCell ref="Z20:AC20"/>
    <mergeCell ref="B2:C2"/>
    <mergeCell ref="D15:E15"/>
    <mergeCell ref="D16:E16"/>
    <mergeCell ref="D17:E17"/>
    <mergeCell ref="O20:R20"/>
  </mergeCells>
  <phoneticPr fontId="21" type="noConversion"/>
  <conditionalFormatting sqref="M23:M28 M30:M1029">
    <cfRule type="expression" dxfId="0" priority="1">
      <formula>#REF!&lt;&gt;"x"</formula>
    </cfRule>
  </conditionalFormatting>
  <dataValidations count="8">
    <dataValidation type="decimal" allowBlank="1" showInputMessage="1" showErrorMessage="1" sqref="M1030:M1048576 M19:M20 G19:H19 G1031:H1048576" xr:uid="{A6F6129A-74DB-42BD-BF96-9CAAB7EB9672}">
      <formula1>0</formula1>
      <formula2>250</formula2>
    </dataValidation>
    <dataValidation type="list" allowBlank="1" showInputMessage="1" showErrorMessage="1" sqref="B8:B9" xr:uid="{EAC6318A-E0BA-4DC5-94AC-6E0DB003950D}">
      <formula1>"D,F,I"</formula1>
    </dataValidation>
    <dataValidation type="date" allowBlank="1" showInputMessage="1" showErrorMessage="1" sqref="S23:S1029" xr:uid="{3C3036B7-F1B6-4A0C-880C-A1920489CAE3}">
      <formula1>45658</formula1>
      <formula2>49674</formula2>
    </dataValidation>
    <dataValidation type="list" allowBlank="1" showInputMessage="1" showErrorMessage="1" sqref="E23:E1029 Q23:Q1029" xr:uid="{C606E714-4912-4F46-903A-919C87C1121A}">
      <formula1>PLZ</formula1>
    </dataValidation>
    <dataValidation type="list" allowBlank="1" showInputMessage="1" showErrorMessage="1" sqref="G23:G1029" xr:uid="{C5F56533-2C14-4049-A45B-51C408E424BA}">
      <formula1>INDEX(Type,,$C$1)</formula1>
    </dataValidation>
    <dataValidation type="list" allowBlank="1" showInputMessage="1" showErrorMessage="1" sqref="H23:H1029" xr:uid="{AAFFA094-6A73-421B-8EED-BD430866EE03}">
      <formula1>INDEX(Application,,$C$1)</formula1>
    </dataValidation>
    <dataValidation type="decimal" operator="lessThan" allowBlank="1" showInputMessage="1" showErrorMessage="1" sqref="M23:M1029" xr:uid="{84E3386E-1889-418C-A27B-35870FA7D315}">
      <formula1>IF(Y23=1,0.65*(36.82+L23*(-0.2119)),IF(Y23=2,0.65*20.08,IF(Y23=3,0.75*(20.35+L23*(-0.0374)),0)))</formula1>
    </dataValidation>
    <dataValidation type="whole" allowBlank="1" showInputMessage="1" showErrorMessage="1" sqref="L23:L1029" xr:uid="{C6379693-1CB1-4468-AE74-1A58D96E9549}">
      <formula1>AD23</formula1>
      <formula2>AE23</formula2>
    </dataValidation>
  </dataValidations>
  <hyperlinks>
    <hyperlink ref="O21" r:id="rId1" xr:uid="{FF9B396F-47FE-4D0D-9979-BEF25C1A5221}"/>
    <hyperlink ref="B2" location="Version!A1" display="Version!A1" xr:uid="{50DD8DBE-663D-4544-90B7-C678E2E7A620}"/>
  </hyperlinks>
  <pageMargins left="0.7" right="0.7" top="0.75" bottom="0.75" header="0.3" footer="0.3"/>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06" activePane="bottomLeft" state="frozen"/>
      <selection pane="bottomLeft" activeCell="D227" sqref="D227"/>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4686</v>
      </c>
      <c r="B1" s="27" t="s">
        <v>4463</v>
      </c>
      <c r="C1" s="27" t="s">
        <v>4465</v>
      </c>
      <c r="D1" s="27" t="s">
        <v>4523</v>
      </c>
      <c r="E1" s="27" t="s">
        <v>4524</v>
      </c>
      <c r="F1" s="27" t="s">
        <v>4465</v>
      </c>
      <c r="G1" s="27" t="s">
        <v>4523</v>
      </c>
      <c r="H1" s="27" t="s">
        <v>4524</v>
      </c>
    </row>
    <row r="2" spans="1:8" x14ac:dyDescent="0.2">
      <c r="A2" s="93" t="s">
        <v>4695</v>
      </c>
      <c r="B2" s="95">
        <v>1</v>
      </c>
      <c r="C2" s="22" t="s">
        <v>4696</v>
      </c>
      <c r="D2" s="22" t="s">
        <v>4698</v>
      </c>
      <c r="E2" s="22" t="s">
        <v>4697</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4736</v>
      </c>
      <c r="D6" s="22" t="s">
        <v>4739</v>
      </c>
      <c r="E6" s="22" t="s">
        <v>4740</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4776</v>
      </c>
      <c r="D8" s="22" t="s">
        <v>4774</v>
      </c>
      <c r="E8" s="22" t="s">
        <v>4775</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4923</v>
      </c>
      <c r="D10" s="22" t="s">
        <v>4949</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4920</v>
      </c>
      <c r="D17" s="22" t="s">
        <v>4921</v>
      </c>
      <c r="E17" s="22" t="s">
        <v>4922</v>
      </c>
      <c r="F17" s="22"/>
      <c r="G17" s="22"/>
      <c r="H17" s="22"/>
    </row>
    <row r="18" spans="1:8" outlineLevel="1" x14ac:dyDescent="0.2">
      <c r="A18" s="94"/>
      <c r="B18" s="95">
        <v>17</v>
      </c>
      <c r="C18" s="22" t="s">
        <v>4780</v>
      </c>
      <c r="D18" s="22" t="s">
        <v>4779</v>
      </c>
      <c r="E18" s="22" t="s">
        <v>4778</v>
      </c>
      <c r="F18" s="22"/>
      <c r="G18" s="22"/>
      <c r="H18" s="22"/>
    </row>
    <row r="19" spans="1:8" outlineLevel="1" x14ac:dyDescent="0.2">
      <c r="A19" s="94"/>
      <c r="B19" s="95">
        <v>18</v>
      </c>
      <c r="C19" s="22" t="s">
        <v>4527</v>
      </c>
      <c r="D19" s="22" t="s">
        <v>4528</v>
      </c>
      <c r="E19" s="22" t="s">
        <v>4529</v>
      </c>
      <c r="F19" s="22"/>
      <c r="G19" s="22"/>
      <c r="H19" s="22"/>
    </row>
    <row r="20" spans="1:8" outlineLevel="1" x14ac:dyDescent="0.2">
      <c r="A20" s="94"/>
      <c r="B20" s="95">
        <v>19</v>
      </c>
      <c r="C20" s="22" t="s">
        <v>4591</v>
      </c>
      <c r="D20" s="22" t="s">
        <v>4592</v>
      </c>
      <c r="E20" s="22" t="s">
        <v>4593</v>
      </c>
      <c r="F20" s="22"/>
      <c r="G20" s="22"/>
      <c r="H20" s="22"/>
    </row>
    <row r="21" spans="1:8" outlineLevel="1" x14ac:dyDescent="0.2">
      <c r="A21" s="94"/>
      <c r="B21" s="95">
        <v>20</v>
      </c>
      <c r="C21" s="22" t="s">
        <v>4899</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4737</v>
      </c>
      <c r="D23" s="22" t="s">
        <v>4738</v>
      </c>
      <c r="E23" s="22" t="s">
        <v>4741</v>
      </c>
      <c r="F23" s="22"/>
      <c r="G23" s="22"/>
      <c r="H23" s="22"/>
    </row>
    <row r="24" spans="1:8" outlineLevel="1" x14ac:dyDescent="0.2">
      <c r="A24" s="94"/>
      <c r="B24" s="95">
        <v>23</v>
      </c>
      <c r="C24" s="22" t="s">
        <v>4744</v>
      </c>
      <c r="D24" s="22" t="s">
        <v>4743</v>
      </c>
      <c r="E24" s="22" t="s">
        <v>4745</v>
      </c>
      <c r="F24" s="22"/>
      <c r="G24" s="22"/>
      <c r="H24" s="22"/>
    </row>
    <row r="25" spans="1:8" outlineLevel="1" x14ac:dyDescent="0.2">
      <c r="A25" s="94"/>
      <c r="B25" s="95">
        <v>24</v>
      </c>
      <c r="C25" s="22" t="s">
        <v>4596</v>
      </c>
      <c r="D25" s="22" t="s">
        <v>4596</v>
      </c>
      <c r="E25" s="22" t="s">
        <v>4638</v>
      </c>
      <c r="F25" s="22"/>
      <c r="G25" s="22"/>
      <c r="H25" s="22"/>
    </row>
    <row r="26" spans="1:8" outlineLevel="1" x14ac:dyDescent="0.2">
      <c r="A26" s="94"/>
      <c r="B26" s="95">
        <v>25</v>
      </c>
      <c r="C26" s="22" t="s">
        <v>4746</v>
      </c>
      <c r="D26" s="22" t="s">
        <v>4747</v>
      </c>
      <c r="E26" s="22" t="s">
        <v>4748</v>
      </c>
      <c r="F26" s="22"/>
      <c r="G26" s="22"/>
      <c r="H26" s="22"/>
    </row>
    <row r="27" spans="1:8" outlineLevel="1" x14ac:dyDescent="0.2">
      <c r="A27" s="94"/>
      <c r="B27" s="95">
        <v>26</v>
      </c>
      <c r="C27" s="22" t="s">
        <v>4799</v>
      </c>
      <c r="D27" s="22" t="s">
        <v>4800</v>
      </c>
      <c r="E27" s="22" t="s">
        <v>4801</v>
      </c>
      <c r="F27" s="22"/>
      <c r="G27" s="22"/>
      <c r="H27" s="22"/>
    </row>
    <row r="28" spans="1:8" outlineLevel="1" x14ac:dyDescent="0.2">
      <c r="A28" s="94"/>
      <c r="B28" s="95">
        <v>27</v>
      </c>
      <c r="C28" s="22" t="s">
        <v>4753</v>
      </c>
      <c r="D28" s="22" t="s">
        <v>4754</v>
      </c>
      <c r="E28" s="22" t="s">
        <v>4755</v>
      </c>
      <c r="F28" s="22"/>
      <c r="G28" s="22"/>
      <c r="H28" s="22"/>
    </row>
    <row r="29" spans="1:8" outlineLevel="1" x14ac:dyDescent="0.2">
      <c r="A29" s="94"/>
      <c r="B29" s="95">
        <v>28</v>
      </c>
      <c r="C29" s="22" t="s">
        <v>4756</v>
      </c>
      <c r="D29" s="22" t="s">
        <v>4757</v>
      </c>
      <c r="E29" s="22" t="s">
        <v>4758</v>
      </c>
      <c r="F29" s="22"/>
      <c r="G29" s="22"/>
      <c r="H29" s="22"/>
    </row>
    <row r="30" spans="1:8" ht="25.5" outlineLevel="1" x14ac:dyDescent="0.2">
      <c r="A30" s="94"/>
      <c r="B30" s="95">
        <v>29</v>
      </c>
      <c r="C30" s="22" t="s">
        <v>4924</v>
      </c>
      <c r="D30" s="22" t="s">
        <v>4766</v>
      </c>
      <c r="E30" s="22" t="s">
        <v>4767</v>
      </c>
      <c r="F30" s="22"/>
      <c r="G30" s="22"/>
      <c r="H30" s="22"/>
    </row>
    <row r="31" spans="1:8" ht="25.5" outlineLevel="1" x14ac:dyDescent="0.2">
      <c r="A31" s="94"/>
      <c r="B31" s="95">
        <v>30</v>
      </c>
      <c r="C31" s="22" t="s">
        <v>4770</v>
      </c>
      <c r="D31" s="22" t="s">
        <v>4769</v>
      </c>
      <c r="E31" s="22" t="s">
        <v>4768</v>
      </c>
      <c r="F31" s="22"/>
      <c r="G31" s="22"/>
      <c r="H31" s="22"/>
    </row>
    <row r="32" spans="1:8" outlineLevel="1" x14ac:dyDescent="0.2">
      <c r="A32" s="94"/>
      <c r="B32" s="95">
        <v>31</v>
      </c>
      <c r="C32" s="22" t="s">
        <v>4849</v>
      </c>
      <c r="D32" s="22" t="s">
        <v>4850</v>
      </c>
      <c r="E32" s="22" t="s">
        <v>4851</v>
      </c>
      <c r="F32" s="22"/>
      <c r="G32" s="22"/>
      <c r="H32" s="22"/>
    </row>
    <row r="33" spans="1:8" outlineLevel="1" x14ac:dyDescent="0.2">
      <c r="A33" s="94"/>
      <c r="B33" s="95">
        <v>32</v>
      </c>
      <c r="C33" s="22" t="s">
        <v>4852</v>
      </c>
      <c r="D33" s="22" t="s">
        <v>4853</v>
      </c>
      <c r="E33" s="22" t="s">
        <v>4854</v>
      </c>
      <c r="F33" s="22"/>
      <c r="G33" s="22"/>
      <c r="H33" s="22"/>
    </row>
    <row r="34" spans="1:8" outlineLevel="1" x14ac:dyDescent="0.2">
      <c r="A34" s="94"/>
      <c r="B34" s="95">
        <v>33</v>
      </c>
      <c r="C34" s="22" t="s">
        <v>4515</v>
      </c>
      <c r="D34" s="22" t="s">
        <v>4501</v>
      </c>
      <c r="E34" s="22" t="s">
        <v>4502</v>
      </c>
      <c r="F34" s="22"/>
      <c r="G34" s="22"/>
      <c r="H34" s="22"/>
    </row>
    <row r="35" spans="1:8" ht="25.5" outlineLevel="1" x14ac:dyDescent="0.2">
      <c r="A35" s="94"/>
      <c r="B35" s="95">
        <v>34</v>
      </c>
      <c r="C35" s="22" t="s">
        <v>4781</v>
      </c>
      <c r="D35" s="22" t="s">
        <v>4777</v>
      </c>
      <c r="E35" s="22" t="s">
        <v>4782</v>
      </c>
      <c r="F35" s="22"/>
      <c r="G35" s="22"/>
      <c r="H35" s="22"/>
    </row>
    <row r="36" spans="1:8" outlineLevel="1" x14ac:dyDescent="0.2">
      <c r="A36" s="94"/>
      <c r="B36" s="95">
        <v>35</v>
      </c>
      <c r="C36" s="22" t="s">
        <v>4512</v>
      </c>
      <c r="D36" s="22" t="s">
        <v>4513</v>
      </c>
      <c r="E36" s="22" t="s">
        <v>4514</v>
      </c>
      <c r="F36" s="22"/>
      <c r="G36" s="22"/>
      <c r="H36" s="22"/>
    </row>
    <row r="37" spans="1:8" outlineLevel="1" x14ac:dyDescent="0.2">
      <c r="A37" s="94"/>
      <c r="B37" s="95">
        <v>36</v>
      </c>
      <c r="C37" s="22" t="s">
        <v>4522</v>
      </c>
      <c r="D37" s="22" t="s">
        <v>4520</v>
      </c>
      <c r="E37" s="22" t="s">
        <v>4521</v>
      </c>
      <c r="F37" s="22"/>
      <c r="G37" s="22"/>
      <c r="H37" s="22"/>
    </row>
    <row r="38" spans="1:8" outlineLevel="1" x14ac:dyDescent="0.2">
      <c r="A38" s="94"/>
      <c r="B38" s="95">
        <v>37</v>
      </c>
      <c r="C38" s="22" t="s">
        <v>4503</v>
      </c>
      <c r="D38" s="22" t="s">
        <v>4504</v>
      </c>
      <c r="E38" s="22" t="s">
        <v>4505</v>
      </c>
      <c r="F38" s="22"/>
      <c r="G38" s="22"/>
      <c r="H38" s="22"/>
    </row>
    <row r="39" spans="1:8" outlineLevel="1" x14ac:dyDescent="0.2">
      <c r="A39" s="94"/>
      <c r="B39" s="95">
        <v>38</v>
      </c>
      <c r="C39" s="22" t="s">
        <v>4506</v>
      </c>
      <c r="D39" s="22" t="s">
        <v>4507</v>
      </c>
      <c r="E39" s="22" t="s">
        <v>4508</v>
      </c>
      <c r="F39" s="22"/>
      <c r="G39" s="22"/>
      <c r="H39" s="22"/>
    </row>
    <row r="40" spans="1:8" outlineLevel="1" x14ac:dyDescent="0.2">
      <c r="A40" s="94"/>
      <c r="B40" s="95">
        <v>39</v>
      </c>
      <c r="C40" s="22" t="s">
        <v>4509</v>
      </c>
      <c r="D40" s="22" t="s">
        <v>4510</v>
      </c>
      <c r="E40" s="22" t="s">
        <v>4511</v>
      </c>
      <c r="F40" s="22"/>
      <c r="G40" s="22"/>
      <c r="H40" s="22"/>
    </row>
    <row r="41" spans="1:8" outlineLevel="1" x14ac:dyDescent="0.2">
      <c r="A41" s="94"/>
      <c r="B41" s="95">
        <v>40</v>
      </c>
      <c r="C41" s="22" t="s">
        <v>4571</v>
      </c>
      <c r="D41" s="22" t="s">
        <v>4572</v>
      </c>
      <c r="E41" s="22" t="s">
        <v>4590</v>
      </c>
      <c r="F41" s="22"/>
      <c r="G41" s="22"/>
      <c r="H41" s="22"/>
    </row>
    <row r="42" spans="1:8" outlineLevel="1" x14ac:dyDescent="0.2">
      <c r="A42" s="94"/>
      <c r="B42" s="95">
        <v>41</v>
      </c>
      <c r="C42" s="22" t="s">
        <v>4500</v>
      </c>
      <c r="D42" s="22" t="s">
        <v>4500</v>
      </c>
      <c r="E42" s="22" t="s">
        <v>4500</v>
      </c>
      <c r="F42" s="22"/>
      <c r="G42" s="22"/>
      <c r="H42" s="22"/>
    </row>
    <row r="43" spans="1:8" outlineLevel="1" x14ac:dyDescent="0.2">
      <c r="A43" s="94"/>
      <c r="B43" s="95">
        <v>42</v>
      </c>
      <c r="C43" s="22" t="s">
        <v>4517</v>
      </c>
      <c r="D43" s="22" t="s">
        <v>4518</v>
      </c>
      <c r="E43" s="22" t="s">
        <v>4519</v>
      </c>
      <c r="F43" s="22"/>
      <c r="G43" s="22"/>
      <c r="H43" s="22"/>
    </row>
    <row r="44" spans="1:8" outlineLevel="1" x14ac:dyDescent="0.2">
      <c r="A44" s="94"/>
      <c r="B44" s="95">
        <v>43</v>
      </c>
      <c r="C44" s="22" t="s">
        <v>4720</v>
      </c>
      <c r="D44" s="22" t="s">
        <v>4526</v>
      </c>
      <c r="E44" s="22" t="s">
        <v>4526</v>
      </c>
      <c r="F44" s="22"/>
      <c r="G44" s="22"/>
      <c r="H44" s="22"/>
    </row>
    <row r="45" spans="1:8" outlineLevel="1" x14ac:dyDescent="0.2">
      <c r="A45" s="94"/>
      <c r="B45" s="95">
        <v>44</v>
      </c>
      <c r="C45" s="22" t="s">
        <v>4723</v>
      </c>
      <c r="D45" s="22" t="s">
        <v>4721</v>
      </c>
      <c r="E45" s="22" t="s">
        <v>4722</v>
      </c>
      <c r="F45" s="22"/>
      <c r="G45" s="22"/>
      <c r="H45" s="22"/>
    </row>
    <row r="46" spans="1:8" outlineLevel="1" x14ac:dyDescent="0.2">
      <c r="A46" s="94"/>
      <c r="B46" s="95">
        <v>45</v>
      </c>
      <c r="C46" s="22" t="s">
        <v>4612</v>
      </c>
      <c r="D46" s="22" t="s">
        <v>4612</v>
      </c>
      <c r="E46" s="22" t="s">
        <v>4659</v>
      </c>
      <c r="F46" s="22"/>
      <c r="G46" s="22"/>
      <c r="H46" s="22"/>
    </row>
    <row r="47" spans="1:8" ht="38.25" outlineLevel="1" x14ac:dyDescent="0.2">
      <c r="A47" s="94"/>
      <c r="B47" s="95">
        <v>46</v>
      </c>
      <c r="C47" s="22" t="s">
        <v>4802</v>
      </c>
      <c r="D47" s="22" t="s">
        <v>4804</v>
      </c>
      <c r="E47" s="22" t="s">
        <v>4803</v>
      </c>
      <c r="F47" s="22"/>
      <c r="G47" s="22"/>
      <c r="H47" s="22"/>
    </row>
    <row r="48" spans="1:8" ht="25.5" outlineLevel="1" x14ac:dyDescent="0.2">
      <c r="A48" s="94"/>
      <c r="B48" s="95">
        <v>47</v>
      </c>
      <c r="C48" s="22" t="s">
        <v>4845</v>
      </c>
      <c r="D48" s="22" t="s">
        <v>4846</v>
      </c>
      <c r="E48" s="22" t="s">
        <v>4847</v>
      </c>
      <c r="F48" s="22"/>
      <c r="G48" s="22"/>
      <c r="H48" s="22"/>
    </row>
    <row r="49" spans="1:8" outlineLevel="1" x14ac:dyDescent="0.2">
      <c r="A49" s="94"/>
      <c r="B49" s="95">
        <v>48</v>
      </c>
      <c r="C49" s="22"/>
      <c r="D49" s="22"/>
      <c r="E49" s="22"/>
      <c r="F49" s="22"/>
      <c r="G49" s="22"/>
      <c r="H49" s="22"/>
    </row>
    <row r="50" spans="1:8" outlineLevel="1" x14ac:dyDescent="0.2">
      <c r="A50" s="94"/>
      <c r="B50" s="95">
        <v>49</v>
      </c>
      <c r="C50" s="87" t="s">
        <v>4910</v>
      </c>
      <c r="D50" s="87" t="s">
        <v>4911</v>
      </c>
      <c r="E50" s="87" t="s">
        <v>4912</v>
      </c>
      <c r="F50" s="22"/>
      <c r="G50" s="22"/>
      <c r="H50" s="22"/>
    </row>
    <row r="51" spans="1:8" ht="25.5" outlineLevel="1" x14ac:dyDescent="0.2">
      <c r="A51" s="193" t="s">
        <v>4828</v>
      </c>
      <c r="B51" s="95">
        <v>50</v>
      </c>
      <c r="C51" s="87"/>
      <c r="D51" s="87"/>
      <c r="E51" s="87"/>
      <c r="F51" s="87"/>
      <c r="G51" s="87"/>
      <c r="H51" s="87"/>
    </row>
    <row r="52" spans="1:8" outlineLevel="1" x14ac:dyDescent="0.2">
      <c r="A52" s="94"/>
      <c r="B52" s="95">
        <v>51</v>
      </c>
      <c r="C52" s="87"/>
      <c r="D52" s="87"/>
      <c r="E52" s="87"/>
      <c r="F52" s="87"/>
      <c r="G52" s="87"/>
      <c r="H52" s="87"/>
    </row>
    <row r="53" spans="1:8" outlineLevel="1" x14ac:dyDescent="0.2">
      <c r="A53" s="94"/>
      <c r="B53" s="95">
        <v>52</v>
      </c>
      <c r="C53" s="87"/>
      <c r="D53" s="87"/>
      <c r="E53" s="87"/>
      <c r="F53" s="87"/>
      <c r="G53" s="87"/>
      <c r="H53" s="87"/>
    </row>
    <row r="54" spans="1:8" outlineLevel="1" x14ac:dyDescent="0.2">
      <c r="A54" s="94"/>
      <c r="B54" s="95">
        <v>53</v>
      </c>
      <c r="C54" s="87"/>
      <c r="D54" s="87"/>
      <c r="E54" s="87"/>
      <c r="F54" s="87"/>
      <c r="G54" s="87"/>
      <c r="H54" s="87"/>
    </row>
    <row r="55" spans="1:8" outlineLevel="1" x14ac:dyDescent="0.2">
      <c r="A55" s="94"/>
      <c r="B55" s="95">
        <v>54</v>
      </c>
      <c r="C55" s="87"/>
      <c r="D55" s="87"/>
      <c r="E55" s="87"/>
      <c r="F55" s="87"/>
      <c r="G55" s="87"/>
      <c r="H55" s="87"/>
    </row>
    <row r="56" spans="1:8" outlineLevel="1" x14ac:dyDescent="0.2">
      <c r="A56" s="94"/>
      <c r="B56" s="95">
        <v>55</v>
      </c>
      <c r="C56" s="87"/>
      <c r="D56" s="87"/>
      <c r="E56" s="87"/>
      <c r="F56" s="87"/>
      <c r="G56" s="87"/>
      <c r="H56" s="87"/>
    </row>
    <row r="57" spans="1:8" outlineLevel="1" x14ac:dyDescent="0.2">
      <c r="A57" s="94"/>
      <c r="B57" s="95">
        <v>56</v>
      </c>
      <c r="C57" s="87"/>
      <c r="D57" s="87"/>
      <c r="E57" s="87"/>
      <c r="F57" s="87"/>
      <c r="G57" s="87"/>
      <c r="H57" s="87"/>
    </row>
    <row r="58" spans="1:8" outlineLevel="1" x14ac:dyDescent="0.2">
      <c r="A58" s="94"/>
      <c r="B58" s="95">
        <v>57</v>
      </c>
      <c r="C58" s="87"/>
      <c r="D58" s="87"/>
      <c r="E58" s="87"/>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c r="D61" s="87"/>
      <c r="E61" s="87"/>
      <c r="F61" s="87"/>
      <c r="G61" s="87"/>
      <c r="H61" s="87"/>
    </row>
    <row r="62" spans="1:8" outlineLevel="1" x14ac:dyDescent="0.2">
      <c r="A62" s="94"/>
      <c r="B62" s="95">
        <v>61</v>
      </c>
      <c r="C62" s="87"/>
      <c r="D62" s="87"/>
      <c r="E62" s="87"/>
      <c r="F62" s="87"/>
      <c r="G62" s="87"/>
      <c r="H62" s="87"/>
    </row>
    <row r="63" spans="1:8" outlineLevel="1" x14ac:dyDescent="0.2">
      <c r="A63" s="94"/>
      <c r="B63" s="95">
        <v>62</v>
      </c>
      <c r="C63" s="87"/>
      <c r="D63" s="87"/>
      <c r="E63" s="87"/>
      <c r="F63" s="87"/>
      <c r="G63" s="87"/>
      <c r="H63" s="87"/>
    </row>
    <row r="64" spans="1:8" outlineLevel="1" x14ac:dyDescent="0.2">
      <c r="A64" s="94"/>
      <c r="B64" s="95">
        <v>63</v>
      </c>
      <c r="C64" s="87"/>
      <c r="D64" s="87"/>
      <c r="E64" s="87"/>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c r="D70" s="87"/>
      <c r="E70" s="87"/>
      <c r="F70" s="87"/>
      <c r="G70" s="87"/>
      <c r="H70" s="87"/>
    </row>
    <row r="71" spans="1:8" outlineLevel="1" x14ac:dyDescent="0.2">
      <c r="A71" s="94"/>
      <c r="B71" s="95">
        <v>70</v>
      </c>
      <c r="C71" s="87"/>
      <c r="D71" s="87"/>
      <c r="E71" s="87"/>
      <c r="F71" s="87"/>
      <c r="G71" s="87"/>
      <c r="H71" s="87"/>
    </row>
    <row r="72" spans="1:8" outlineLevel="1" x14ac:dyDescent="0.2">
      <c r="A72" s="94"/>
      <c r="B72" s="95">
        <v>71</v>
      </c>
      <c r="C72" s="87"/>
      <c r="D72" s="87"/>
      <c r="E72" s="87"/>
      <c r="F72" s="87"/>
      <c r="G72" s="87"/>
      <c r="H72" s="87"/>
    </row>
    <row r="73" spans="1:8" outlineLevel="1" x14ac:dyDescent="0.2">
      <c r="A73" s="94"/>
      <c r="B73" s="95">
        <v>72</v>
      </c>
      <c r="C73" s="87"/>
      <c r="D73" s="87"/>
      <c r="E73" s="87"/>
      <c r="F73" s="87"/>
      <c r="G73" s="87"/>
      <c r="H73" s="87"/>
    </row>
    <row r="74" spans="1:8" outlineLevel="1" x14ac:dyDescent="0.2">
      <c r="A74" s="94"/>
      <c r="B74" s="95">
        <v>73</v>
      </c>
      <c r="C74" s="87"/>
      <c r="D74" s="87"/>
      <c r="E74" s="87"/>
      <c r="F74" s="87"/>
      <c r="G74" s="87"/>
      <c r="H74" s="87"/>
    </row>
    <row r="75" spans="1:8" outlineLevel="1" x14ac:dyDescent="0.2">
      <c r="A75" s="94"/>
      <c r="B75" s="95">
        <v>74</v>
      </c>
      <c r="C75" s="87"/>
      <c r="D75" s="87"/>
      <c r="E75" s="87"/>
      <c r="F75" s="87"/>
      <c r="G75" s="87"/>
      <c r="H75" s="87"/>
    </row>
    <row r="76" spans="1:8" outlineLevel="1" x14ac:dyDescent="0.2">
      <c r="A76" s="94"/>
      <c r="B76" s="95">
        <v>75</v>
      </c>
      <c r="C76" s="87"/>
      <c r="D76" s="87"/>
      <c r="E76" s="87"/>
      <c r="F76" s="87"/>
      <c r="G76" s="87"/>
      <c r="H76" s="87"/>
    </row>
    <row r="77" spans="1:8" outlineLevel="1" x14ac:dyDescent="0.2">
      <c r="A77" s="94"/>
      <c r="B77" s="95">
        <v>76</v>
      </c>
      <c r="C77" s="87"/>
      <c r="D77" s="87"/>
      <c r="E77" s="87"/>
      <c r="F77" s="87"/>
      <c r="G77" s="87"/>
      <c r="H77" s="87"/>
    </row>
    <row r="78" spans="1:8" outlineLevel="1" x14ac:dyDescent="0.2">
      <c r="A78" s="94"/>
      <c r="B78" s="95">
        <v>77</v>
      </c>
      <c r="C78" s="87" t="s">
        <v>4884</v>
      </c>
      <c r="D78" s="87" t="s">
        <v>4917</v>
      </c>
      <c r="E78" s="87" t="s">
        <v>4887</v>
      </c>
      <c r="F78" s="87"/>
      <c r="G78" s="87"/>
      <c r="H78" s="87"/>
    </row>
    <row r="79" spans="1:8" outlineLevel="1" x14ac:dyDescent="0.2">
      <c r="A79" s="94"/>
      <c r="B79" s="95">
        <v>78</v>
      </c>
      <c r="C79" s="87" t="s">
        <v>4885</v>
      </c>
      <c r="D79" s="87" t="s">
        <v>4886</v>
      </c>
      <c r="E79" s="87" t="s">
        <v>4888</v>
      </c>
      <c r="F79" s="87"/>
      <c r="G79" s="87"/>
      <c r="H79" s="87"/>
    </row>
    <row r="80" spans="1:8" outlineLevel="1" x14ac:dyDescent="0.2">
      <c r="A80" s="94"/>
      <c r="B80" s="95">
        <v>79</v>
      </c>
      <c r="C80" s="87" t="s">
        <v>4889</v>
      </c>
      <c r="D80" s="87" t="s">
        <v>4890</v>
      </c>
      <c r="E80" s="87" t="s">
        <v>4891</v>
      </c>
      <c r="F80" s="87"/>
      <c r="G80" s="87"/>
      <c r="H80" s="87"/>
    </row>
    <row r="81" spans="1:8" outlineLevel="1" x14ac:dyDescent="0.2">
      <c r="A81" s="94"/>
      <c r="B81" s="95">
        <v>80</v>
      </c>
      <c r="C81" s="87" t="s">
        <v>4858</v>
      </c>
      <c r="D81" s="87" t="s">
        <v>4918</v>
      </c>
      <c r="E81" s="87" t="s">
        <v>4859</v>
      </c>
      <c r="F81" s="87"/>
      <c r="G81" s="87"/>
      <c r="H81" s="87"/>
    </row>
    <row r="82" spans="1:8" outlineLevel="1" x14ac:dyDescent="0.2">
      <c r="A82" s="94"/>
      <c r="B82" s="95">
        <v>81</v>
      </c>
      <c r="C82" s="87" t="s">
        <v>4860</v>
      </c>
      <c r="D82" s="87" t="s">
        <v>4862</v>
      </c>
      <c r="E82" s="87" t="s">
        <v>4865</v>
      </c>
      <c r="F82" s="87"/>
      <c r="G82" s="87"/>
      <c r="H82" s="87"/>
    </row>
    <row r="83" spans="1:8" outlineLevel="1" x14ac:dyDescent="0.2">
      <c r="A83" s="94"/>
      <c r="B83" s="95">
        <v>82</v>
      </c>
      <c r="C83" s="87" t="s">
        <v>4861</v>
      </c>
      <c r="D83" s="87" t="s">
        <v>4863</v>
      </c>
      <c r="E83" s="87" t="s">
        <v>4864</v>
      </c>
      <c r="F83" s="87"/>
      <c r="G83" s="87"/>
      <c r="H83" s="87"/>
    </row>
    <row r="84" spans="1:8" outlineLevel="1" x14ac:dyDescent="0.2">
      <c r="A84" s="94"/>
      <c r="B84" s="95">
        <v>83</v>
      </c>
      <c r="C84" s="87" t="s">
        <v>4928</v>
      </c>
      <c r="D84" s="87" t="s">
        <v>4929</v>
      </c>
      <c r="E84" s="87" t="s">
        <v>4930</v>
      </c>
      <c r="F84" s="87"/>
      <c r="G84" s="87"/>
      <c r="H84" s="87"/>
    </row>
    <row r="85" spans="1:8" outlineLevel="1" x14ac:dyDescent="0.2">
      <c r="A85" s="94"/>
      <c r="B85" s="95">
        <v>84</v>
      </c>
      <c r="C85" s="87"/>
      <c r="D85" s="87"/>
      <c r="E85" s="87"/>
      <c r="F85" s="87"/>
      <c r="G85" s="87"/>
      <c r="H85" s="87"/>
    </row>
    <row r="86" spans="1:8" outlineLevel="1" x14ac:dyDescent="0.2">
      <c r="A86" s="94"/>
      <c r="B86" s="95">
        <v>85</v>
      </c>
      <c r="C86" s="87"/>
      <c r="D86" s="87"/>
      <c r="E86" s="87"/>
      <c r="F86" s="87"/>
      <c r="G86" s="87"/>
      <c r="H86" s="87"/>
    </row>
    <row r="87" spans="1:8" outlineLevel="1" x14ac:dyDescent="0.2">
      <c r="A87" s="94"/>
      <c r="B87" s="95">
        <v>86</v>
      </c>
      <c r="C87" s="87"/>
      <c r="D87" s="87"/>
      <c r="E87" s="87"/>
      <c r="F87" s="87"/>
      <c r="G87" s="87"/>
      <c r="H87" s="87"/>
    </row>
    <row r="88" spans="1:8" outlineLevel="1" x14ac:dyDescent="0.2">
      <c r="A88" s="94"/>
      <c r="B88" s="95">
        <v>87</v>
      </c>
      <c r="C88" s="87"/>
      <c r="D88" s="87"/>
      <c r="E88" s="87"/>
      <c r="F88" s="87"/>
      <c r="G88" s="87"/>
      <c r="H88" s="87"/>
    </row>
    <row r="89" spans="1:8" outlineLevel="1" x14ac:dyDescent="0.2">
      <c r="A89" s="94"/>
      <c r="B89" s="95">
        <v>88</v>
      </c>
      <c r="C89" s="87"/>
      <c r="D89" s="87"/>
      <c r="E89" s="87"/>
      <c r="F89" s="87"/>
      <c r="G89" s="87"/>
      <c r="H89" s="87"/>
    </row>
    <row r="90" spans="1:8" outlineLevel="1" x14ac:dyDescent="0.2">
      <c r="A90" s="94"/>
      <c r="B90" s="95">
        <v>89</v>
      </c>
      <c r="C90" s="87"/>
      <c r="D90" s="87"/>
      <c r="E90" s="87"/>
      <c r="F90" s="87"/>
      <c r="G90" s="87"/>
      <c r="H90" s="87"/>
    </row>
    <row r="91" spans="1:8" outlineLevel="1" x14ac:dyDescent="0.2">
      <c r="A91" s="94"/>
      <c r="B91" s="95">
        <v>90</v>
      </c>
      <c r="C91" s="87" t="s">
        <v>4866</v>
      </c>
      <c r="D91" s="87" t="s">
        <v>4868</v>
      </c>
      <c r="E91" s="87" t="s">
        <v>4867</v>
      </c>
      <c r="F91" s="87" t="s">
        <v>4881</v>
      </c>
      <c r="G91" s="87"/>
      <c r="H91" s="87"/>
    </row>
    <row r="92" spans="1:8" ht="25.5" outlineLevel="1" x14ac:dyDescent="0.2">
      <c r="A92" s="94"/>
      <c r="B92" s="95">
        <v>91</v>
      </c>
      <c r="C92" s="87" t="s">
        <v>4869</v>
      </c>
      <c r="D92" s="87" t="s">
        <v>4873</v>
      </c>
      <c r="E92" s="87" t="s">
        <v>4874</v>
      </c>
      <c r="F92" s="87">
        <v>200</v>
      </c>
      <c r="G92" s="87"/>
      <c r="H92" s="87"/>
    </row>
    <row r="93" spans="1:8" outlineLevel="1" x14ac:dyDescent="0.2">
      <c r="A93" s="94"/>
      <c r="B93" s="95">
        <v>92</v>
      </c>
      <c r="C93" s="87" t="s">
        <v>4870</v>
      </c>
      <c r="D93" s="87" t="s">
        <v>4876</v>
      </c>
      <c r="E93" s="87" t="s">
        <v>4875</v>
      </c>
      <c r="F93" s="87">
        <v>270</v>
      </c>
      <c r="G93" s="87"/>
      <c r="H93" s="87"/>
    </row>
    <row r="94" spans="1:8" ht="25.5" outlineLevel="1" x14ac:dyDescent="0.2">
      <c r="A94" s="94"/>
      <c r="B94" s="95">
        <v>93</v>
      </c>
      <c r="C94" s="87" t="s">
        <v>4871</v>
      </c>
      <c r="D94" s="87" t="s">
        <v>4877</v>
      </c>
      <c r="E94" s="87" t="s">
        <v>4878</v>
      </c>
      <c r="F94" s="87">
        <v>315</v>
      </c>
      <c r="G94" s="87"/>
      <c r="H94" s="87"/>
    </row>
    <row r="95" spans="1:8" outlineLevel="1" x14ac:dyDescent="0.2">
      <c r="A95" s="94"/>
      <c r="B95" s="95">
        <v>94</v>
      </c>
      <c r="C95" s="87" t="s">
        <v>4872</v>
      </c>
      <c r="D95" s="87" t="s">
        <v>4880</v>
      </c>
      <c r="E95" s="87" t="s">
        <v>4879</v>
      </c>
      <c r="F95" s="87">
        <v>350</v>
      </c>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t="s">
        <v>4950</v>
      </c>
      <c r="D100" s="87" t="s">
        <v>4951</v>
      </c>
      <c r="E100" s="87" t="s">
        <v>4952</v>
      </c>
      <c r="F100" s="87"/>
      <c r="G100" s="87"/>
      <c r="H100" s="87"/>
    </row>
    <row r="101" spans="1:8" x14ac:dyDescent="0.2">
      <c r="A101" s="90" t="s">
        <v>4693</v>
      </c>
      <c r="B101" s="89">
        <v>100</v>
      </c>
      <c r="C101" s="22" t="s">
        <v>4699</v>
      </c>
      <c r="D101" s="22" t="s">
        <v>4700</v>
      </c>
      <c r="E101" s="22" t="s">
        <v>4701</v>
      </c>
      <c r="F101" s="22"/>
      <c r="G101" s="22"/>
      <c r="H101" s="22"/>
    </row>
    <row r="102" spans="1:8" outlineLevel="1" x14ac:dyDescent="0.2">
      <c r="A102" s="88"/>
      <c r="B102" s="89">
        <v>101</v>
      </c>
      <c r="C102" s="22" t="s">
        <v>4594</v>
      </c>
      <c r="D102" s="22" t="s">
        <v>4607</v>
      </c>
      <c r="E102" s="22" t="s">
        <v>4636</v>
      </c>
      <c r="F102" s="22"/>
      <c r="G102" s="22"/>
      <c r="H102" s="22"/>
    </row>
    <row r="103" spans="1:8" outlineLevel="1" x14ac:dyDescent="0.2">
      <c r="A103" s="88"/>
      <c r="B103" s="89">
        <v>102</v>
      </c>
      <c r="C103" s="22" t="s">
        <v>4595</v>
      </c>
      <c r="D103" s="22" t="s">
        <v>4622</v>
      </c>
      <c r="E103" s="22" t="s">
        <v>4637</v>
      </c>
      <c r="F103" s="22"/>
      <c r="G103" s="22"/>
      <c r="H103" s="22"/>
    </row>
    <row r="104" spans="1:8" outlineLevel="1" x14ac:dyDescent="0.2">
      <c r="A104" s="88"/>
      <c r="B104" s="89">
        <v>103</v>
      </c>
      <c r="C104" s="22" t="s">
        <v>4596</v>
      </c>
      <c r="D104" s="22" t="s">
        <v>4596</v>
      </c>
      <c r="E104" s="22" t="s">
        <v>4638</v>
      </c>
      <c r="F104" s="22"/>
      <c r="G104" s="22"/>
      <c r="H104" s="22"/>
    </row>
    <row r="105" spans="1:8" outlineLevel="1" x14ac:dyDescent="0.2">
      <c r="A105" s="88"/>
      <c r="B105" s="89">
        <v>104</v>
      </c>
      <c r="C105" s="22" t="s">
        <v>4597</v>
      </c>
      <c r="D105" s="22" t="s">
        <v>4608</v>
      </c>
      <c r="E105" s="22" t="s">
        <v>4639</v>
      </c>
      <c r="F105" s="22"/>
      <c r="G105" s="22"/>
      <c r="H105" s="22"/>
    </row>
    <row r="106" spans="1:8" ht="89.25" outlineLevel="1" x14ac:dyDescent="0.2">
      <c r="A106" s="88"/>
      <c r="B106" s="89">
        <v>105</v>
      </c>
      <c r="C106" s="22" t="s">
        <v>4931</v>
      </c>
      <c r="D106" s="22" t="s">
        <v>4623</v>
      </c>
      <c r="E106" s="22" t="s">
        <v>4640</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t="s">
        <v>4836</v>
      </c>
      <c r="D108" s="22" t="s">
        <v>4835</v>
      </c>
      <c r="E108" s="22" t="s">
        <v>4837</v>
      </c>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4615</v>
      </c>
      <c r="D110" s="97" t="s">
        <v>4634</v>
      </c>
      <c r="E110" s="97" t="s">
        <v>4650</v>
      </c>
      <c r="F110" s="97"/>
      <c r="G110" s="97"/>
      <c r="H110" s="97"/>
    </row>
    <row r="111" spans="1:8" outlineLevel="1" x14ac:dyDescent="0.2">
      <c r="A111" s="88"/>
      <c r="B111" s="89">
        <v>110</v>
      </c>
      <c r="C111" s="22" t="s">
        <v>4599</v>
      </c>
      <c r="D111" s="22" t="s">
        <v>4936</v>
      </c>
      <c r="E111" s="22" t="s">
        <v>4641</v>
      </c>
      <c r="F111" s="22"/>
      <c r="G111" s="22"/>
      <c r="H111" s="22"/>
    </row>
    <row r="112" spans="1:8" outlineLevel="1" x14ac:dyDescent="0.2">
      <c r="A112" s="88"/>
      <c r="B112" s="89">
        <v>111</v>
      </c>
      <c r="C112" s="22" t="s">
        <v>4600</v>
      </c>
      <c r="D112" s="22" t="s">
        <v>4624</v>
      </c>
      <c r="E112" s="22" t="s">
        <v>4642</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4601</v>
      </c>
      <c r="D115" s="97" t="s">
        <v>4625</v>
      </c>
      <c r="E115" s="97" t="s">
        <v>4643</v>
      </c>
      <c r="F115" s="97"/>
      <c r="G115" s="97"/>
      <c r="H115" s="97"/>
    </row>
    <row r="116" spans="1:8" ht="63.75" outlineLevel="1" x14ac:dyDescent="0.2">
      <c r="A116" s="88"/>
      <c r="B116" s="89">
        <v>115</v>
      </c>
      <c r="C116" s="22" t="s">
        <v>4937</v>
      </c>
      <c r="D116" s="22" t="s">
        <v>4713</v>
      </c>
      <c r="E116" s="22" t="s">
        <v>4714</v>
      </c>
      <c r="F116" s="22"/>
      <c r="G116" s="22"/>
      <c r="H116" s="22"/>
    </row>
    <row r="117" spans="1:8" outlineLevel="1" x14ac:dyDescent="0.2">
      <c r="A117" s="88"/>
      <c r="B117" s="89">
        <v>116</v>
      </c>
      <c r="C117" s="22" t="s">
        <v>4609</v>
      </c>
      <c r="D117" s="22" t="s">
        <v>4629</v>
      </c>
      <c r="E117" s="22" t="s">
        <v>4644</v>
      </c>
      <c r="F117" s="22"/>
      <c r="G117" s="22"/>
      <c r="H117" s="22"/>
    </row>
    <row r="118" spans="1:8" outlineLevel="1" x14ac:dyDescent="0.2">
      <c r="A118" s="88"/>
      <c r="B118" s="89">
        <v>117</v>
      </c>
      <c r="C118" s="22" t="s">
        <v>4610</v>
      </c>
      <c r="D118" s="22" t="s">
        <v>4630</v>
      </c>
      <c r="E118" s="22" t="s">
        <v>4645</v>
      </c>
      <c r="F118" s="22"/>
      <c r="G118" s="22"/>
      <c r="H118" s="22"/>
    </row>
    <row r="119" spans="1:8" outlineLevel="1" x14ac:dyDescent="0.2">
      <c r="A119" s="88"/>
      <c r="B119" s="89">
        <v>118</v>
      </c>
      <c r="C119" s="22" t="s">
        <v>4611</v>
      </c>
      <c r="D119" s="22" t="s">
        <v>4631</v>
      </c>
      <c r="E119" s="22" t="s">
        <v>4646</v>
      </c>
      <c r="F119" s="22"/>
      <c r="G119" s="22"/>
      <c r="H119" s="22"/>
    </row>
    <row r="120" spans="1:8" outlineLevel="1" x14ac:dyDescent="0.2">
      <c r="A120" s="88"/>
      <c r="B120" s="89">
        <v>119</v>
      </c>
      <c r="C120" s="22" t="s">
        <v>4718</v>
      </c>
      <c r="D120" s="22" t="s">
        <v>4717</v>
      </c>
      <c r="E120" s="22" t="s">
        <v>4719</v>
      </c>
      <c r="F120" s="22"/>
      <c r="G120" s="22"/>
      <c r="H120" s="22"/>
    </row>
    <row r="121" spans="1:8" outlineLevel="1" x14ac:dyDescent="0.2">
      <c r="A121" s="88"/>
      <c r="B121" s="186">
        <v>120</v>
      </c>
      <c r="C121" s="97" t="s">
        <v>4613</v>
      </c>
      <c r="D121" s="97" t="s">
        <v>4632</v>
      </c>
      <c r="E121" s="97" t="s">
        <v>4647</v>
      </c>
      <c r="F121" s="22"/>
      <c r="G121" s="22"/>
      <c r="H121" s="22"/>
    </row>
    <row r="122" spans="1:8" ht="38.25" outlineLevel="1" x14ac:dyDescent="0.2">
      <c r="A122" s="88"/>
      <c r="B122" s="186">
        <v>121</v>
      </c>
      <c r="C122" s="22" t="s">
        <v>4727</v>
      </c>
      <c r="D122" s="22" t="s">
        <v>4715</v>
      </c>
      <c r="E122" s="22" t="s">
        <v>4648</v>
      </c>
      <c r="F122" s="22"/>
      <c r="G122" s="22"/>
      <c r="H122" s="22"/>
    </row>
    <row r="123" spans="1:8" outlineLevel="1" x14ac:dyDescent="0.2">
      <c r="A123" s="88"/>
      <c r="B123" s="186">
        <v>122</v>
      </c>
      <c r="C123" s="97" t="s">
        <v>4614</v>
      </c>
      <c r="D123" s="97" t="s">
        <v>4633</v>
      </c>
      <c r="E123" s="97" t="s">
        <v>4649</v>
      </c>
      <c r="F123" s="22"/>
      <c r="G123" s="22"/>
      <c r="H123" s="22"/>
    </row>
    <row r="124" spans="1:8" ht="51" outlineLevel="1" x14ac:dyDescent="0.2">
      <c r="A124" s="88"/>
      <c r="B124" s="186">
        <v>123</v>
      </c>
      <c r="C124" s="22" t="s">
        <v>4938</v>
      </c>
      <c r="D124" s="22" t="s">
        <v>4939</v>
      </c>
      <c r="E124" s="22" t="s">
        <v>4940</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4602</v>
      </c>
      <c r="D126" s="97" t="s">
        <v>4626</v>
      </c>
      <c r="E126" s="97" t="s">
        <v>4655</v>
      </c>
      <c r="F126" s="97"/>
      <c r="G126" s="97"/>
      <c r="H126" s="97"/>
    </row>
    <row r="127" spans="1:8" ht="51" outlineLevel="1" x14ac:dyDescent="0.2">
      <c r="A127" s="88"/>
      <c r="B127" s="89">
        <v>126</v>
      </c>
      <c r="C127" s="22" t="s">
        <v>4665</v>
      </c>
      <c r="D127" s="22" t="s">
        <v>4666</v>
      </c>
      <c r="E127" s="22" t="s">
        <v>4667</v>
      </c>
      <c r="F127" s="22"/>
      <c r="G127" s="22"/>
      <c r="H127" s="22"/>
    </row>
    <row r="128" spans="1:8" outlineLevel="1" x14ac:dyDescent="0.2">
      <c r="A128" s="88"/>
      <c r="B128" s="89">
        <v>127</v>
      </c>
      <c r="C128" s="22" t="s">
        <v>4662</v>
      </c>
      <c r="D128" s="22" t="s">
        <v>4663</v>
      </c>
      <c r="E128" s="22" t="s">
        <v>4664</v>
      </c>
      <c r="F128" s="22"/>
      <c r="G128" s="22"/>
      <c r="H128" s="22"/>
    </row>
    <row r="129" spans="1:8" ht="63.75" outlineLevel="1" x14ac:dyDescent="0.2">
      <c r="A129" s="88"/>
      <c r="B129" s="187">
        <v>128</v>
      </c>
      <c r="C129" s="22" t="s">
        <v>4705</v>
      </c>
      <c r="D129" s="22" t="s">
        <v>4706</v>
      </c>
      <c r="E129" s="22" t="s">
        <v>4707</v>
      </c>
      <c r="F129" s="22"/>
      <c r="G129" s="22"/>
      <c r="H129" s="22"/>
    </row>
    <row r="130" spans="1:8" ht="63.75" outlineLevel="1" x14ac:dyDescent="0.2">
      <c r="A130" s="88"/>
      <c r="B130" s="187">
        <v>129</v>
      </c>
      <c r="C130" s="22" t="s">
        <v>4734</v>
      </c>
      <c r="D130" s="22" t="s">
        <v>4732</v>
      </c>
      <c r="E130" s="22" t="s">
        <v>4735</v>
      </c>
      <c r="F130" s="22"/>
      <c r="G130" s="22"/>
      <c r="H130" s="22"/>
    </row>
    <row r="131" spans="1:8" outlineLevel="1" x14ac:dyDescent="0.2">
      <c r="A131" s="88"/>
      <c r="B131" s="187">
        <v>130</v>
      </c>
      <c r="C131" s="22" t="s">
        <v>4733</v>
      </c>
      <c r="D131" s="22" t="s">
        <v>4627</v>
      </c>
      <c r="E131" s="22" t="s">
        <v>4654</v>
      </c>
      <c r="F131" s="22"/>
      <c r="G131" s="22"/>
      <c r="H131" s="22"/>
    </row>
    <row r="132" spans="1:8" ht="25.5" outlineLevel="1" x14ac:dyDescent="0.2">
      <c r="A132" s="88"/>
      <c r="B132" s="187">
        <v>131</v>
      </c>
      <c r="C132" s="22" t="s">
        <v>4710</v>
      </c>
      <c r="D132" s="22" t="s">
        <v>4709</v>
      </c>
      <c r="E132" s="22" t="s">
        <v>4651</v>
      </c>
      <c r="F132" s="22"/>
      <c r="G132" s="22"/>
      <c r="H132" s="22"/>
    </row>
    <row r="133" spans="1:8" outlineLevel="1" x14ac:dyDescent="0.2">
      <c r="A133" s="88"/>
      <c r="B133" s="89">
        <v>132</v>
      </c>
      <c r="C133" s="22"/>
      <c r="D133" s="22"/>
      <c r="E133" s="22"/>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4702</v>
      </c>
      <c r="D136" s="98" t="s">
        <v>4703</v>
      </c>
      <c r="E136" s="98" t="s">
        <v>4704</v>
      </c>
      <c r="F136" s="98"/>
      <c r="G136" s="98"/>
      <c r="H136" s="98"/>
    </row>
    <row r="137" spans="1:8" ht="38.25" outlineLevel="1" x14ac:dyDescent="0.2">
      <c r="A137" s="88"/>
      <c r="B137" s="89">
        <v>136</v>
      </c>
      <c r="C137" s="22" t="s">
        <v>4784</v>
      </c>
      <c r="D137" s="22" t="s">
        <v>4785</v>
      </c>
      <c r="E137" s="22" t="s">
        <v>4786</v>
      </c>
      <c r="F137" s="22"/>
      <c r="G137" s="22"/>
      <c r="H137" s="22"/>
    </row>
    <row r="138" spans="1:8" outlineLevel="1" x14ac:dyDescent="0.2">
      <c r="A138" s="88"/>
      <c r="B138" s="89">
        <v>137</v>
      </c>
      <c r="C138" s="22" t="s">
        <v>4783</v>
      </c>
      <c r="D138" s="22" t="s">
        <v>4788</v>
      </c>
      <c r="E138" s="22" t="s">
        <v>4787</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4796</v>
      </c>
      <c r="D140" s="22" t="s">
        <v>4797</v>
      </c>
      <c r="E140" s="22" t="s">
        <v>4716</v>
      </c>
      <c r="F140" s="22"/>
      <c r="G140" s="22"/>
      <c r="H140" s="22"/>
    </row>
    <row r="141" spans="1:8" outlineLevel="1" x14ac:dyDescent="0.2">
      <c r="A141" s="88"/>
      <c r="B141" s="89">
        <v>140</v>
      </c>
      <c r="C141" s="97" t="s">
        <v>4603</v>
      </c>
      <c r="D141" s="97" t="s">
        <v>4628</v>
      </c>
      <c r="E141" s="97" t="s">
        <v>4653</v>
      </c>
      <c r="F141" s="97"/>
      <c r="G141" s="97"/>
      <c r="H141" s="97"/>
    </row>
    <row r="142" spans="1:8" ht="76.5" outlineLevel="1" x14ac:dyDescent="0.2">
      <c r="A142" s="88"/>
      <c r="B142" s="89">
        <v>141</v>
      </c>
      <c r="C142" s="22" t="s">
        <v>4794</v>
      </c>
      <c r="D142" s="22" t="s">
        <v>4941</v>
      </c>
      <c r="E142" s="22" t="s">
        <v>4942</v>
      </c>
      <c r="F142" s="22"/>
      <c r="G142" s="22"/>
      <c r="H142" s="22"/>
    </row>
    <row r="143" spans="1:8" outlineLevel="1" x14ac:dyDescent="0.2">
      <c r="A143" s="88"/>
      <c r="B143" s="89">
        <v>142</v>
      </c>
      <c r="C143" s="22" t="s">
        <v>4711</v>
      </c>
      <c r="D143" s="22"/>
      <c r="E143" s="22"/>
      <c r="F143" s="22"/>
      <c r="G143" s="22"/>
      <c r="H143" s="22"/>
    </row>
    <row r="144" spans="1:8" outlineLevel="1" x14ac:dyDescent="0.2">
      <c r="A144" s="88"/>
      <c r="B144" s="89">
        <v>143</v>
      </c>
      <c r="C144" s="97" t="s">
        <v>4481</v>
      </c>
      <c r="D144" s="97" t="s">
        <v>4461</v>
      </c>
      <c r="E144" s="97" t="s">
        <v>4652</v>
      </c>
      <c r="F144" s="97"/>
      <c r="G144" s="97"/>
      <c r="H144" s="97"/>
    </row>
    <row r="145" spans="1:8" outlineLevel="1" x14ac:dyDescent="0.2">
      <c r="A145" s="88"/>
      <c r="B145" s="89">
        <v>144</v>
      </c>
      <c r="C145" s="22" t="s">
        <v>4750</v>
      </c>
      <c r="D145" s="22" t="s">
        <v>4751</v>
      </c>
      <c r="E145" s="22" t="s">
        <v>4752</v>
      </c>
      <c r="F145" s="22"/>
      <c r="G145" s="22"/>
      <c r="H145" s="22"/>
    </row>
    <row r="146" spans="1:8" ht="25.5" outlineLevel="1" x14ac:dyDescent="0.2">
      <c r="A146" s="88"/>
      <c r="B146" s="89">
        <v>145</v>
      </c>
      <c r="C146" s="22" t="s">
        <v>4728</v>
      </c>
      <c r="D146" s="22" t="s">
        <v>4730</v>
      </c>
      <c r="E146" s="22" t="s">
        <v>4731</v>
      </c>
      <c r="F146" s="22"/>
      <c r="G146" s="22"/>
      <c r="H146" s="22"/>
    </row>
    <row r="147" spans="1:8" outlineLevel="1" x14ac:dyDescent="0.2">
      <c r="A147" s="88"/>
      <c r="B147" s="89">
        <v>146</v>
      </c>
      <c r="C147" s="22" t="s">
        <v>4729</v>
      </c>
      <c r="D147" s="22"/>
      <c r="E147" s="22"/>
      <c r="F147" s="22"/>
      <c r="G147" s="22"/>
      <c r="H147" s="22"/>
    </row>
    <row r="148" spans="1:8" outlineLevel="1" x14ac:dyDescent="0.2">
      <c r="A148" s="88"/>
      <c r="B148" s="89">
        <v>147</v>
      </c>
      <c r="C148" s="97" t="s">
        <v>4763</v>
      </c>
      <c r="D148" s="97" t="s">
        <v>4764</v>
      </c>
      <c r="E148" s="97" t="s">
        <v>4765</v>
      </c>
      <c r="F148" s="97"/>
      <c r="G148" s="97"/>
      <c r="H148" s="97"/>
    </row>
    <row r="149" spans="1:8" outlineLevel="1" x14ac:dyDescent="0.2">
      <c r="A149" s="88"/>
      <c r="B149" s="89">
        <v>148</v>
      </c>
      <c r="C149" s="22" t="s">
        <v>4753</v>
      </c>
      <c r="D149" s="22" t="s">
        <v>4754</v>
      </c>
      <c r="E149" s="22" t="s">
        <v>4755</v>
      </c>
      <c r="F149" s="22"/>
      <c r="G149" s="22"/>
      <c r="H149" s="22"/>
    </row>
    <row r="150" spans="1:8" outlineLevel="1" x14ac:dyDescent="0.2">
      <c r="A150" s="88"/>
      <c r="B150" s="89">
        <v>149</v>
      </c>
      <c r="C150" s="22" t="s">
        <v>4756</v>
      </c>
      <c r="D150" s="22" t="s">
        <v>4757</v>
      </c>
      <c r="E150" s="22" t="s">
        <v>4758</v>
      </c>
      <c r="F150" s="22"/>
      <c r="G150" s="22"/>
      <c r="H150" s="22"/>
    </row>
    <row r="151" spans="1:8" outlineLevel="1" x14ac:dyDescent="0.2">
      <c r="A151" s="184" t="s">
        <v>4806</v>
      </c>
      <c r="B151" s="89">
        <v>150</v>
      </c>
      <c r="C151" s="87" t="s">
        <v>4900</v>
      </c>
      <c r="D151" s="87" t="s">
        <v>4943</v>
      </c>
      <c r="E151" s="87" t="s">
        <v>4944</v>
      </c>
      <c r="F151" s="87"/>
      <c r="G151" s="87"/>
      <c r="H151" s="87"/>
    </row>
    <row r="152" spans="1:8" ht="140.25" outlineLevel="1" x14ac:dyDescent="0.2">
      <c r="A152" s="184" t="s">
        <v>4807</v>
      </c>
      <c r="B152" s="89">
        <v>151</v>
      </c>
      <c r="C152" s="87" t="s">
        <v>4902</v>
      </c>
      <c r="D152" s="87" t="s">
        <v>4946</v>
      </c>
      <c r="E152" s="87" t="s">
        <v>4945</v>
      </c>
      <c r="F152" s="87"/>
      <c r="G152" s="87"/>
      <c r="H152" s="87"/>
    </row>
    <row r="153" spans="1:8" ht="25.5" outlineLevel="1" x14ac:dyDescent="0.2">
      <c r="A153" s="184" t="s">
        <v>4808</v>
      </c>
      <c r="B153" s="89">
        <v>152</v>
      </c>
      <c r="C153" s="87" t="s">
        <v>4901</v>
      </c>
      <c r="D153" s="87" t="s">
        <v>4913</v>
      </c>
      <c r="E153" s="87" t="s">
        <v>4914</v>
      </c>
      <c r="F153" s="87"/>
      <c r="G153" s="87"/>
      <c r="H153" s="87"/>
    </row>
    <row r="154" spans="1:8" ht="38.25" outlineLevel="1" x14ac:dyDescent="0.2">
      <c r="A154" s="185" t="s">
        <v>4809</v>
      </c>
      <c r="B154" s="89">
        <v>153</v>
      </c>
      <c r="C154" s="87"/>
      <c r="D154" s="87"/>
      <c r="E154" s="87"/>
      <c r="F154" s="87"/>
      <c r="G154" s="87"/>
      <c r="H154" s="87"/>
    </row>
    <row r="155" spans="1:8" outlineLevel="1" x14ac:dyDescent="0.2">
      <c r="A155" s="88"/>
      <c r="B155" s="89">
        <v>154</v>
      </c>
      <c r="C155" s="124"/>
      <c r="D155" s="124"/>
      <c r="E155" s="124"/>
      <c r="F155" s="124"/>
      <c r="G155" s="124"/>
      <c r="H155" s="124"/>
    </row>
    <row r="156" spans="1:8" outlineLevel="1" x14ac:dyDescent="0.2">
      <c r="A156" s="88"/>
      <c r="B156" s="89">
        <v>155</v>
      </c>
      <c r="C156" s="124"/>
      <c r="D156" s="124"/>
      <c r="E156" s="124"/>
      <c r="F156" s="124"/>
      <c r="G156" s="124"/>
      <c r="H156" s="124"/>
    </row>
    <row r="157" spans="1:8" outlineLevel="1" x14ac:dyDescent="0.2">
      <c r="A157" s="88"/>
      <c r="B157" s="89">
        <v>156</v>
      </c>
      <c r="C157" s="124"/>
      <c r="D157" s="124"/>
      <c r="E157" s="124"/>
      <c r="F157" s="124"/>
      <c r="G157" s="124"/>
      <c r="H157" s="124"/>
    </row>
    <row r="158" spans="1:8" outlineLevel="1" x14ac:dyDescent="0.2">
      <c r="A158" s="88"/>
      <c r="B158" s="89">
        <v>157</v>
      </c>
      <c r="C158" s="124"/>
      <c r="D158" s="124"/>
      <c r="E158" s="124"/>
      <c r="F158" s="124"/>
      <c r="G158" s="124"/>
      <c r="H158" s="124"/>
    </row>
    <row r="159" spans="1:8" outlineLevel="1" x14ac:dyDescent="0.2">
      <c r="A159" s="88"/>
      <c r="B159" s="89">
        <v>158</v>
      </c>
      <c r="C159" s="124"/>
      <c r="D159" s="124"/>
      <c r="E159" s="124"/>
      <c r="F159" s="124"/>
      <c r="G159" s="124"/>
      <c r="H159" s="124"/>
    </row>
    <row r="160" spans="1:8" outlineLevel="1" x14ac:dyDescent="0.2">
      <c r="A160" s="88"/>
      <c r="B160" s="89">
        <v>159</v>
      </c>
      <c r="C160" s="124"/>
      <c r="D160" s="124"/>
      <c r="E160" s="124"/>
      <c r="F160" s="124"/>
      <c r="G160" s="124"/>
      <c r="H160" s="124"/>
    </row>
    <row r="161" spans="1:8" ht="38.25" outlineLevel="1" x14ac:dyDescent="0.2">
      <c r="A161" s="185" t="s">
        <v>4811</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124"/>
      <c r="D165" s="124"/>
      <c r="E165" s="124"/>
      <c r="F165" s="124"/>
      <c r="G165" s="124"/>
      <c r="H165" s="124"/>
    </row>
    <row r="166" spans="1:8" outlineLevel="1" x14ac:dyDescent="0.2">
      <c r="A166" s="88"/>
      <c r="B166" s="89">
        <v>165</v>
      </c>
      <c r="C166" s="124"/>
      <c r="D166" s="124"/>
      <c r="E166" s="124"/>
      <c r="F166" s="124"/>
      <c r="G166" s="124"/>
      <c r="H166" s="124"/>
    </row>
    <row r="167" spans="1:8" outlineLevel="1" x14ac:dyDescent="0.2">
      <c r="A167" s="88"/>
      <c r="B167" s="89">
        <v>166</v>
      </c>
      <c r="C167" s="124"/>
      <c r="D167" s="124"/>
      <c r="E167" s="124"/>
      <c r="F167" s="124"/>
      <c r="G167" s="124"/>
      <c r="H167" s="124"/>
    </row>
    <row r="168" spans="1:8" outlineLevel="1" x14ac:dyDescent="0.2">
      <c r="A168" s="88"/>
      <c r="B168" s="89">
        <v>167</v>
      </c>
      <c r="C168" s="124"/>
      <c r="D168" s="124"/>
      <c r="E168" s="124"/>
      <c r="F168" s="124"/>
      <c r="G168" s="124"/>
      <c r="H168" s="124"/>
    </row>
    <row r="169" spans="1:8" outlineLevel="1" x14ac:dyDescent="0.2">
      <c r="A169" s="88"/>
      <c r="B169" s="89">
        <v>168</v>
      </c>
      <c r="C169" s="124"/>
      <c r="D169" s="124"/>
      <c r="E169" s="124"/>
      <c r="F169" s="124"/>
      <c r="G169" s="124"/>
      <c r="H169" s="124"/>
    </row>
    <row r="170" spans="1:8" ht="38.25" outlineLevel="1" x14ac:dyDescent="0.2">
      <c r="A170" s="185" t="s">
        <v>4829</v>
      </c>
      <c r="B170" s="89">
        <v>169</v>
      </c>
      <c r="C170" s="124"/>
      <c r="D170" s="124"/>
      <c r="E170" s="124"/>
      <c r="F170" s="124"/>
      <c r="G170" s="124"/>
      <c r="H170" s="124"/>
    </row>
    <row r="171" spans="1:8" outlineLevel="1" x14ac:dyDescent="0.2">
      <c r="A171" s="189" t="s">
        <v>4816</v>
      </c>
      <c r="B171" s="89">
        <v>170</v>
      </c>
      <c r="C171" s="123"/>
      <c r="D171" s="123"/>
      <c r="E171" s="123"/>
      <c r="F171" s="123"/>
      <c r="G171" s="123"/>
      <c r="H171" s="123"/>
    </row>
    <row r="172" spans="1:8" outlineLevel="1" x14ac:dyDescent="0.2">
      <c r="A172" s="189" t="s">
        <v>4812</v>
      </c>
      <c r="B172" s="89">
        <v>171</v>
      </c>
      <c r="C172" s="87"/>
      <c r="D172" s="87"/>
      <c r="E172" s="87"/>
      <c r="F172" s="87"/>
      <c r="G172" s="87"/>
      <c r="H172" s="87"/>
    </row>
    <row r="173" spans="1:8" outlineLevel="1" x14ac:dyDescent="0.2">
      <c r="A173" s="189" t="s">
        <v>4817</v>
      </c>
      <c r="B173" s="89">
        <v>172</v>
      </c>
      <c r="C173" s="87"/>
      <c r="D173" s="87"/>
      <c r="E173" s="87"/>
      <c r="F173" s="87"/>
      <c r="G173" s="87"/>
      <c r="H173" s="87"/>
    </row>
    <row r="174" spans="1:8" outlineLevel="1" x14ac:dyDescent="0.2">
      <c r="A174" s="189" t="s">
        <v>4815</v>
      </c>
      <c r="B174" s="89">
        <v>173</v>
      </c>
      <c r="C174" s="123" t="s">
        <v>4798</v>
      </c>
      <c r="D174" s="123" t="s">
        <v>4838</v>
      </c>
      <c r="E174" s="123" t="s">
        <v>4805</v>
      </c>
      <c r="F174" s="123"/>
      <c r="G174" s="123"/>
      <c r="H174" s="123"/>
    </row>
    <row r="175" spans="1:8" ht="71.25" customHeight="1" outlineLevel="1" x14ac:dyDescent="0.2">
      <c r="A175" s="189" t="s">
        <v>4814</v>
      </c>
      <c r="B175" s="89">
        <v>174</v>
      </c>
      <c r="C175" s="87" t="s">
        <v>4908</v>
      </c>
      <c r="D175" s="87" t="s">
        <v>4915</v>
      </c>
      <c r="E175" s="87" t="s">
        <v>4909</v>
      </c>
      <c r="F175" s="87"/>
      <c r="G175" s="87"/>
      <c r="H175" s="87"/>
    </row>
    <row r="176" spans="1:8" outlineLevel="1" x14ac:dyDescent="0.2">
      <c r="A176" s="189" t="s">
        <v>4813</v>
      </c>
      <c r="B176" s="89">
        <v>175</v>
      </c>
      <c r="C176" s="87"/>
      <c r="D176" s="87"/>
      <c r="E176" s="87"/>
      <c r="F176" s="87"/>
      <c r="G176" s="87"/>
      <c r="H176" s="87"/>
    </row>
    <row r="177" spans="1:8" outlineLevel="1" x14ac:dyDescent="0.2">
      <c r="A177" s="189" t="s">
        <v>4818</v>
      </c>
      <c r="B177" s="89">
        <v>176</v>
      </c>
      <c r="C177" s="123"/>
      <c r="D177" s="123"/>
      <c r="E177" s="123"/>
      <c r="F177" s="123"/>
      <c r="G177" s="123"/>
      <c r="H177" s="123"/>
    </row>
    <row r="178" spans="1:8" outlineLevel="1" x14ac:dyDescent="0.2">
      <c r="A178" s="189" t="s">
        <v>4819</v>
      </c>
      <c r="B178" s="89">
        <v>177</v>
      </c>
      <c r="C178" s="87"/>
      <c r="D178" s="87"/>
      <c r="E178" s="87"/>
      <c r="F178" s="87"/>
      <c r="G178" s="87"/>
      <c r="H178" s="87"/>
    </row>
    <row r="179" spans="1:8" outlineLevel="1" x14ac:dyDescent="0.2">
      <c r="A179" s="189" t="s">
        <v>4820</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5" t="s">
        <v>4830</v>
      </c>
      <c r="B181" s="89">
        <v>180</v>
      </c>
      <c r="C181" s="123"/>
      <c r="D181" s="123"/>
      <c r="E181" s="123"/>
      <c r="F181" s="123"/>
      <c r="G181" s="123"/>
      <c r="H181" s="123"/>
    </row>
    <row r="182" spans="1:8" ht="38.25" outlineLevel="1" x14ac:dyDescent="0.2">
      <c r="A182" s="88"/>
      <c r="B182" s="89">
        <v>181</v>
      </c>
      <c r="C182" s="87" t="s">
        <v>4855</v>
      </c>
      <c r="D182" s="87" t="s">
        <v>4856</v>
      </c>
      <c r="E182" s="87" t="s">
        <v>4857</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123"/>
      <c r="D185" s="123"/>
      <c r="E185" s="123"/>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123"/>
      <c r="D187" s="123"/>
      <c r="E187" s="123"/>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5" t="s">
        <v>4831</v>
      </c>
      <c r="B196" s="89">
        <v>195</v>
      </c>
      <c r="C196" s="87" t="s">
        <v>4907</v>
      </c>
      <c r="D196" s="87" t="s">
        <v>4916</v>
      </c>
      <c r="E196" s="87" t="s">
        <v>4919</v>
      </c>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4596</v>
      </c>
      <c r="B201" s="86">
        <v>200</v>
      </c>
      <c r="C201" s="22" t="s">
        <v>4604</v>
      </c>
      <c r="D201" s="22" t="s">
        <v>4660</v>
      </c>
      <c r="E201" s="22" t="s">
        <v>4657</v>
      </c>
      <c r="F201" s="22"/>
      <c r="G201" s="22"/>
      <c r="H201" s="22"/>
    </row>
    <row r="202" spans="1:8" outlineLevel="1" x14ac:dyDescent="0.2">
      <c r="A202" s="84"/>
      <c r="B202" s="86">
        <v>201</v>
      </c>
      <c r="C202" s="22" t="s">
        <v>4605</v>
      </c>
      <c r="D202" s="22" t="s">
        <v>4661</v>
      </c>
      <c r="E202" s="22" t="s">
        <v>4658</v>
      </c>
      <c r="F202" s="22"/>
      <c r="G202" s="22"/>
      <c r="H202" s="22"/>
    </row>
    <row r="203" spans="1:8" outlineLevel="1" x14ac:dyDescent="0.2">
      <c r="A203" s="84"/>
      <c r="B203" s="86">
        <v>202</v>
      </c>
      <c r="C203" s="22" t="s">
        <v>4606</v>
      </c>
      <c r="D203" s="22" t="s">
        <v>4635</v>
      </c>
      <c r="E203" s="22" t="s">
        <v>4656</v>
      </c>
      <c r="F203" s="22"/>
      <c r="G203" s="22"/>
      <c r="H203" s="22"/>
    </row>
    <row r="204" spans="1:8" outlineLevel="1" x14ac:dyDescent="0.2">
      <c r="A204" s="84"/>
      <c r="B204" s="86">
        <v>203</v>
      </c>
      <c r="C204" s="22" t="s">
        <v>4669</v>
      </c>
      <c r="D204" s="22" t="s">
        <v>4668</v>
      </c>
      <c r="E204" s="22" t="s">
        <v>4670</v>
      </c>
      <c r="F204" s="22"/>
      <c r="G204" s="22"/>
      <c r="H204" s="22"/>
    </row>
    <row r="205" spans="1:8" outlineLevel="1" x14ac:dyDescent="0.2">
      <c r="A205" s="84"/>
      <c r="B205" s="86">
        <v>204</v>
      </c>
      <c r="C205" s="22" t="s">
        <v>4771</v>
      </c>
      <c r="D205" s="22" t="s">
        <v>4773</v>
      </c>
      <c r="E205" s="22" t="s">
        <v>4772</v>
      </c>
      <c r="F205" s="22"/>
      <c r="G205" s="22"/>
      <c r="H205" s="22"/>
    </row>
    <row r="206" spans="1:8" outlineLevel="1" x14ac:dyDescent="0.2">
      <c r="A206" s="84"/>
      <c r="B206" s="86">
        <v>205</v>
      </c>
      <c r="C206" s="22" t="s">
        <v>4678</v>
      </c>
      <c r="D206" s="22" t="s">
        <v>4680</v>
      </c>
      <c r="E206" s="22" t="s">
        <v>4679</v>
      </c>
      <c r="F206" s="22"/>
      <c r="G206" s="22"/>
      <c r="H206" s="22"/>
    </row>
    <row r="207" spans="1:8" outlineLevel="1" x14ac:dyDescent="0.2">
      <c r="A207" s="84"/>
      <c r="B207" s="86">
        <v>206</v>
      </c>
      <c r="C207" s="22" t="s">
        <v>4681</v>
      </c>
      <c r="D207" s="22" t="s">
        <v>4682</v>
      </c>
      <c r="E207" s="22" t="s">
        <v>4688</v>
      </c>
      <c r="F207" s="22"/>
      <c r="G207" s="22"/>
      <c r="H207" s="22"/>
    </row>
    <row r="208" spans="1:8" outlineLevel="1" x14ac:dyDescent="0.2">
      <c r="A208" s="84"/>
      <c r="B208" s="86">
        <v>207</v>
      </c>
      <c r="C208" s="22" t="s">
        <v>4683</v>
      </c>
      <c r="D208" s="22" t="s">
        <v>4687</v>
      </c>
      <c r="E208" s="22" t="s">
        <v>4689</v>
      </c>
      <c r="F208" s="22"/>
      <c r="G208" s="22"/>
      <c r="H208" s="22"/>
    </row>
    <row r="209" spans="1:8" ht="38.25" outlineLevel="1" x14ac:dyDescent="0.2">
      <c r="A209" s="84"/>
      <c r="B209" s="86">
        <v>208</v>
      </c>
      <c r="C209" s="22" t="s">
        <v>4760</v>
      </c>
      <c r="D209" s="22" t="s">
        <v>4947</v>
      </c>
      <c r="E209" s="22" t="s">
        <v>4759</v>
      </c>
      <c r="F209" s="22"/>
      <c r="G209" s="22"/>
      <c r="H209" s="22"/>
    </row>
    <row r="210" spans="1:8" ht="38.25" outlineLevel="1" x14ac:dyDescent="0.2">
      <c r="A210" s="84"/>
      <c r="B210" s="86">
        <v>209</v>
      </c>
      <c r="C210" s="22" t="s">
        <v>4762</v>
      </c>
      <c r="D210" s="22" t="s">
        <v>4948</v>
      </c>
      <c r="E210" s="22" t="s">
        <v>4761</v>
      </c>
      <c r="F210" s="22"/>
      <c r="G210" s="22"/>
      <c r="H210" s="22"/>
    </row>
    <row r="211" spans="1:8" outlineLevel="1" x14ac:dyDescent="0.2">
      <c r="A211" s="84"/>
      <c r="B211" s="86">
        <v>210</v>
      </c>
      <c r="C211" s="22" t="s">
        <v>4671</v>
      </c>
      <c r="D211" s="22" t="s">
        <v>4672</v>
      </c>
      <c r="E211" s="22" t="s">
        <v>4673</v>
      </c>
      <c r="F211" s="22"/>
      <c r="G211" s="22"/>
      <c r="H211" s="22"/>
    </row>
    <row r="212" spans="1:8" outlineLevel="1" x14ac:dyDescent="0.2">
      <c r="A212" s="84"/>
      <c r="B212" s="86">
        <v>211</v>
      </c>
      <c r="C212" s="22" t="s">
        <v>4725</v>
      </c>
      <c r="D212" s="22" t="s">
        <v>4724</v>
      </c>
      <c r="E212" s="22" t="s">
        <v>4726</v>
      </c>
      <c r="F212" s="22"/>
      <c r="G212" s="22"/>
      <c r="H212" s="22"/>
    </row>
    <row r="213" spans="1:8" outlineLevel="1" x14ac:dyDescent="0.2">
      <c r="A213" s="84"/>
      <c r="B213" s="86">
        <v>212</v>
      </c>
      <c r="C213" s="22" t="s">
        <v>4839</v>
      </c>
      <c r="D213" s="22" t="s">
        <v>4840</v>
      </c>
      <c r="E213" s="22" t="s">
        <v>4841</v>
      </c>
      <c r="F213" s="22"/>
      <c r="G213" s="22"/>
      <c r="H213" s="22"/>
    </row>
    <row r="214" spans="1:8" ht="25.5" outlineLevel="1" x14ac:dyDescent="0.2">
      <c r="A214" s="84"/>
      <c r="B214" s="86">
        <v>213</v>
      </c>
      <c r="C214" s="22" t="s">
        <v>4842</v>
      </c>
      <c r="D214" s="22" t="s">
        <v>4843</v>
      </c>
      <c r="E214" s="22" t="s">
        <v>4844</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4675</v>
      </c>
      <c r="D221" s="22" t="s">
        <v>4676</v>
      </c>
      <c r="E221" s="22" t="s">
        <v>4684</v>
      </c>
      <c r="F221" s="22"/>
      <c r="G221" s="22"/>
      <c r="H221" s="22"/>
    </row>
    <row r="222" spans="1:8" outlineLevel="1" x14ac:dyDescent="0.2">
      <c r="A222" s="84"/>
      <c r="B222" s="86">
        <v>221</v>
      </c>
      <c r="C222" s="22" t="s">
        <v>4525</v>
      </c>
      <c r="D222" s="22" t="s">
        <v>4674</v>
      </c>
      <c r="E222" s="22" t="s">
        <v>4685</v>
      </c>
      <c r="F222" s="22"/>
      <c r="G222" s="22"/>
      <c r="H222" s="22"/>
    </row>
    <row r="223" spans="1:8" ht="38.25" outlineLevel="1" x14ac:dyDescent="0.2">
      <c r="A223" s="188" t="s">
        <v>4810</v>
      </c>
      <c r="B223" s="86">
        <v>222</v>
      </c>
      <c r="C223" s="87" t="s">
        <v>4953</v>
      </c>
      <c r="D223" s="87" t="s">
        <v>4954</v>
      </c>
      <c r="E223" s="87" t="s">
        <v>4955</v>
      </c>
      <c r="F223" s="87"/>
      <c r="G223" s="87"/>
      <c r="H223" s="87"/>
    </row>
    <row r="224" spans="1:8" outlineLevel="1" x14ac:dyDescent="0.2">
      <c r="A224" s="84"/>
      <c r="B224" s="86">
        <v>223</v>
      </c>
      <c r="C224" s="87"/>
      <c r="D224" s="87"/>
      <c r="E224" s="87"/>
      <c r="F224" s="87"/>
      <c r="G224" s="87"/>
      <c r="H224" s="87"/>
    </row>
    <row r="225" spans="1:8" outlineLevel="1" x14ac:dyDescent="0.2">
      <c r="A225" s="84"/>
      <c r="B225" s="86">
        <v>224</v>
      </c>
      <c r="C225" s="87"/>
      <c r="D225" s="87"/>
      <c r="E225" s="87"/>
      <c r="F225" s="87"/>
      <c r="G225" s="87"/>
      <c r="H225" s="87"/>
    </row>
    <row r="226" spans="1:8" outlineLevel="1" x14ac:dyDescent="0.2">
      <c r="A226" s="84"/>
      <c r="B226" s="86">
        <v>225</v>
      </c>
      <c r="C226" s="87"/>
      <c r="D226" s="87"/>
      <c r="E226" s="87"/>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4598</v>
      </c>
      <c r="D241" s="22" t="s">
        <v>4598</v>
      </c>
      <c r="E241" s="22" t="s">
        <v>4598</v>
      </c>
      <c r="F241" s="22"/>
      <c r="G241" s="22"/>
      <c r="H241" s="22"/>
    </row>
    <row r="242" spans="1:8" ht="140.25" outlineLevel="1" x14ac:dyDescent="0.2">
      <c r="A242" s="84"/>
      <c r="B242" s="86">
        <v>241</v>
      </c>
      <c r="C242" s="22" t="s">
        <v>4691</v>
      </c>
      <c r="D242" s="22" t="s">
        <v>4690</v>
      </c>
      <c r="E242" s="22" t="s">
        <v>4692</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4694</v>
      </c>
      <c r="B252" s="85">
        <v>251</v>
      </c>
      <c r="C252" s="124"/>
      <c r="D252" s="124"/>
      <c r="E252" s="124"/>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199"/>
      <c r="D258" s="199"/>
      <c r="E258" s="199"/>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7"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4530</v>
      </c>
      <c r="H1" s="20" t="s">
        <v>4531</v>
      </c>
      <c r="J1" s="1" t="s">
        <v>4589</v>
      </c>
      <c r="K1" s="1" t="s">
        <v>4588</v>
      </c>
      <c r="L1" s="1"/>
    </row>
    <row r="2" spans="1:12" x14ac:dyDescent="0.2">
      <c r="A2" s="3">
        <v>8914</v>
      </c>
      <c r="B2" s="3" t="s">
        <v>6</v>
      </c>
      <c r="C2" s="3" t="s">
        <v>6</v>
      </c>
      <c r="D2" s="3" t="s">
        <v>7</v>
      </c>
      <c r="E2" s="3" t="str" cm="1">
        <f t="array" ref="E2:E2147">_xlfn.UNIQUE(C2:C4112)</f>
        <v>Aeugst am Albis</v>
      </c>
      <c r="G2" s="19">
        <v>1000</v>
      </c>
      <c r="H2" s="19" t="s">
        <v>4532</v>
      </c>
      <c r="J2" s="3" t="s">
        <v>4537</v>
      </c>
      <c r="K2" s="3" t="s">
        <v>532</v>
      </c>
      <c r="L2" s="21">
        <v>6.1380821917808221</v>
      </c>
    </row>
    <row r="3" spans="1:12" x14ac:dyDescent="0.2">
      <c r="A3" s="3">
        <v>8914</v>
      </c>
      <c r="B3" s="3" t="s">
        <v>8</v>
      </c>
      <c r="C3" s="3" t="s">
        <v>6</v>
      </c>
      <c r="D3" s="3" t="s">
        <v>7</v>
      </c>
      <c r="E3" s="3" t="str">
        <v>Affoltern am Albis</v>
      </c>
      <c r="G3" s="19">
        <v>1003</v>
      </c>
      <c r="H3" s="19" t="s">
        <v>4532</v>
      </c>
      <c r="J3" s="3" t="s">
        <v>4538</v>
      </c>
      <c r="K3" s="3" t="s">
        <v>3357</v>
      </c>
      <c r="L3" s="21">
        <v>10.096438356164384</v>
      </c>
    </row>
    <row r="4" spans="1:12" x14ac:dyDescent="0.2">
      <c r="A4" s="3">
        <v>8909</v>
      </c>
      <c r="B4" s="3" t="s">
        <v>9</v>
      </c>
      <c r="C4" s="3" t="s">
        <v>10</v>
      </c>
      <c r="D4" s="3" t="s">
        <v>7</v>
      </c>
      <c r="E4" s="3" t="str">
        <v>Bonstetten</v>
      </c>
      <c r="G4" s="19">
        <v>1004</v>
      </c>
      <c r="H4" s="19" t="s">
        <v>4532</v>
      </c>
      <c r="J4" s="3" t="s">
        <v>4555</v>
      </c>
      <c r="K4" s="3" t="s">
        <v>4573</v>
      </c>
      <c r="L4" s="21">
        <v>9.9652054794520541</v>
      </c>
    </row>
    <row r="5" spans="1:12" x14ac:dyDescent="0.2">
      <c r="A5" s="3">
        <v>8910</v>
      </c>
      <c r="B5" s="3" t="s">
        <v>10</v>
      </c>
      <c r="C5" s="3" t="s">
        <v>10</v>
      </c>
      <c r="D5" s="3" t="s">
        <v>7</v>
      </c>
      <c r="E5" s="3" t="str">
        <v>Hausen am Albis</v>
      </c>
      <c r="G5" s="19">
        <v>1005</v>
      </c>
      <c r="H5" s="19" t="s">
        <v>4532</v>
      </c>
      <c r="J5" s="3" t="s">
        <v>4545</v>
      </c>
      <c r="K5" s="3" t="s">
        <v>4574</v>
      </c>
      <c r="L5" s="21">
        <v>10.506027397260274</v>
      </c>
    </row>
    <row r="6" spans="1:12" x14ac:dyDescent="0.2">
      <c r="A6" s="3">
        <v>8906</v>
      </c>
      <c r="B6" s="3" t="s">
        <v>11</v>
      </c>
      <c r="C6" s="3" t="s">
        <v>11</v>
      </c>
      <c r="D6" s="3" t="s">
        <v>7</v>
      </c>
      <c r="E6" s="3" t="str">
        <v>Hedingen</v>
      </c>
      <c r="G6" s="19">
        <v>1006</v>
      </c>
      <c r="H6" s="19" t="s">
        <v>4532</v>
      </c>
      <c r="J6" s="3" t="s">
        <v>4539</v>
      </c>
      <c r="K6" s="3" t="s">
        <v>4575</v>
      </c>
      <c r="L6" s="21">
        <v>9.1572602739726019</v>
      </c>
    </row>
    <row r="7" spans="1:12" x14ac:dyDescent="0.2">
      <c r="A7" s="3">
        <v>8915</v>
      </c>
      <c r="B7" s="3" t="s">
        <v>12</v>
      </c>
      <c r="C7" s="3" t="s">
        <v>12</v>
      </c>
      <c r="D7" s="3" t="s">
        <v>7</v>
      </c>
      <c r="E7" s="3" t="str">
        <v>Kappel am Albis</v>
      </c>
      <c r="G7" s="19">
        <v>1007</v>
      </c>
      <c r="H7" s="19" t="s">
        <v>4532</v>
      </c>
      <c r="J7" s="3" t="s">
        <v>4551</v>
      </c>
      <c r="K7" s="3" t="s">
        <v>4576</v>
      </c>
      <c r="L7" s="21">
        <v>9.7084931506849319</v>
      </c>
    </row>
    <row r="8" spans="1:12" x14ac:dyDescent="0.2">
      <c r="A8" s="3">
        <v>8925</v>
      </c>
      <c r="B8" s="3" t="s">
        <v>13</v>
      </c>
      <c r="C8" s="3" t="s">
        <v>12</v>
      </c>
      <c r="D8" s="3" t="s">
        <v>7</v>
      </c>
      <c r="E8" s="3" t="str">
        <v>Knonau</v>
      </c>
      <c r="G8" s="19">
        <v>1008</v>
      </c>
      <c r="H8" s="19" t="s">
        <v>4532</v>
      </c>
      <c r="J8" s="3" t="s">
        <v>4561</v>
      </c>
      <c r="K8" s="3" t="s">
        <v>2435</v>
      </c>
      <c r="L8" s="21">
        <v>9.6657534246575345</v>
      </c>
    </row>
    <row r="9" spans="1:12" x14ac:dyDescent="0.2">
      <c r="A9" s="3">
        <v>8908</v>
      </c>
      <c r="B9" s="3" t="s">
        <v>14</v>
      </c>
      <c r="C9" s="3" t="s">
        <v>14</v>
      </c>
      <c r="D9" s="3" t="s">
        <v>7</v>
      </c>
      <c r="E9" s="3" t="str">
        <v>Maschwanden</v>
      </c>
      <c r="G9" s="19">
        <v>1009</v>
      </c>
      <c r="H9" s="19" t="s">
        <v>4532</v>
      </c>
      <c r="J9" s="3" t="s">
        <v>4562</v>
      </c>
      <c r="K9" s="3" t="s">
        <v>2410</v>
      </c>
      <c r="L9" s="21">
        <v>3.6249315068493142</v>
      </c>
    </row>
    <row r="10" spans="1:12" x14ac:dyDescent="0.2">
      <c r="A10" s="3">
        <v>8926</v>
      </c>
      <c r="B10" s="3" t="s">
        <v>15</v>
      </c>
      <c r="C10" s="3" t="s">
        <v>15</v>
      </c>
      <c r="D10" s="3" t="s">
        <v>7</v>
      </c>
      <c r="E10" s="3" t="str">
        <v>Mettmenstetten</v>
      </c>
      <c r="G10" s="19">
        <v>1010</v>
      </c>
      <c r="H10" s="19" t="s">
        <v>4532</v>
      </c>
      <c r="J10" s="3" t="s">
        <v>4559</v>
      </c>
      <c r="K10" s="3" t="s">
        <v>4577</v>
      </c>
      <c r="L10" s="21">
        <v>6.7490410958904112</v>
      </c>
    </row>
    <row r="11" spans="1:12" x14ac:dyDescent="0.2">
      <c r="A11" s="3">
        <v>8926</v>
      </c>
      <c r="B11" s="3" t="s">
        <v>16</v>
      </c>
      <c r="C11" s="3" t="s">
        <v>15</v>
      </c>
      <c r="D11" s="3" t="s">
        <v>7</v>
      </c>
      <c r="E11" s="3" t="str">
        <v>Obfelden</v>
      </c>
      <c r="G11" s="19">
        <v>1011</v>
      </c>
      <c r="H11" s="19" t="s">
        <v>4532</v>
      </c>
      <c r="J11" s="3" t="s">
        <v>4554</v>
      </c>
      <c r="K11" s="3" t="s">
        <v>1186</v>
      </c>
      <c r="L11" s="21">
        <v>6.4224657534246585</v>
      </c>
    </row>
    <row r="12" spans="1:12" x14ac:dyDescent="0.2">
      <c r="A12" s="3">
        <v>8926</v>
      </c>
      <c r="B12" s="3" t="s">
        <v>17</v>
      </c>
      <c r="C12" s="3" t="s">
        <v>15</v>
      </c>
      <c r="D12" s="3" t="s">
        <v>7</v>
      </c>
      <c r="E12" s="3" t="str">
        <v>Ottenbach</v>
      </c>
      <c r="G12" s="19">
        <v>1012</v>
      </c>
      <c r="H12" s="19" t="s">
        <v>4532</v>
      </c>
      <c r="J12" s="3" t="s">
        <v>4534</v>
      </c>
      <c r="K12" s="3" t="s">
        <v>4578</v>
      </c>
      <c r="L12" s="21">
        <v>10.715890410958904</v>
      </c>
    </row>
    <row r="13" spans="1:12" x14ac:dyDescent="0.2">
      <c r="A13" s="3">
        <v>8934</v>
      </c>
      <c r="B13" s="3" t="s">
        <v>18</v>
      </c>
      <c r="C13" s="3" t="s">
        <v>18</v>
      </c>
      <c r="D13" s="3" t="s">
        <v>7</v>
      </c>
      <c r="E13" s="3" t="str">
        <v>Rifferswil</v>
      </c>
      <c r="G13" s="19">
        <v>1015</v>
      </c>
      <c r="H13" s="19" t="s">
        <v>4532</v>
      </c>
      <c r="J13" s="3" t="s">
        <v>4564</v>
      </c>
      <c r="K13" s="3" t="s">
        <v>1252</v>
      </c>
      <c r="L13" s="21">
        <v>8.8164383561643831</v>
      </c>
    </row>
    <row r="14" spans="1:12" x14ac:dyDescent="0.2">
      <c r="A14" s="3">
        <v>8933</v>
      </c>
      <c r="B14" s="3" t="s">
        <v>19</v>
      </c>
      <c r="C14" s="3" t="s">
        <v>19</v>
      </c>
      <c r="D14" s="3" t="s">
        <v>7</v>
      </c>
      <c r="E14" s="3" t="str">
        <v>Stallikon</v>
      </c>
      <c r="G14" s="19">
        <v>1018</v>
      </c>
      <c r="H14" s="19" t="s">
        <v>4532</v>
      </c>
      <c r="J14" s="3" t="s">
        <v>4580</v>
      </c>
      <c r="K14" s="3" t="s">
        <v>4579</v>
      </c>
      <c r="L14" s="21">
        <v>-0.42876712328767114</v>
      </c>
    </row>
    <row r="15" spans="1:12" x14ac:dyDescent="0.2">
      <c r="A15" s="3">
        <v>8932</v>
      </c>
      <c r="B15" s="3" t="s">
        <v>20</v>
      </c>
      <c r="C15" s="3" t="s">
        <v>20</v>
      </c>
      <c r="D15" s="3" t="s">
        <v>7</v>
      </c>
      <c r="E15" s="3" t="str">
        <v>Wettswil am Albis</v>
      </c>
      <c r="G15" s="19">
        <v>1020</v>
      </c>
      <c r="H15" s="19" t="s">
        <v>4532</v>
      </c>
      <c r="J15" s="3" t="s">
        <v>4569</v>
      </c>
      <c r="K15" s="3" t="s">
        <v>2890</v>
      </c>
      <c r="L15" s="21">
        <v>9.2747945205479461</v>
      </c>
    </row>
    <row r="16" spans="1:12" x14ac:dyDescent="0.2">
      <c r="A16" s="3">
        <v>8912</v>
      </c>
      <c r="B16" s="3" t="s">
        <v>21</v>
      </c>
      <c r="C16" s="3" t="s">
        <v>21</v>
      </c>
      <c r="D16" s="3" t="s">
        <v>7</v>
      </c>
      <c r="E16" s="3" t="str">
        <v>Adlikon</v>
      </c>
      <c r="G16" s="19">
        <v>1022</v>
      </c>
      <c r="H16" s="19" t="s">
        <v>4532</v>
      </c>
      <c r="J16" s="3" t="s">
        <v>4546</v>
      </c>
      <c r="K16" s="3" t="s">
        <v>4581</v>
      </c>
      <c r="L16" s="21">
        <v>8.782465753424658</v>
      </c>
    </row>
    <row r="17" spans="1:12" x14ac:dyDescent="0.2">
      <c r="A17" s="3">
        <v>8913</v>
      </c>
      <c r="B17" s="3" t="s">
        <v>22</v>
      </c>
      <c r="C17" s="3" t="s">
        <v>22</v>
      </c>
      <c r="D17" s="3" t="s">
        <v>7</v>
      </c>
      <c r="E17" s="3" t="str">
        <v>Benken (ZH)</v>
      </c>
      <c r="G17" s="19">
        <v>1023</v>
      </c>
      <c r="H17" s="19" t="s">
        <v>4532</v>
      </c>
      <c r="J17" s="3" t="s">
        <v>4543</v>
      </c>
      <c r="K17" s="3" t="s">
        <v>4200</v>
      </c>
      <c r="L17" s="21">
        <v>6.5887671232876714</v>
      </c>
    </row>
    <row r="18" spans="1:12" x14ac:dyDescent="0.2">
      <c r="A18" s="3">
        <v>8911</v>
      </c>
      <c r="B18" s="3" t="s">
        <v>23</v>
      </c>
      <c r="C18" s="3" t="s">
        <v>23</v>
      </c>
      <c r="D18" s="3" t="s">
        <v>7</v>
      </c>
      <c r="E18" s="3" t="str">
        <v>Berg am Irchel</v>
      </c>
      <c r="G18" s="19">
        <v>1024</v>
      </c>
      <c r="H18" s="19" t="s">
        <v>4532</v>
      </c>
      <c r="J18" s="3" t="s">
        <v>4535</v>
      </c>
      <c r="K18" s="3" t="s">
        <v>4582</v>
      </c>
      <c r="L18" s="21">
        <v>6.0621917808219177</v>
      </c>
    </row>
    <row r="19" spans="1:12" x14ac:dyDescent="0.2">
      <c r="A19" s="3">
        <v>8143</v>
      </c>
      <c r="B19" s="3" t="s">
        <v>24</v>
      </c>
      <c r="C19" s="3" t="s">
        <v>24</v>
      </c>
      <c r="D19" s="3" t="s">
        <v>7</v>
      </c>
      <c r="E19" s="3" t="str">
        <v>Buch am Irchel</v>
      </c>
      <c r="G19" s="19">
        <v>1025</v>
      </c>
      <c r="H19" s="19" t="s">
        <v>4532</v>
      </c>
      <c r="J19" s="3" t="s">
        <v>4558</v>
      </c>
      <c r="K19" s="3" t="s">
        <v>4583</v>
      </c>
      <c r="L19" s="21">
        <v>12.387671232876713</v>
      </c>
    </row>
    <row r="20" spans="1:12" x14ac:dyDescent="0.2">
      <c r="A20" s="3">
        <v>8143</v>
      </c>
      <c r="B20" s="3" t="s">
        <v>25</v>
      </c>
      <c r="C20" s="3" t="s">
        <v>24</v>
      </c>
      <c r="D20" s="3" t="s">
        <v>7</v>
      </c>
      <c r="E20" s="3" t="str">
        <v>Dachsen</v>
      </c>
      <c r="G20" s="19">
        <v>1026</v>
      </c>
      <c r="H20" s="19" t="s">
        <v>4532</v>
      </c>
      <c r="J20" s="3" t="s">
        <v>4560</v>
      </c>
      <c r="K20" s="3" t="s">
        <v>3157</v>
      </c>
      <c r="L20" s="21">
        <v>12.488219178082192</v>
      </c>
    </row>
    <row r="21" spans="1:12" x14ac:dyDescent="0.2">
      <c r="A21" s="3">
        <v>8907</v>
      </c>
      <c r="B21" s="3" t="s">
        <v>26</v>
      </c>
      <c r="C21" s="3" t="s">
        <v>27</v>
      </c>
      <c r="D21" s="3" t="s">
        <v>7</v>
      </c>
      <c r="E21" s="3" t="str">
        <v>Dorf</v>
      </c>
      <c r="G21" s="19">
        <v>1027</v>
      </c>
      <c r="H21" s="19" t="s">
        <v>4532</v>
      </c>
      <c r="J21" s="3" t="s">
        <v>4548</v>
      </c>
      <c r="K21" s="3" t="s">
        <v>994</v>
      </c>
      <c r="L21" s="21">
        <v>9.7410958904109588</v>
      </c>
    </row>
    <row r="22" spans="1:12" x14ac:dyDescent="0.2">
      <c r="A22" s="3">
        <v>8452</v>
      </c>
      <c r="B22" s="3" t="s">
        <v>28</v>
      </c>
      <c r="C22" s="3" t="s">
        <v>29</v>
      </c>
      <c r="D22" s="3" t="s">
        <v>7</v>
      </c>
      <c r="E22" s="3" t="str">
        <v>Feuerthalen</v>
      </c>
      <c r="G22" s="19">
        <v>1028</v>
      </c>
      <c r="H22" s="19" t="s">
        <v>4532</v>
      </c>
      <c r="J22" s="3" t="s">
        <v>4556</v>
      </c>
      <c r="K22" s="3" t="s">
        <v>3341</v>
      </c>
      <c r="L22" s="21">
        <v>11.706027397260275</v>
      </c>
    </row>
    <row r="23" spans="1:12" x14ac:dyDescent="0.2">
      <c r="A23" s="3">
        <v>8463</v>
      </c>
      <c r="B23" s="3" t="s">
        <v>30</v>
      </c>
      <c r="C23" s="3" t="s">
        <v>31</v>
      </c>
      <c r="D23" s="3" t="s">
        <v>7</v>
      </c>
      <c r="E23" s="3" t="str">
        <v>Flaach</v>
      </c>
      <c r="G23" s="19">
        <v>1029</v>
      </c>
      <c r="H23" s="19" t="s">
        <v>4532</v>
      </c>
      <c r="J23" s="3" t="s">
        <v>4541</v>
      </c>
      <c r="K23" s="3" t="s">
        <v>4125</v>
      </c>
      <c r="L23" s="21">
        <v>5.9484931506849312</v>
      </c>
    </row>
    <row r="24" spans="1:12" x14ac:dyDescent="0.2">
      <c r="A24" s="3">
        <v>8415</v>
      </c>
      <c r="B24" s="3" t="s">
        <v>32</v>
      </c>
      <c r="C24" s="3" t="s">
        <v>32</v>
      </c>
      <c r="D24" s="3" t="s">
        <v>7</v>
      </c>
      <c r="E24" s="3" t="str">
        <v>Flurlingen</v>
      </c>
      <c r="G24" s="19">
        <v>1030</v>
      </c>
      <c r="H24" s="19" t="s">
        <v>4532</v>
      </c>
      <c r="J24" s="3" t="s">
        <v>4536</v>
      </c>
      <c r="K24" s="3" t="s">
        <v>4227</v>
      </c>
      <c r="L24" s="21">
        <v>10.357808219178082</v>
      </c>
    </row>
    <row r="25" spans="1:12" x14ac:dyDescent="0.2">
      <c r="A25" s="3">
        <v>8415</v>
      </c>
      <c r="B25" s="3" t="s">
        <v>33</v>
      </c>
      <c r="C25" s="3" t="s">
        <v>32</v>
      </c>
      <c r="D25" s="3" t="s">
        <v>7</v>
      </c>
      <c r="E25" s="3" t="str">
        <v>Andelfingen</v>
      </c>
      <c r="G25" s="19">
        <v>1031</v>
      </c>
      <c r="H25" s="19" t="s">
        <v>4532</v>
      </c>
      <c r="J25" s="3" t="s">
        <v>4533</v>
      </c>
      <c r="K25" s="3" t="s">
        <v>3738</v>
      </c>
      <c r="L25" s="21">
        <v>9.4408219178082184</v>
      </c>
    </row>
    <row r="26" spans="1:12" x14ac:dyDescent="0.2">
      <c r="A26" s="3">
        <v>8414</v>
      </c>
      <c r="B26" s="3" t="s">
        <v>34</v>
      </c>
      <c r="C26" s="3" t="s">
        <v>34</v>
      </c>
      <c r="D26" s="3" t="s">
        <v>7</v>
      </c>
      <c r="E26" s="3" t="str">
        <v>Henggart</v>
      </c>
      <c r="G26" s="19">
        <v>1032</v>
      </c>
      <c r="H26" s="19" t="s">
        <v>4532</v>
      </c>
      <c r="J26" s="3" t="s">
        <v>4549</v>
      </c>
      <c r="K26" s="3" t="s">
        <v>3093</v>
      </c>
      <c r="L26" s="21">
        <v>7.8139726027397272</v>
      </c>
    </row>
    <row r="27" spans="1:12" x14ac:dyDescent="0.2">
      <c r="A27" s="3">
        <v>8447</v>
      </c>
      <c r="B27" s="3" t="s">
        <v>35</v>
      </c>
      <c r="C27" s="3" t="s">
        <v>35</v>
      </c>
      <c r="D27" s="3" t="s">
        <v>7</v>
      </c>
      <c r="E27" s="3" t="str">
        <v>Humlikon</v>
      </c>
      <c r="G27" s="19">
        <v>1033</v>
      </c>
      <c r="H27" s="19" t="s">
        <v>4532</v>
      </c>
      <c r="J27" s="3" t="s">
        <v>4532</v>
      </c>
      <c r="K27" s="3" t="s">
        <v>3538</v>
      </c>
      <c r="L27" s="21">
        <v>10.981917808219178</v>
      </c>
    </row>
    <row r="28" spans="1:12" x14ac:dyDescent="0.2">
      <c r="A28" s="3">
        <v>8458</v>
      </c>
      <c r="B28" s="3" t="s">
        <v>36</v>
      </c>
      <c r="C28" s="3" t="s">
        <v>36</v>
      </c>
      <c r="D28" s="3" t="s">
        <v>7</v>
      </c>
      <c r="E28" s="3" t="str">
        <v>Kleinandelfingen</v>
      </c>
      <c r="G28" s="19">
        <v>1034</v>
      </c>
      <c r="H28" s="19" t="s">
        <v>4532</v>
      </c>
      <c r="J28" s="3" t="s">
        <v>4567</v>
      </c>
      <c r="K28" s="3" t="s">
        <v>4584</v>
      </c>
      <c r="L28" s="21">
        <v>7.0723287671232882</v>
      </c>
    </row>
    <row r="29" spans="1:12" x14ac:dyDescent="0.2">
      <c r="A29" s="3">
        <v>8245</v>
      </c>
      <c r="B29" s="3" t="s">
        <v>37</v>
      </c>
      <c r="C29" s="3" t="s">
        <v>37</v>
      </c>
      <c r="D29" s="3" t="s">
        <v>7</v>
      </c>
      <c r="E29" s="3" t="str">
        <v>Laufen-Uhwiesen</v>
      </c>
      <c r="G29" s="19">
        <v>1035</v>
      </c>
      <c r="H29" s="19" t="s">
        <v>4532</v>
      </c>
      <c r="J29" s="3" t="s">
        <v>4544</v>
      </c>
      <c r="K29" s="3" t="s">
        <v>1848</v>
      </c>
      <c r="L29" s="21">
        <v>9.106575342465753</v>
      </c>
    </row>
    <row r="30" spans="1:12" x14ac:dyDescent="0.2">
      <c r="A30" s="3">
        <v>8246</v>
      </c>
      <c r="B30" s="3" t="s">
        <v>38</v>
      </c>
      <c r="C30" s="3" t="s">
        <v>37</v>
      </c>
      <c r="D30" s="3" t="s">
        <v>7</v>
      </c>
      <c r="E30" s="3" t="str">
        <v>Marthalen</v>
      </c>
      <c r="G30" s="19">
        <v>1036</v>
      </c>
      <c r="H30" s="19" t="s">
        <v>4532</v>
      </c>
      <c r="J30" s="3" t="s">
        <v>4565</v>
      </c>
      <c r="K30" s="3" t="s">
        <v>2353</v>
      </c>
      <c r="L30" s="21">
        <v>1.8473972602739728</v>
      </c>
    </row>
    <row r="31" spans="1:12" x14ac:dyDescent="0.2">
      <c r="A31" s="3">
        <v>8416</v>
      </c>
      <c r="B31" s="3" t="s">
        <v>39</v>
      </c>
      <c r="C31" s="3" t="s">
        <v>39</v>
      </c>
      <c r="D31" s="3" t="s">
        <v>7</v>
      </c>
      <c r="E31" s="3" t="str">
        <v>Ossingen</v>
      </c>
      <c r="G31" s="19">
        <v>1037</v>
      </c>
      <c r="H31" s="19" t="s">
        <v>4532</v>
      </c>
      <c r="J31" s="3" t="s">
        <v>4557</v>
      </c>
      <c r="K31" s="3" t="s">
        <v>4585</v>
      </c>
      <c r="L31" s="21">
        <v>3.9054794520547946</v>
      </c>
    </row>
    <row r="32" spans="1:12" x14ac:dyDescent="0.2">
      <c r="A32" s="3">
        <v>8247</v>
      </c>
      <c r="B32" s="3" t="s">
        <v>40</v>
      </c>
      <c r="C32" s="3" t="s">
        <v>40</v>
      </c>
      <c r="D32" s="3" t="s">
        <v>7</v>
      </c>
      <c r="E32" s="3" t="str">
        <v>Rheinau</v>
      </c>
      <c r="G32" s="19">
        <v>1038</v>
      </c>
      <c r="H32" s="19" t="s">
        <v>4532</v>
      </c>
      <c r="J32" s="3" t="s">
        <v>4570</v>
      </c>
      <c r="K32" s="3" t="s">
        <v>1968</v>
      </c>
      <c r="L32" s="21">
        <v>8.2561643835616429</v>
      </c>
    </row>
    <row r="33" spans="1:12" x14ac:dyDescent="0.2">
      <c r="A33" s="3">
        <v>8450</v>
      </c>
      <c r="B33" s="3" t="s">
        <v>41</v>
      </c>
      <c r="C33" s="3" t="s">
        <v>41</v>
      </c>
      <c r="D33" s="3" t="s">
        <v>7</v>
      </c>
      <c r="E33" s="3" t="str">
        <v>Thalheim an der Thur</v>
      </c>
      <c r="G33" s="19">
        <v>1040</v>
      </c>
      <c r="H33" s="19" t="s">
        <v>4532</v>
      </c>
      <c r="J33" s="3" t="s">
        <v>4568</v>
      </c>
      <c r="K33" s="3" t="s">
        <v>1898</v>
      </c>
      <c r="L33" s="21">
        <v>9.4167123287671224</v>
      </c>
    </row>
    <row r="34" spans="1:12" x14ac:dyDescent="0.2">
      <c r="A34" s="3">
        <v>8444</v>
      </c>
      <c r="B34" s="3" t="s">
        <v>42</v>
      </c>
      <c r="C34" s="3" t="s">
        <v>42</v>
      </c>
      <c r="D34" s="3" t="s">
        <v>7</v>
      </c>
      <c r="E34" s="3" t="str">
        <v>Trüllikon</v>
      </c>
      <c r="G34" s="19">
        <v>1041</v>
      </c>
      <c r="H34" s="19" t="s">
        <v>4532</v>
      </c>
      <c r="J34" s="3" t="s">
        <v>4566</v>
      </c>
      <c r="K34" s="3" t="s">
        <v>2336</v>
      </c>
      <c r="L34" s="21">
        <v>5.5506849315068489</v>
      </c>
    </row>
    <row r="35" spans="1:12" x14ac:dyDescent="0.2">
      <c r="A35" s="3">
        <v>8457</v>
      </c>
      <c r="B35" s="3" t="s">
        <v>43</v>
      </c>
      <c r="C35" s="3" t="s">
        <v>43</v>
      </c>
      <c r="D35" s="3" t="s">
        <v>7</v>
      </c>
      <c r="E35" s="3" t="str">
        <v>Truttikon</v>
      </c>
      <c r="G35" s="19">
        <v>1042</v>
      </c>
      <c r="H35" s="19" t="s">
        <v>4532</v>
      </c>
      <c r="J35" s="3" t="s">
        <v>4540</v>
      </c>
      <c r="K35" s="3" t="s">
        <v>4141</v>
      </c>
      <c r="L35" s="21">
        <v>10.139726027397261</v>
      </c>
    </row>
    <row r="36" spans="1:12" x14ac:dyDescent="0.2">
      <c r="A36" s="3">
        <v>8451</v>
      </c>
      <c r="B36" s="3" t="s">
        <v>44</v>
      </c>
      <c r="C36" s="3" t="s">
        <v>44</v>
      </c>
      <c r="D36" s="3" t="s">
        <v>7</v>
      </c>
      <c r="E36" s="3" t="str">
        <v>Volken</v>
      </c>
      <c r="G36" s="19">
        <v>1043</v>
      </c>
      <c r="H36" s="19" t="s">
        <v>4532</v>
      </c>
      <c r="J36" s="3" t="s">
        <v>4550</v>
      </c>
      <c r="K36" s="3" t="s">
        <v>3941</v>
      </c>
      <c r="L36" s="21">
        <v>3.2454794520547949</v>
      </c>
    </row>
    <row r="37" spans="1:12" x14ac:dyDescent="0.2">
      <c r="A37" s="3">
        <v>8453</v>
      </c>
      <c r="B37" s="3" t="s">
        <v>45</v>
      </c>
      <c r="C37" s="3" t="s">
        <v>44</v>
      </c>
      <c r="D37" s="3" t="s">
        <v>7</v>
      </c>
      <c r="E37" s="3" t="str">
        <v>Bachenbülach</v>
      </c>
      <c r="G37" s="19">
        <v>1044</v>
      </c>
      <c r="H37" s="19" t="s">
        <v>4532</v>
      </c>
      <c r="J37" s="3" t="s">
        <v>4563</v>
      </c>
      <c r="K37" s="3" t="s">
        <v>4441</v>
      </c>
      <c r="L37" s="21">
        <v>9.9986301369863018</v>
      </c>
    </row>
    <row r="38" spans="1:12" x14ac:dyDescent="0.2">
      <c r="A38" s="3">
        <v>8461</v>
      </c>
      <c r="B38" s="3" t="s">
        <v>46</v>
      </c>
      <c r="C38" s="3" t="s">
        <v>44</v>
      </c>
      <c r="D38" s="3" t="s">
        <v>7</v>
      </c>
      <c r="E38" s="3" t="str">
        <v>Bassersdorf</v>
      </c>
      <c r="G38" s="19">
        <v>1045</v>
      </c>
      <c r="H38" s="19" t="s">
        <v>4533</v>
      </c>
      <c r="J38" s="3" t="s">
        <v>4547</v>
      </c>
      <c r="K38" s="3" t="s">
        <v>367</v>
      </c>
      <c r="L38" s="21">
        <v>9.0753424657534243</v>
      </c>
    </row>
    <row r="39" spans="1:12" x14ac:dyDescent="0.2">
      <c r="A39" s="3">
        <v>8212</v>
      </c>
      <c r="B39" s="3" t="s">
        <v>47</v>
      </c>
      <c r="C39" s="3" t="s">
        <v>48</v>
      </c>
      <c r="D39" s="3" t="s">
        <v>7</v>
      </c>
      <c r="E39" s="3" t="str">
        <v>Bülach</v>
      </c>
      <c r="G39" s="19">
        <v>1046</v>
      </c>
      <c r="H39" s="19" t="s">
        <v>4532</v>
      </c>
      <c r="J39" s="3" t="s">
        <v>4542</v>
      </c>
      <c r="K39" s="3" t="s">
        <v>4177</v>
      </c>
      <c r="L39" s="21">
        <v>4.3654794520547942</v>
      </c>
    </row>
    <row r="40" spans="1:12" x14ac:dyDescent="0.2">
      <c r="A40" s="3">
        <v>8248</v>
      </c>
      <c r="B40" s="3" t="s">
        <v>49</v>
      </c>
      <c r="C40" s="3" t="s">
        <v>48</v>
      </c>
      <c r="D40" s="3" t="s">
        <v>7</v>
      </c>
      <c r="E40" s="3" t="str">
        <v>Dietlikon</v>
      </c>
      <c r="G40" s="19">
        <v>1047</v>
      </c>
      <c r="H40" s="19" t="s">
        <v>4532</v>
      </c>
      <c r="J40" s="3" t="s">
        <v>4552</v>
      </c>
      <c r="K40" s="3" t="s">
        <v>4586</v>
      </c>
      <c r="L40" s="21">
        <v>9.4005479452054779</v>
      </c>
    </row>
    <row r="41" spans="1:12" x14ac:dyDescent="0.2">
      <c r="A41" s="3">
        <v>8460</v>
      </c>
      <c r="B41" s="3" t="s">
        <v>50</v>
      </c>
      <c r="C41" s="3" t="s">
        <v>50</v>
      </c>
      <c r="D41" s="3" t="s">
        <v>7</v>
      </c>
      <c r="E41" s="3" t="str">
        <v>Eglisau</v>
      </c>
      <c r="G41" s="19">
        <v>1052</v>
      </c>
      <c r="H41" s="19" t="s">
        <v>4532</v>
      </c>
      <c r="J41" s="3" t="s">
        <v>4553</v>
      </c>
      <c r="K41" s="3" t="s">
        <v>4587</v>
      </c>
      <c r="L41" s="21">
        <v>9.3989041095890418</v>
      </c>
    </row>
    <row r="42" spans="1:12" x14ac:dyDescent="0.2">
      <c r="A42" s="3">
        <v>8464</v>
      </c>
      <c r="B42" s="3" t="s">
        <v>51</v>
      </c>
      <c r="C42" s="3" t="s">
        <v>50</v>
      </c>
      <c r="D42" s="3" t="s">
        <v>7</v>
      </c>
      <c r="E42" s="3" t="str">
        <v>Embrach</v>
      </c>
      <c r="G42" s="19">
        <v>1053</v>
      </c>
      <c r="H42" s="19" t="s">
        <v>4532</v>
      </c>
    </row>
    <row r="43" spans="1:12" x14ac:dyDescent="0.2">
      <c r="A43" s="3">
        <v>8475</v>
      </c>
      <c r="B43" s="3" t="s">
        <v>52</v>
      </c>
      <c r="C43" s="3" t="s">
        <v>52</v>
      </c>
      <c r="D43" s="3" t="s">
        <v>7</v>
      </c>
      <c r="E43" s="3" t="str">
        <v>Freienstein-Teufen</v>
      </c>
      <c r="G43" s="19">
        <v>1054</v>
      </c>
      <c r="H43" s="19" t="s">
        <v>4532</v>
      </c>
    </row>
    <row r="44" spans="1:12" x14ac:dyDescent="0.2">
      <c r="A44" s="3">
        <v>8462</v>
      </c>
      <c r="B44" s="3" t="s">
        <v>53</v>
      </c>
      <c r="C44" s="3" t="s">
        <v>53</v>
      </c>
      <c r="D44" s="3" t="s">
        <v>7</v>
      </c>
      <c r="E44" s="3" t="str">
        <v>Glattfelden</v>
      </c>
      <c r="G44" s="19">
        <v>1055</v>
      </c>
      <c r="H44" s="19" t="s">
        <v>4532</v>
      </c>
    </row>
    <row r="45" spans="1:12" x14ac:dyDescent="0.2">
      <c r="A45" s="3">
        <v>8478</v>
      </c>
      <c r="B45" s="3" t="s">
        <v>54</v>
      </c>
      <c r="C45" s="3" t="s">
        <v>54</v>
      </c>
      <c r="D45" s="3" t="s">
        <v>7</v>
      </c>
      <c r="E45" s="3" t="str">
        <v>Hochfelden</v>
      </c>
      <c r="G45" s="19">
        <v>1058</v>
      </c>
      <c r="H45" s="19" t="s">
        <v>4532</v>
      </c>
    </row>
    <row r="46" spans="1:12" x14ac:dyDescent="0.2">
      <c r="A46" s="3">
        <v>8465</v>
      </c>
      <c r="B46" s="3" t="s">
        <v>55</v>
      </c>
      <c r="C46" s="3" t="s">
        <v>56</v>
      </c>
      <c r="D46" s="3" t="s">
        <v>7</v>
      </c>
      <c r="E46" s="3" t="str">
        <v>Höri</v>
      </c>
      <c r="G46" s="19">
        <v>1059</v>
      </c>
      <c r="H46" s="19" t="s">
        <v>4532</v>
      </c>
    </row>
    <row r="47" spans="1:12" x14ac:dyDescent="0.2">
      <c r="A47" s="3">
        <v>8465</v>
      </c>
      <c r="B47" s="3" t="s">
        <v>57</v>
      </c>
      <c r="C47" s="3" t="s">
        <v>56</v>
      </c>
      <c r="D47" s="3" t="s">
        <v>7</v>
      </c>
      <c r="E47" s="3" t="str">
        <v>Hüntwangen</v>
      </c>
      <c r="G47" s="19">
        <v>1061</v>
      </c>
      <c r="H47" s="19" t="s">
        <v>4532</v>
      </c>
    </row>
    <row r="48" spans="1:12" x14ac:dyDescent="0.2">
      <c r="A48" s="3">
        <v>8466</v>
      </c>
      <c r="B48" s="3" t="s">
        <v>56</v>
      </c>
      <c r="C48" s="3" t="s">
        <v>56</v>
      </c>
      <c r="D48" s="3" t="s">
        <v>7</v>
      </c>
      <c r="E48" s="3" t="str">
        <v>Kloten</v>
      </c>
      <c r="G48" s="19">
        <v>1062</v>
      </c>
      <c r="H48" s="19" t="s">
        <v>4533</v>
      </c>
    </row>
    <row r="49" spans="1:8" x14ac:dyDescent="0.2">
      <c r="A49" s="3">
        <v>8467</v>
      </c>
      <c r="B49" s="3" t="s">
        <v>58</v>
      </c>
      <c r="C49" s="3" t="s">
        <v>58</v>
      </c>
      <c r="D49" s="3" t="s">
        <v>7</v>
      </c>
      <c r="E49" s="3" t="str">
        <v>Lufingen</v>
      </c>
      <c r="G49" s="19">
        <v>1063</v>
      </c>
      <c r="H49" s="19" t="s">
        <v>4533</v>
      </c>
    </row>
    <row r="50" spans="1:8" x14ac:dyDescent="0.2">
      <c r="A50" s="3">
        <v>8459</v>
      </c>
      <c r="B50" s="3" t="s">
        <v>59</v>
      </c>
      <c r="C50" s="3" t="s">
        <v>59</v>
      </c>
      <c r="D50" s="3" t="s">
        <v>7</v>
      </c>
      <c r="E50" s="3" t="str">
        <v>Nürensdorf</v>
      </c>
      <c r="G50" s="19">
        <v>1066</v>
      </c>
      <c r="H50" s="19" t="s">
        <v>4532</v>
      </c>
    </row>
    <row r="51" spans="1:8" x14ac:dyDescent="0.2">
      <c r="A51" s="3">
        <v>8184</v>
      </c>
      <c r="B51" s="3" t="s">
        <v>60</v>
      </c>
      <c r="C51" s="3" t="s">
        <v>60</v>
      </c>
      <c r="D51" s="3" t="s">
        <v>7</v>
      </c>
      <c r="E51" s="3" t="str">
        <v>Oberembrach</v>
      </c>
      <c r="G51" s="19">
        <v>1068</v>
      </c>
      <c r="H51" s="19" t="s">
        <v>4532</v>
      </c>
    </row>
    <row r="52" spans="1:8" x14ac:dyDescent="0.2">
      <c r="A52" s="3">
        <v>8303</v>
      </c>
      <c r="B52" s="3" t="s">
        <v>61</v>
      </c>
      <c r="C52" s="3" t="s">
        <v>61</v>
      </c>
      <c r="D52" s="3" t="s">
        <v>7</v>
      </c>
      <c r="E52" s="3" t="str">
        <v>Opfikon</v>
      </c>
      <c r="G52" s="19">
        <v>1070</v>
      </c>
      <c r="H52" s="19" t="s">
        <v>4532</v>
      </c>
    </row>
    <row r="53" spans="1:8" x14ac:dyDescent="0.2">
      <c r="A53" s="3">
        <v>8180</v>
      </c>
      <c r="B53" s="3" t="s">
        <v>62</v>
      </c>
      <c r="C53" s="3" t="s">
        <v>62</v>
      </c>
      <c r="D53" s="3" t="s">
        <v>7</v>
      </c>
      <c r="E53" s="3" t="str">
        <v>Rafz</v>
      </c>
      <c r="G53" s="19">
        <v>1071</v>
      </c>
      <c r="H53" s="19" t="s">
        <v>4532</v>
      </c>
    </row>
    <row r="54" spans="1:8" x14ac:dyDescent="0.2">
      <c r="A54" s="3">
        <v>8305</v>
      </c>
      <c r="B54" s="3" t="s">
        <v>63</v>
      </c>
      <c r="C54" s="3" t="s">
        <v>63</v>
      </c>
      <c r="D54" s="3" t="s">
        <v>7</v>
      </c>
      <c r="E54" s="3" t="str">
        <v>Rorbas</v>
      </c>
      <c r="G54" s="19">
        <v>1072</v>
      </c>
      <c r="H54" s="19" t="s">
        <v>4532</v>
      </c>
    </row>
    <row r="55" spans="1:8" x14ac:dyDescent="0.2">
      <c r="A55" s="3">
        <v>8193</v>
      </c>
      <c r="B55" s="3" t="s">
        <v>64</v>
      </c>
      <c r="C55" s="3" t="s">
        <v>64</v>
      </c>
      <c r="D55" s="3" t="s">
        <v>7</v>
      </c>
      <c r="E55" s="3" t="str">
        <v>Wallisellen</v>
      </c>
      <c r="G55" s="19">
        <v>1073</v>
      </c>
      <c r="H55" s="19" t="s">
        <v>4532</v>
      </c>
    </row>
    <row r="56" spans="1:8" x14ac:dyDescent="0.2">
      <c r="A56" s="3">
        <v>8424</v>
      </c>
      <c r="B56" s="3" t="s">
        <v>65</v>
      </c>
      <c r="C56" s="3" t="s">
        <v>65</v>
      </c>
      <c r="D56" s="3" t="s">
        <v>7</v>
      </c>
      <c r="E56" s="3" t="str">
        <v>Wasterkingen</v>
      </c>
      <c r="G56" s="19">
        <v>1076</v>
      </c>
      <c r="H56" s="19" t="s">
        <v>4532</v>
      </c>
    </row>
    <row r="57" spans="1:8" x14ac:dyDescent="0.2">
      <c r="A57" s="3">
        <v>8427</v>
      </c>
      <c r="B57" s="3" t="s">
        <v>66</v>
      </c>
      <c r="C57" s="3" t="s">
        <v>67</v>
      </c>
      <c r="D57" s="3" t="s">
        <v>7</v>
      </c>
      <c r="E57" s="3" t="str">
        <v>Wil (ZH)</v>
      </c>
      <c r="G57" s="19">
        <v>1077</v>
      </c>
      <c r="H57" s="19" t="s">
        <v>4532</v>
      </c>
    </row>
    <row r="58" spans="1:8" x14ac:dyDescent="0.2">
      <c r="A58" s="3">
        <v>8428</v>
      </c>
      <c r="B58" s="3" t="s">
        <v>68</v>
      </c>
      <c r="C58" s="3" t="s">
        <v>67</v>
      </c>
      <c r="D58" s="3" t="s">
        <v>7</v>
      </c>
      <c r="E58" s="3" t="str">
        <v>Winkel</v>
      </c>
      <c r="G58" s="19">
        <v>1078</v>
      </c>
      <c r="H58" s="19" t="s">
        <v>4532</v>
      </c>
    </row>
    <row r="59" spans="1:8" x14ac:dyDescent="0.2">
      <c r="A59" s="3">
        <v>8192</v>
      </c>
      <c r="B59" s="3" t="s">
        <v>69</v>
      </c>
      <c r="C59" s="3" t="s">
        <v>69</v>
      </c>
      <c r="D59" s="3" t="s">
        <v>7</v>
      </c>
      <c r="E59" s="3" t="str">
        <v>Bachs</v>
      </c>
      <c r="G59" s="19">
        <v>1080</v>
      </c>
      <c r="H59" s="19" t="s">
        <v>4532</v>
      </c>
    </row>
    <row r="60" spans="1:8" x14ac:dyDescent="0.2">
      <c r="A60" s="3">
        <v>8192</v>
      </c>
      <c r="B60" s="3" t="s">
        <v>70</v>
      </c>
      <c r="C60" s="3" t="s">
        <v>69</v>
      </c>
      <c r="D60" s="3" t="s">
        <v>7</v>
      </c>
      <c r="E60" s="3" t="str">
        <v>Boppelsen</v>
      </c>
      <c r="G60" s="19">
        <v>1081</v>
      </c>
      <c r="H60" s="19" t="s">
        <v>4532</v>
      </c>
    </row>
    <row r="61" spans="1:8" x14ac:dyDescent="0.2">
      <c r="A61" s="3">
        <v>8182</v>
      </c>
      <c r="B61" s="3" t="s">
        <v>71</v>
      </c>
      <c r="C61" s="3" t="s">
        <v>71</v>
      </c>
      <c r="D61" s="3" t="s">
        <v>7</v>
      </c>
      <c r="E61" s="3" t="str">
        <v>Buchs (ZH)</v>
      </c>
      <c r="G61" s="19">
        <v>1082</v>
      </c>
      <c r="H61" s="19" t="s">
        <v>4532</v>
      </c>
    </row>
    <row r="62" spans="1:8" x14ac:dyDescent="0.2">
      <c r="A62" s="3">
        <v>8181</v>
      </c>
      <c r="B62" s="3" t="s">
        <v>72</v>
      </c>
      <c r="C62" s="3" t="s">
        <v>72</v>
      </c>
      <c r="D62" s="3" t="s">
        <v>7</v>
      </c>
      <c r="E62" s="3" t="str">
        <v>Dällikon</v>
      </c>
      <c r="G62" s="19">
        <v>1083</v>
      </c>
      <c r="H62" s="19" t="s">
        <v>4532</v>
      </c>
    </row>
    <row r="63" spans="1:8" x14ac:dyDescent="0.2">
      <c r="A63" s="3">
        <v>8194</v>
      </c>
      <c r="B63" s="3" t="s">
        <v>73</v>
      </c>
      <c r="C63" s="3" t="s">
        <v>73</v>
      </c>
      <c r="D63" s="3" t="s">
        <v>7</v>
      </c>
      <c r="E63" s="3" t="str">
        <v>Dänikon</v>
      </c>
      <c r="G63" s="19">
        <v>1084</v>
      </c>
      <c r="H63" s="19" t="s">
        <v>4532</v>
      </c>
    </row>
    <row r="64" spans="1:8" x14ac:dyDescent="0.2">
      <c r="A64" s="3">
        <v>8302</v>
      </c>
      <c r="B64" s="3" t="s">
        <v>74</v>
      </c>
      <c r="C64" s="3" t="s">
        <v>74</v>
      </c>
      <c r="D64" s="3" t="s">
        <v>7</v>
      </c>
      <c r="E64" s="3" t="str">
        <v>Dielsdorf</v>
      </c>
      <c r="G64" s="19">
        <v>1085</v>
      </c>
      <c r="H64" s="19" t="s">
        <v>4532</v>
      </c>
    </row>
    <row r="65" spans="1:8" x14ac:dyDescent="0.2">
      <c r="A65" s="3">
        <v>8426</v>
      </c>
      <c r="B65" s="3" t="s">
        <v>75</v>
      </c>
      <c r="C65" s="3" t="s">
        <v>75</v>
      </c>
      <c r="D65" s="3" t="s">
        <v>7</v>
      </c>
      <c r="E65" s="3" t="str">
        <v>Hüttikon</v>
      </c>
      <c r="G65" s="19">
        <v>1088</v>
      </c>
      <c r="H65" s="19" t="s">
        <v>4532</v>
      </c>
    </row>
    <row r="66" spans="1:8" x14ac:dyDescent="0.2">
      <c r="A66" s="3">
        <v>8309</v>
      </c>
      <c r="B66" s="3" t="s">
        <v>76</v>
      </c>
      <c r="C66" s="3" t="s">
        <v>76</v>
      </c>
      <c r="D66" s="3" t="s">
        <v>7</v>
      </c>
      <c r="E66" s="3" t="str">
        <v>Neerach</v>
      </c>
      <c r="G66" s="19">
        <v>1090</v>
      </c>
      <c r="H66" s="19" t="s">
        <v>4532</v>
      </c>
    </row>
    <row r="67" spans="1:8" x14ac:dyDescent="0.2">
      <c r="A67" s="3">
        <v>8425</v>
      </c>
      <c r="B67" s="3" t="s">
        <v>77</v>
      </c>
      <c r="C67" s="3" t="s">
        <v>77</v>
      </c>
      <c r="D67" s="3" t="s">
        <v>7</v>
      </c>
      <c r="E67" s="3" t="str">
        <v>Niederglatt</v>
      </c>
      <c r="G67" s="19">
        <v>1091</v>
      </c>
      <c r="H67" s="19" t="s">
        <v>4532</v>
      </c>
    </row>
    <row r="68" spans="1:8" x14ac:dyDescent="0.2">
      <c r="A68" s="3">
        <v>8152</v>
      </c>
      <c r="B68" s="3" t="s">
        <v>78</v>
      </c>
      <c r="C68" s="3" t="s">
        <v>79</v>
      </c>
      <c r="D68" s="3" t="s">
        <v>7</v>
      </c>
      <c r="E68" s="3" t="str">
        <v>Niederhasli</v>
      </c>
      <c r="G68" s="19">
        <v>1092</v>
      </c>
      <c r="H68" s="19" t="s">
        <v>4532</v>
      </c>
    </row>
    <row r="69" spans="1:8" x14ac:dyDescent="0.2">
      <c r="A69" s="3">
        <v>8152</v>
      </c>
      <c r="B69" s="3" t="s">
        <v>79</v>
      </c>
      <c r="C69" s="3" t="s">
        <v>79</v>
      </c>
      <c r="D69" s="3" t="s">
        <v>7</v>
      </c>
      <c r="E69" s="3" t="str">
        <v>Niederweningen</v>
      </c>
      <c r="G69" s="19">
        <v>1093</v>
      </c>
      <c r="H69" s="19" t="s">
        <v>4532</v>
      </c>
    </row>
    <row r="70" spans="1:8" x14ac:dyDescent="0.2">
      <c r="A70" s="3">
        <v>8152</v>
      </c>
      <c r="B70" s="3" t="s">
        <v>80</v>
      </c>
      <c r="C70" s="3" t="s">
        <v>79</v>
      </c>
      <c r="D70" s="3" t="s">
        <v>7</v>
      </c>
      <c r="E70" s="3" t="str">
        <v>Oberglatt</v>
      </c>
      <c r="G70" s="19">
        <v>1094</v>
      </c>
      <c r="H70" s="19" t="s">
        <v>4532</v>
      </c>
    </row>
    <row r="71" spans="1:8" x14ac:dyDescent="0.2">
      <c r="A71" s="3">
        <v>8197</v>
      </c>
      <c r="B71" s="3" t="s">
        <v>81</v>
      </c>
      <c r="C71" s="3" t="s">
        <v>81</v>
      </c>
      <c r="D71" s="3" t="s">
        <v>7</v>
      </c>
      <c r="E71" s="3" t="str">
        <v>Oberweningen</v>
      </c>
      <c r="G71" s="19">
        <v>1095</v>
      </c>
      <c r="H71" s="19" t="s">
        <v>4532</v>
      </c>
    </row>
    <row r="72" spans="1:8" x14ac:dyDescent="0.2">
      <c r="A72" s="3">
        <v>8427</v>
      </c>
      <c r="B72" s="3" t="s">
        <v>82</v>
      </c>
      <c r="C72" s="3" t="s">
        <v>82</v>
      </c>
      <c r="D72" s="3" t="s">
        <v>7</v>
      </c>
      <c r="E72" s="3" t="str">
        <v>Otelfingen</v>
      </c>
      <c r="G72" s="19">
        <v>1096</v>
      </c>
      <c r="H72" s="19" t="s">
        <v>4532</v>
      </c>
    </row>
    <row r="73" spans="1:8" x14ac:dyDescent="0.2">
      <c r="A73" s="3">
        <v>8304</v>
      </c>
      <c r="B73" s="3" t="s">
        <v>83</v>
      </c>
      <c r="C73" s="3" t="s">
        <v>83</v>
      </c>
      <c r="D73" s="3" t="s">
        <v>7</v>
      </c>
      <c r="E73" s="3" t="str">
        <v>Regensberg</v>
      </c>
      <c r="G73" s="19">
        <v>1097</v>
      </c>
      <c r="H73" s="19" t="s">
        <v>4532</v>
      </c>
    </row>
    <row r="74" spans="1:8" x14ac:dyDescent="0.2">
      <c r="A74" s="3">
        <v>8195</v>
      </c>
      <c r="B74" s="3" t="s">
        <v>84</v>
      </c>
      <c r="C74" s="3" t="s">
        <v>84</v>
      </c>
      <c r="D74" s="3" t="s">
        <v>7</v>
      </c>
      <c r="E74" s="3" t="str">
        <v>Regensdorf</v>
      </c>
      <c r="G74" s="19">
        <v>1098</v>
      </c>
      <c r="H74" s="19" t="s">
        <v>4532</v>
      </c>
    </row>
    <row r="75" spans="1:8" x14ac:dyDescent="0.2">
      <c r="A75" s="3">
        <v>8196</v>
      </c>
      <c r="B75" s="3" t="s">
        <v>85</v>
      </c>
      <c r="C75" s="3" t="s">
        <v>86</v>
      </c>
      <c r="D75" s="3" t="s">
        <v>7</v>
      </c>
      <c r="E75" s="3" t="str">
        <v>Rümlang</v>
      </c>
      <c r="G75" s="19">
        <v>1110</v>
      </c>
      <c r="H75" s="19" t="s">
        <v>4532</v>
      </c>
    </row>
    <row r="76" spans="1:8" x14ac:dyDescent="0.2">
      <c r="A76" s="3">
        <v>8185</v>
      </c>
      <c r="B76" s="3" t="s">
        <v>87</v>
      </c>
      <c r="C76" s="3" t="s">
        <v>87</v>
      </c>
      <c r="D76" s="3" t="s">
        <v>7</v>
      </c>
      <c r="E76" s="3" t="str">
        <v>Schleinikon</v>
      </c>
      <c r="G76" s="19">
        <v>1112</v>
      </c>
      <c r="H76" s="19" t="s">
        <v>4532</v>
      </c>
    </row>
    <row r="77" spans="1:8" x14ac:dyDescent="0.2">
      <c r="A77" s="3">
        <v>8164</v>
      </c>
      <c r="B77" s="3" t="s">
        <v>88</v>
      </c>
      <c r="C77" s="3" t="s">
        <v>88</v>
      </c>
      <c r="D77" s="3" t="s">
        <v>7</v>
      </c>
      <c r="E77" s="3" t="str">
        <v>Schöfflisdorf</v>
      </c>
      <c r="G77" s="19">
        <v>1113</v>
      </c>
      <c r="H77" s="19" t="s">
        <v>4532</v>
      </c>
    </row>
    <row r="78" spans="1:8" x14ac:dyDescent="0.2">
      <c r="A78" s="3">
        <v>8113</v>
      </c>
      <c r="B78" s="3" t="s">
        <v>89</v>
      </c>
      <c r="C78" s="3" t="s">
        <v>89</v>
      </c>
      <c r="D78" s="3" t="s">
        <v>7</v>
      </c>
      <c r="E78" s="3" t="str">
        <v>Stadel</v>
      </c>
      <c r="G78" s="19">
        <v>1114</v>
      </c>
      <c r="H78" s="19" t="s">
        <v>4532</v>
      </c>
    </row>
    <row r="79" spans="1:8" x14ac:dyDescent="0.2">
      <c r="A79" s="3">
        <v>8107</v>
      </c>
      <c r="B79" s="3" t="s">
        <v>90</v>
      </c>
      <c r="C79" s="3" t="s">
        <v>91</v>
      </c>
      <c r="D79" s="3" t="s">
        <v>7</v>
      </c>
      <c r="E79" s="3" t="str">
        <v>Steinmaur</v>
      </c>
      <c r="G79" s="19">
        <v>1115</v>
      </c>
      <c r="H79" s="19" t="s">
        <v>4532</v>
      </c>
    </row>
    <row r="80" spans="1:8" x14ac:dyDescent="0.2">
      <c r="A80" s="3">
        <v>8108</v>
      </c>
      <c r="B80" s="3" t="s">
        <v>92</v>
      </c>
      <c r="C80" s="3" t="s">
        <v>92</v>
      </c>
      <c r="D80" s="3" t="s">
        <v>7</v>
      </c>
      <c r="E80" s="3" t="str">
        <v>Weiach</v>
      </c>
      <c r="G80" s="19">
        <v>1116</v>
      </c>
      <c r="H80" s="19" t="s">
        <v>4532</v>
      </c>
    </row>
    <row r="81" spans="1:8" x14ac:dyDescent="0.2">
      <c r="A81" s="3">
        <v>8114</v>
      </c>
      <c r="B81" s="3" t="s">
        <v>93</v>
      </c>
      <c r="C81" s="3" t="s">
        <v>94</v>
      </c>
      <c r="D81" s="3" t="s">
        <v>7</v>
      </c>
      <c r="E81" s="3" t="str">
        <v>Bäretswil</v>
      </c>
      <c r="G81" s="19">
        <v>1117</v>
      </c>
      <c r="H81" s="19" t="s">
        <v>4532</v>
      </c>
    </row>
    <row r="82" spans="1:8" x14ac:dyDescent="0.2">
      <c r="A82" s="3">
        <v>8157</v>
      </c>
      <c r="B82" s="3" t="s">
        <v>95</v>
      </c>
      <c r="C82" s="3" t="s">
        <v>95</v>
      </c>
      <c r="D82" s="3" t="s">
        <v>7</v>
      </c>
      <c r="E82" s="3" t="str">
        <v>Bubikon</v>
      </c>
      <c r="G82" s="19">
        <v>1121</v>
      </c>
      <c r="H82" s="19" t="s">
        <v>4532</v>
      </c>
    </row>
    <row r="83" spans="1:8" x14ac:dyDescent="0.2">
      <c r="A83" s="3">
        <v>8115</v>
      </c>
      <c r="B83" s="3" t="s">
        <v>96</v>
      </c>
      <c r="C83" s="3" t="s">
        <v>96</v>
      </c>
      <c r="D83" s="3" t="s">
        <v>7</v>
      </c>
      <c r="E83" s="3" t="str">
        <v>Dürnten</v>
      </c>
      <c r="G83" s="19">
        <v>1122</v>
      </c>
      <c r="H83" s="19" t="s">
        <v>4532</v>
      </c>
    </row>
    <row r="84" spans="1:8" x14ac:dyDescent="0.2">
      <c r="A84" s="3">
        <v>8173</v>
      </c>
      <c r="B84" s="3" t="s">
        <v>97</v>
      </c>
      <c r="C84" s="3" t="s">
        <v>97</v>
      </c>
      <c r="D84" s="3" t="s">
        <v>7</v>
      </c>
      <c r="E84" s="3" t="str">
        <v>Fischenthal</v>
      </c>
      <c r="G84" s="19">
        <v>1123</v>
      </c>
      <c r="H84" s="19" t="s">
        <v>4532</v>
      </c>
    </row>
    <row r="85" spans="1:8" x14ac:dyDescent="0.2">
      <c r="A85" s="3">
        <v>8172</v>
      </c>
      <c r="B85" s="3" t="s">
        <v>98</v>
      </c>
      <c r="C85" s="3" t="s">
        <v>99</v>
      </c>
      <c r="D85" s="3" t="s">
        <v>7</v>
      </c>
      <c r="E85" s="3" t="str">
        <v>Gossau (ZH)</v>
      </c>
      <c r="G85" s="19">
        <v>1124</v>
      </c>
      <c r="H85" s="19" t="s">
        <v>4532</v>
      </c>
    </row>
    <row r="86" spans="1:8" x14ac:dyDescent="0.2">
      <c r="A86" s="3">
        <v>8155</v>
      </c>
      <c r="B86" s="3" t="s">
        <v>100</v>
      </c>
      <c r="C86" s="3" t="s">
        <v>100</v>
      </c>
      <c r="D86" s="3" t="s">
        <v>7</v>
      </c>
      <c r="E86" s="3" t="str">
        <v>Grüningen</v>
      </c>
      <c r="G86" s="19">
        <v>1125</v>
      </c>
      <c r="H86" s="19" t="s">
        <v>4532</v>
      </c>
    </row>
    <row r="87" spans="1:8" x14ac:dyDescent="0.2">
      <c r="A87" s="3">
        <v>8155</v>
      </c>
      <c r="B87" s="3" t="s">
        <v>101</v>
      </c>
      <c r="C87" s="3" t="s">
        <v>100</v>
      </c>
      <c r="D87" s="3" t="s">
        <v>7</v>
      </c>
      <c r="E87" s="3" t="str">
        <v>Hinwil</v>
      </c>
      <c r="G87" s="19">
        <v>1126</v>
      </c>
      <c r="H87" s="19" t="s">
        <v>4532</v>
      </c>
    </row>
    <row r="88" spans="1:8" x14ac:dyDescent="0.2">
      <c r="A88" s="3">
        <v>8156</v>
      </c>
      <c r="B88" s="3" t="s">
        <v>102</v>
      </c>
      <c r="C88" s="3" t="s">
        <v>100</v>
      </c>
      <c r="D88" s="3" t="s">
        <v>7</v>
      </c>
      <c r="E88" s="3" t="str">
        <v>Rüti (ZH)</v>
      </c>
      <c r="G88" s="19">
        <v>1127</v>
      </c>
      <c r="H88" s="19" t="s">
        <v>4532</v>
      </c>
    </row>
    <row r="89" spans="1:8" x14ac:dyDescent="0.2">
      <c r="A89" s="3">
        <v>8166</v>
      </c>
      <c r="B89" s="3" t="s">
        <v>103</v>
      </c>
      <c r="C89" s="3" t="s">
        <v>103</v>
      </c>
      <c r="D89" s="3" t="s">
        <v>7</v>
      </c>
      <c r="E89" s="3" t="str">
        <v>Seegräben</v>
      </c>
      <c r="G89" s="19">
        <v>1128</v>
      </c>
      <c r="H89" s="19" t="s">
        <v>4532</v>
      </c>
    </row>
    <row r="90" spans="1:8" x14ac:dyDescent="0.2">
      <c r="A90" s="3">
        <v>8154</v>
      </c>
      <c r="B90" s="3" t="s">
        <v>104</v>
      </c>
      <c r="C90" s="3" t="s">
        <v>105</v>
      </c>
      <c r="D90" s="3" t="s">
        <v>7</v>
      </c>
      <c r="E90" s="3" t="str">
        <v>Wald (ZH)</v>
      </c>
      <c r="G90" s="19">
        <v>1131</v>
      </c>
      <c r="H90" s="19" t="s">
        <v>4532</v>
      </c>
    </row>
    <row r="91" spans="1:8" x14ac:dyDescent="0.2">
      <c r="A91" s="3">
        <v>8165</v>
      </c>
      <c r="B91" s="3" t="s">
        <v>106</v>
      </c>
      <c r="C91" s="3" t="s">
        <v>106</v>
      </c>
      <c r="D91" s="3" t="s">
        <v>7</v>
      </c>
      <c r="E91" s="3" t="str">
        <v>Wetzikon (ZH)</v>
      </c>
      <c r="G91" s="19">
        <v>1132</v>
      </c>
      <c r="H91" s="19" t="s">
        <v>4532</v>
      </c>
    </row>
    <row r="92" spans="1:8" x14ac:dyDescent="0.2">
      <c r="A92" s="3">
        <v>8112</v>
      </c>
      <c r="B92" s="3" t="s">
        <v>107</v>
      </c>
      <c r="C92" s="3" t="s">
        <v>107</v>
      </c>
      <c r="D92" s="3" t="s">
        <v>7</v>
      </c>
      <c r="E92" s="3" t="str">
        <v>Adliswil</v>
      </c>
      <c r="G92" s="19">
        <v>1134</v>
      </c>
      <c r="H92" s="19" t="s">
        <v>4532</v>
      </c>
    </row>
    <row r="93" spans="1:8" x14ac:dyDescent="0.2">
      <c r="A93" s="3">
        <v>8158</v>
      </c>
      <c r="B93" s="3" t="s">
        <v>108</v>
      </c>
      <c r="C93" s="3" t="s">
        <v>108</v>
      </c>
      <c r="D93" s="3" t="s">
        <v>7</v>
      </c>
      <c r="E93" s="3" t="str">
        <v>Kilchberg (ZH)</v>
      </c>
      <c r="G93" s="19">
        <v>1135</v>
      </c>
      <c r="H93" s="19" t="s">
        <v>4532</v>
      </c>
    </row>
    <row r="94" spans="1:8" x14ac:dyDescent="0.2">
      <c r="A94" s="3">
        <v>8105</v>
      </c>
      <c r="B94" s="3" t="s">
        <v>109</v>
      </c>
      <c r="C94" s="3" t="s">
        <v>109</v>
      </c>
      <c r="D94" s="3" t="s">
        <v>7</v>
      </c>
      <c r="E94" s="3" t="str">
        <v>Langnau am Albis</v>
      </c>
      <c r="G94" s="19">
        <v>1136</v>
      </c>
      <c r="H94" s="19" t="s">
        <v>4532</v>
      </c>
    </row>
    <row r="95" spans="1:8" x14ac:dyDescent="0.2">
      <c r="A95" s="3">
        <v>8105</v>
      </c>
      <c r="B95" s="3" t="s">
        <v>110</v>
      </c>
      <c r="C95" s="3" t="s">
        <v>109</v>
      </c>
      <c r="D95" s="3" t="s">
        <v>7</v>
      </c>
      <c r="E95" s="3" t="str">
        <v>Oberrieden</v>
      </c>
      <c r="G95" s="19">
        <v>1141</v>
      </c>
      <c r="H95" s="19" t="s">
        <v>4532</v>
      </c>
    </row>
    <row r="96" spans="1:8" x14ac:dyDescent="0.2">
      <c r="A96" s="3">
        <v>8106</v>
      </c>
      <c r="B96" s="3" t="s">
        <v>111</v>
      </c>
      <c r="C96" s="3" t="s">
        <v>109</v>
      </c>
      <c r="D96" s="3" t="s">
        <v>7</v>
      </c>
      <c r="E96" s="3" t="str">
        <v>Richterswil</v>
      </c>
      <c r="G96" s="19">
        <v>1142</v>
      </c>
      <c r="H96" s="19" t="s">
        <v>4532</v>
      </c>
    </row>
    <row r="97" spans="1:8" x14ac:dyDescent="0.2">
      <c r="A97" s="3">
        <v>8153</v>
      </c>
      <c r="B97" s="3" t="s">
        <v>112</v>
      </c>
      <c r="C97" s="3" t="s">
        <v>112</v>
      </c>
      <c r="D97" s="3" t="s">
        <v>7</v>
      </c>
      <c r="E97" s="3" t="str">
        <v>Rüschlikon</v>
      </c>
      <c r="G97" s="19">
        <v>1143</v>
      </c>
      <c r="H97" s="19" t="s">
        <v>4532</v>
      </c>
    </row>
    <row r="98" spans="1:8" x14ac:dyDescent="0.2">
      <c r="A98" s="3">
        <v>8165</v>
      </c>
      <c r="B98" s="3" t="s">
        <v>113</v>
      </c>
      <c r="C98" s="3" t="s">
        <v>113</v>
      </c>
      <c r="D98" s="3" t="s">
        <v>7</v>
      </c>
      <c r="E98" s="3" t="str">
        <v>Thalwil</v>
      </c>
      <c r="G98" s="19">
        <v>1144</v>
      </c>
      <c r="H98" s="19" t="s">
        <v>4532</v>
      </c>
    </row>
    <row r="99" spans="1:8" x14ac:dyDescent="0.2">
      <c r="A99" s="3">
        <v>8165</v>
      </c>
      <c r="B99" s="3" t="s">
        <v>114</v>
      </c>
      <c r="C99" s="3" t="s">
        <v>114</v>
      </c>
      <c r="D99" s="3" t="s">
        <v>7</v>
      </c>
      <c r="E99" s="3" t="str">
        <v>Erlenbach (ZH)</v>
      </c>
      <c r="G99" s="19">
        <v>1145</v>
      </c>
      <c r="H99" s="19" t="s">
        <v>4532</v>
      </c>
    </row>
    <row r="100" spans="1:8" x14ac:dyDescent="0.2">
      <c r="A100" s="3">
        <v>8174</v>
      </c>
      <c r="B100" s="3" t="s">
        <v>115</v>
      </c>
      <c r="C100" s="3" t="s">
        <v>116</v>
      </c>
      <c r="D100" s="3" t="s">
        <v>7</v>
      </c>
      <c r="E100" s="3" t="str">
        <v>Herrliberg</v>
      </c>
      <c r="G100" s="19">
        <v>1146</v>
      </c>
      <c r="H100" s="19" t="s">
        <v>4532</v>
      </c>
    </row>
    <row r="101" spans="1:8" x14ac:dyDescent="0.2">
      <c r="A101" s="3">
        <v>8175</v>
      </c>
      <c r="B101" s="3" t="s">
        <v>117</v>
      </c>
      <c r="C101" s="3" t="s">
        <v>116</v>
      </c>
      <c r="D101" s="3" t="s">
        <v>7</v>
      </c>
      <c r="E101" s="3" t="str">
        <v>Hombrechtikon</v>
      </c>
      <c r="G101" s="19">
        <v>1147</v>
      </c>
      <c r="H101" s="19" t="s">
        <v>4532</v>
      </c>
    </row>
    <row r="102" spans="1:8" x14ac:dyDescent="0.2">
      <c r="A102" s="3">
        <v>8162</v>
      </c>
      <c r="B102" s="3" t="s">
        <v>118</v>
      </c>
      <c r="C102" s="3" t="s">
        <v>118</v>
      </c>
      <c r="D102" s="3" t="s">
        <v>7</v>
      </c>
      <c r="E102" s="3" t="str">
        <v>Küsnacht (ZH)</v>
      </c>
      <c r="G102" s="19">
        <v>1148</v>
      </c>
      <c r="H102" s="19" t="s">
        <v>4532</v>
      </c>
    </row>
    <row r="103" spans="1:8" x14ac:dyDescent="0.2">
      <c r="A103" s="3">
        <v>8162</v>
      </c>
      <c r="B103" s="3" t="s">
        <v>119</v>
      </c>
      <c r="C103" s="3" t="s">
        <v>118</v>
      </c>
      <c r="D103" s="3" t="s">
        <v>7</v>
      </c>
      <c r="E103" s="3" t="str">
        <v>Männedorf</v>
      </c>
      <c r="G103" s="19">
        <v>1149</v>
      </c>
      <c r="H103" s="19" t="s">
        <v>4532</v>
      </c>
    </row>
    <row r="104" spans="1:8" x14ac:dyDescent="0.2">
      <c r="A104" s="3">
        <v>8187</v>
      </c>
      <c r="B104" s="3" t="s">
        <v>120</v>
      </c>
      <c r="C104" s="3" t="s">
        <v>120</v>
      </c>
      <c r="D104" s="3" t="s">
        <v>7</v>
      </c>
      <c r="E104" s="3" t="str">
        <v>Meilen</v>
      </c>
      <c r="G104" s="19">
        <v>1162</v>
      </c>
      <c r="H104" s="19" t="s">
        <v>4532</v>
      </c>
    </row>
    <row r="105" spans="1:8" x14ac:dyDescent="0.2">
      <c r="A105" s="3">
        <v>8344</v>
      </c>
      <c r="B105" s="3" t="s">
        <v>121</v>
      </c>
      <c r="C105" s="3" t="s">
        <v>121</v>
      </c>
      <c r="D105" s="3" t="s">
        <v>7</v>
      </c>
      <c r="E105" s="3" t="str">
        <v>Oetwil am See</v>
      </c>
      <c r="G105" s="19">
        <v>1163</v>
      </c>
      <c r="H105" s="19" t="s">
        <v>4532</v>
      </c>
    </row>
    <row r="106" spans="1:8" x14ac:dyDescent="0.2">
      <c r="A106" s="3">
        <v>8345</v>
      </c>
      <c r="B106" s="3" t="s">
        <v>122</v>
      </c>
      <c r="C106" s="3" t="s">
        <v>121</v>
      </c>
      <c r="D106" s="3" t="s">
        <v>7</v>
      </c>
      <c r="E106" s="3" t="str">
        <v>Stäfa</v>
      </c>
      <c r="G106" s="19">
        <v>1164</v>
      </c>
      <c r="H106" s="19" t="s">
        <v>4532</v>
      </c>
    </row>
    <row r="107" spans="1:8" x14ac:dyDescent="0.2">
      <c r="A107" s="3">
        <v>8608</v>
      </c>
      <c r="B107" s="3" t="s">
        <v>123</v>
      </c>
      <c r="C107" s="3" t="s">
        <v>123</v>
      </c>
      <c r="D107" s="3" t="s">
        <v>7</v>
      </c>
      <c r="E107" s="3" t="str">
        <v>Uetikon am See</v>
      </c>
      <c r="G107" s="19">
        <v>1165</v>
      </c>
      <c r="H107" s="19" t="s">
        <v>4532</v>
      </c>
    </row>
    <row r="108" spans="1:8" x14ac:dyDescent="0.2">
      <c r="A108" s="3">
        <v>8633</v>
      </c>
      <c r="B108" s="3" t="s">
        <v>124</v>
      </c>
      <c r="C108" s="3" t="s">
        <v>123</v>
      </c>
      <c r="D108" s="3" t="s">
        <v>7</v>
      </c>
      <c r="E108" s="3" t="str">
        <v>Zumikon</v>
      </c>
      <c r="G108" s="19">
        <v>1166</v>
      </c>
      <c r="H108" s="19" t="s">
        <v>4532</v>
      </c>
    </row>
    <row r="109" spans="1:8" x14ac:dyDescent="0.2">
      <c r="A109" s="3">
        <v>8632</v>
      </c>
      <c r="B109" s="3" t="s">
        <v>125</v>
      </c>
      <c r="C109" s="3" t="s">
        <v>126</v>
      </c>
      <c r="D109" s="3" t="s">
        <v>7</v>
      </c>
      <c r="E109" s="3" t="str">
        <v>Zollikon</v>
      </c>
      <c r="G109" s="19">
        <v>1167</v>
      </c>
      <c r="H109" s="19" t="s">
        <v>4532</v>
      </c>
    </row>
    <row r="110" spans="1:8" x14ac:dyDescent="0.2">
      <c r="A110" s="3">
        <v>8635</v>
      </c>
      <c r="B110" s="3" t="s">
        <v>126</v>
      </c>
      <c r="C110" s="3" t="s">
        <v>126</v>
      </c>
      <c r="D110" s="3" t="s">
        <v>7</v>
      </c>
      <c r="E110" s="3" t="str">
        <v>Fehraltorf</v>
      </c>
      <c r="G110" s="19">
        <v>1168</v>
      </c>
      <c r="H110" s="19" t="s">
        <v>4532</v>
      </c>
    </row>
    <row r="111" spans="1:8" x14ac:dyDescent="0.2">
      <c r="A111" s="3">
        <v>8496</v>
      </c>
      <c r="B111" s="3" t="s">
        <v>127</v>
      </c>
      <c r="C111" s="3" t="s">
        <v>128</v>
      </c>
      <c r="D111" s="3" t="s">
        <v>7</v>
      </c>
      <c r="E111" s="3" t="str">
        <v>Hittnau</v>
      </c>
      <c r="G111" s="19">
        <v>1169</v>
      </c>
      <c r="H111" s="19" t="s">
        <v>4532</v>
      </c>
    </row>
    <row r="112" spans="1:8" x14ac:dyDescent="0.2">
      <c r="A112" s="3">
        <v>8497</v>
      </c>
      <c r="B112" s="3" t="s">
        <v>128</v>
      </c>
      <c r="C112" s="3" t="s">
        <v>128</v>
      </c>
      <c r="D112" s="3" t="s">
        <v>7</v>
      </c>
      <c r="E112" s="3" t="str">
        <v>Lindau</v>
      </c>
      <c r="G112" s="19">
        <v>1170</v>
      </c>
      <c r="H112" s="19" t="s">
        <v>4532</v>
      </c>
    </row>
    <row r="113" spans="1:8" x14ac:dyDescent="0.2">
      <c r="A113" s="3">
        <v>8498</v>
      </c>
      <c r="B113" s="3" t="s">
        <v>129</v>
      </c>
      <c r="C113" s="3" t="s">
        <v>128</v>
      </c>
      <c r="D113" s="3" t="s">
        <v>7</v>
      </c>
      <c r="E113" s="3" t="str">
        <v>Pfäffikon</v>
      </c>
      <c r="G113" s="19">
        <v>1172</v>
      </c>
      <c r="H113" s="19" t="s">
        <v>4532</v>
      </c>
    </row>
    <row r="114" spans="1:8" x14ac:dyDescent="0.2">
      <c r="A114" s="3">
        <v>8614</v>
      </c>
      <c r="B114" s="3" t="s">
        <v>130</v>
      </c>
      <c r="C114" s="3" t="s">
        <v>131</v>
      </c>
      <c r="D114" s="3" t="s">
        <v>7</v>
      </c>
      <c r="E114" s="3" t="str">
        <v>Russikon</v>
      </c>
      <c r="G114" s="19">
        <v>1173</v>
      </c>
      <c r="H114" s="19" t="s">
        <v>4532</v>
      </c>
    </row>
    <row r="115" spans="1:8" x14ac:dyDescent="0.2">
      <c r="A115" s="3">
        <v>8624</v>
      </c>
      <c r="B115" s="3" t="s">
        <v>132</v>
      </c>
      <c r="C115" s="3" t="s">
        <v>131</v>
      </c>
      <c r="D115" s="3" t="s">
        <v>7</v>
      </c>
      <c r="E115" s="3" t="str">
        <v>Weisslingen</v>
      </c>
      <c r="G115" s="19">
        <v>1174</v>
      </c>
      <c r="H115" s="19" t="s">
        <v>4532</v>
      </c>
    </row>
    <row r="116" spans="1:8" x14ac:dyDescent="0.2">
      <c r="A116" s="3">
        <v>8625</v>
      </c>
      <c r="B116" s="3" t="s">
        <v>133</v>
      </c>
      <c r="C116" s="3" t="s">
        <v>131</v>
      </c>
      <c r="D116" s="3" t="s">
        <v>7</v>
      </c>
      <c r="E116" s="3" t="str">
        <v>Wila</v>
      </c>
      <c r="G116" s="19">
        <v>1175</v>
      </c>
      <c r="H116" s="19" t="s">
        <v>4532</v>
      </c>
    </row>
    <row r="117" spans="1:8" x14ac:dyDescent="0.2">
      <c r="A117" s="3">
        <v>8626</v>
      </c>
      <c r="B117" s="3" t="s">
        <v>134</v>
      </c>
      <c r="C117" s="3" t="s">
        <v>131</v>
      </c>
      <c r="D117" s="3" t="s">
        <v>7</v>
      </c>
      <c r="E117" s="3" t="str">
        <v>Wildberg</v>
      </c>
      <c r="G117" s="19">
        <v>1176</v>
      </c>
      <c r="H117" s="19" t="s">
        <v>4532</v>
      </c>
    </row>
    <row r="118" spans="1:8" x14ac:dyDescent="0.2">
      <c r="A118" s="3">
        <v>8627</v>
      </c>
      <c r="B118" s="3" t="s">
        <v>135</v>
      </c>
      <c r="C118" s="3" t="s">
        <v>135</v>
      </c>
      <c r="D118" s="3" t="s">
        <v>7</v>
      </c>
      <c r="E118" s="3" t="str">
        <v>Dübendorf</v>
      </c>
      <c r="G118" s="19">
        <v>1180</v>
      </c>
      <c r="H118" s="19" t="s">
        <v>4532</v>
      </c>
    </row>
    <row r="119" spans="1:8" x14ac:dyDescent="0.2">
      <c r="A119" s="3">
        <v>8340</v>
      </c>
      <c r="B119" s="3" t="s">
        <v>136</v>
      </c>
      <c r="C119" s="3" t="s">
        <v>136</v>
      </c>
      <c r="D119" s="3" t="s">
        <v>7</v>
      </c>
      <c r="E119" s="3" t="str">
        <v>Egg</v>
      </c>
      <c r="G119" s="19">
        <v>1182</v>
      </c>
      <c r="H119" s="19" t="s">
        <v>4534</v>
      </c>
    </row>
    <row r="120" spans="1:8" x14ac:dyDescent="0.2">
      <c r="A120" s="3">
        <v>8342</v>
      </c>
      <c r="B120" s="3" t="s">
        <v>137</v>
      </c>
      <c r="C120" s="3" t="s">
        <v>136</v>
      </c>
      <c r="D120" s="3" t="s">
        <v>7</v>
      </c>
      <c r="E120" s="3" t="str">
        <v>Fällanden</v>
      </c>
      <c r="G120" s="19">
        <v>1183</v>
      </c>
      <c r="H120" s="19" t="s">
        <v>4534</v>
      </c>
    </row>
    <row r="121" spans="1:8" x14ac:dyDescent="0.2">
      <c r="A121" s="3">
        <v>8630</v>
      </c>
      <c r="B121" s="3" t="s">
        <v>138</v>
      </c>
      <c r="C121" s="3" t="s">
        <v>139</v>
      </c>
      <c r="D121" s="3" t="s">
        <v>7</v>
      </c>
      <c r="E121" s="3" t="str">
        <v>Greifensee</v>
      </c>
      <c r="G121" s="19">
        <v>1184</v>
      </c>
      <c r="H121" s="19" t="s">
        <v>4534</v>
      </c>
    </row>
    <row r="122" spans="1:8" x14ac:dyDescent="0.2">
      <c r="A122" s="3">
        <v>8607</v>
      </c>
      <c r="B122" s="3" t="s">
        <v>140</v>
      </c>
      <c r="C122" s="3" t="s">
        <v>141</v>
      </c>
      <c r="D122" s="3" t="s">
        <v>7</v>
      </c>
      <c r="E122" s="3" t="str">
        <v>Maur</v>
      </c>
      <c r="G122" s="19">
        <v>1185</v>
      </c>
      <c r="H122" s="19" t="s">
        <v>4532</v>
      </c>
    </row>
    <row r="123" spans="1:8" x14ac:dyDescent="0.2">
      <c r="A123" s="3">
        <v>8636</v>
      </c>
      <c r="B123" s="3" t="s">
        <v>142</v>
      </c>
      <c r="C123" s="3" t="s">
        <v>143</v>
      </c>
      <c r="D123" s="3" t="s">
        <v>7</v>
      </c>
      <c r="E123" s="3" t="str">
        <v>Mönchaltorf</v>
      </c>
      <c r="G123" s="19">
        <v>1186</v>
      </c>
      <c r="H123" s="19" t="s">
        <v>4532</v>
      </c>
    </row>
    <row r="124" spans="1:8" x14ac:dyDescent="0.2">
      <c r="A124" s="3">
        <v>8637</v>
      </c>
      <c r="B124" s="3" t="s">
        <v>144</v>
      </c>
      <c r="C124" s="3" t="s">
        <v>143</v>
      </c>
      <c r="D124" s="3" t="s">
        <v>7</v>
      </c>
      <c r="E124" s="3" t="str">
        <v>Schwerzenbach</v>
      </c>
      <c r="G124" s="19">
        <v>1187</v>
      </c>
      <c r="H124" s="19" t="s">
        <v>4532</v>
      </c>
    </row>
    <row r="125" spans="1:8" x14ac:dyDescent="0.2">
      <c r="A125" s="3">
        <v>8620</v>
      </c>
      <c r="B125" s="3" t="s">
        <v>145</v>
      </c>
      <c r="C125" s="3" t="s">
        <v>146</v>
      </c>
      <c r="D125" s="3" t="s">
        <v>7</v>
      </c>
      <c r="E125" s="3" t="str">
        <v>Uster</v>
      </c>
      <c r="G125" s="19">
        <v>1188</v>
      </c>
      <c r="H125" s="19" t="s">
        <v>4532</v>
      </c>
    </row>
    <row r="126" spans="1:8" x14ac:dyDescent="0.2">
      <c r="A126" s="3">
        <v>8623</v>
      </c>
      <c r="B126" s="3" t="s">
        <v>145</v>
      </c>
      <c r="C126" s="3" t="s">
        <v>146</v>
      </c>
      <c r="D126" s="3" t="s">
        <v>7</v>
      </c>
      <c r="E126" s="3" t="str">
        <v>Volketswil</v>
      </c>
      <c r="G126" s="19">
        <v>1189</v>
      </c>
      <c r="H126" s="19" t="s">
        <v>4532</v>
      </c>
    </row>
    <row r="127" spans="1:8" x14ac:dyDescent="0.2">
      <c r="A127" s="3">
        <v>8134</v>
      </c>
      <c r="B127" s="3" t="s">
        <v>147</v>
      </c>
      <c r="C127" s="3" t="s">
        <v>147</v>
      </c>
      <c r="D127" s="3" t="s">
        <v>7</v>
      </c>
      <c r="E127" s="3" t="str">
        <v>Wangen-Brüttisellen</v>
      </c>
      <c r="G127" s="19">
        <v>1195</v>
      </c>
      <c r="H127" s="19" t="s">
        <v>4534</v>
      </c>
    </row>
    <row r="128" spans="1:8" x14ac:dyDescent="0.2">
      <c r="A128" s="3">
        <v>8802</v>
      </c>
      <c r="B128" s="3" t="s">
        <v>148</v>
      </c>
      <c r="C128" s="3" t="s">
        <v>149</v>
      </c>
      <c r="D128" s="3" t="s">
        <v>7</v>
      </c>
      <c r="E128" s="3" t="str">
        <v>Altikon</v>
      </c>
      <c r="G128" s="19">
        <v>1196</v>
      </c>
      <c r="H128" s="19" t="s">
        <v>4534</v>
      </c>
    </row>
    <row r="129" spans="1:8" x14ac:dyDescent="0.2">
      <c r="A129" s="3">
        <v>8135</v>
      </c>
      <c r="B129" s="3" t="s">
        <v>150</v>
      </c>
      <c r="C129" s="3" t="s">
        <v>150</v>
      </c>
      <c r="D129" s="3" t="s">
        <v>7</v>
      </c>
      <c r="E129" s="3" t="str">
        <v>Brütten</v>
      </c>
      <c r="G129" s="19">
        <v>1197</v>
      </c>
      <c r="H129" s="19" t="s">
        <v>4534</v>
      </c>
    </row>
    <row r="130" spans="1:8" x14ac:dyDescent="0.2">
      <c r="A130" s="3">
        <v>8942</v>
      </c>
      <c r="B130" s="3" t="s">
        <v>151</v>
      </c>
      <c r="C130" s="3" t="s">
        <v>151</v>
      </c>
      <c r="D130" s="3" t="s">
        <v>7</v>
      </c>
      <c r="E130" s="3" t="str">
        <v>Dägerlen</v>
      </c>
      <c r="G130" s="19">
        <v>1201</v>
      </c>
      <c r="H130" s="19" t="s">
        <v>4534</v>
      </c>
    </row>
    <row r="131" spans="1:8" x14ac:dyDescent="0.2">
      <c r="A131" s="3">
        <v>8805</v>
      </c>
      <c r="B131" s="3" t="s">
        <v>152</v>
      </c>
      <c r="C131" s="3" t="s">
        <v>152</v>
      </c>
      <c r="D131" s="3" t="s">
        <v>7</v>
      </c>
      <c r="E131" s="3" t="str">
        <v>Dättlikon</v>
      </c>
      <c r="G131" s="19">
        <v>1202</v>
      </c>
      <c r="H131" s="19" t="s">
        <v>4534</v>
      </c>
    </row>
    <row r="132" spans="1:8" x14ac:dyDescent="0.2">
      <c r="A132" s="3">
        <v>8833</v>
      </c>
      <c r="B132" s="3" t="s">
        <v>153</v>
      </c>
      <c r="C132" s="3" t="s">
        <v>152</v>
      </c>
      <c r="D132" s="3" t="s">
        <v>7</v>
      </c>
      <c r="E132" s="3" t="str">
        <v>Dinhard</v>
      </c>
      <c r="G132" s="19">
        <v>1203</v>
      </c>
      <c r="H132" s="19" t="s">
        <v>4534</v>
      </c>
    </row>
    <row r="133" spans="1:8" x14ac:dyDescent="0.2">
      <c r="A133" s="3">
        <v>8803</v>
      </c>
      <c r="B133" s="3" t="s">
        <v>154</v>
      </c>
      <c r="C133" s="3" t="s">
        <v>154</v>
      </c>
      <c r="D133" s="3" t="s">
        <v>7</v>
      </c>
      <c r="E133" s="3" t="str">
        <v>Ellikon an der Thur</v>
      </c>
      <c r="G133" s="19">
        <v>1204</v>
      </c>
      <c r="H133" s="19" t="s">
        <v>4534</v>
      </c>
    </row>
    <row r="134" spans="1:8" x14ac:dyDescent="0.2">
      <c r="A134" s="3">
        <v>8136</v>
      </c>
      <c r="B134" s="3" t="s">
        <v>155</v>
      </c>
      <c r="C134" s="3" t="s">
        <v>156</v>
      </c>
      <c r="D134" s="3" t="s">
        <v>7</v>
      </c>
      <c r="E134" s="3" t="str">
        <v>Elsau</v>
      </c>
      <c r="G134" s="19">
        <v>1205</v>
      </c>
      <c r="H134" s="19" t="s">
        <v>4534</v>
      </c>
    </row>
    <row r="135" spans="1:8" x14ac:dyDescent="0.2">
      <c r="A135" s="3">
        <v>8800</v>
      </c>
      <c r="B135" s="3" t="s">
        <v>156</v>
      </c>
      <c r="C135" s="3" t="s">
        <v>156</v>
      </c>
      <c r="D135" s="3" t="s">
        <v>7</v>
      </c>
      <c r="E135" s="3" t="str">
        <v>Hagenbuch</v>
      </c>
      <c r="G135" s="19">
        <v>1206</v>
      </c>
      <c r="H135" s="19" t="s">
        <v>4534</v>
      </c>
    </row>
    <row r="136" spans="1:8" x14ac:dyDescent="0.2">
      <c r="A136" s="3">
        <v>8703</v>
      </c>
      <c r="B136" s="3" t="s">
        <v>157</v>
      </c>
      <c r="C136" s="3" t="s">
        <v>158</v>
      </c>
      <c r="D136" s="3" t="s">
        <v>7</v>
      </c>
      <c r="E136" s="3" t="str">
        <v>Hettlingen</v>
      </c>
      <c r="G136" s="19">
        <v>1207</v>
      </c>
      <c r="H136" s="19" t="s">
        <v>4534</v>
      </c>
    </row>
    <row r="137" spans="1:8" x14ac:dyDescent="0.2">
      <c r="A137" s="3">
        <v>8704</v>
      </c>
      <c r="B137" s="3" t="s">
        <v>159</v>
      </c>
      <c r="C137" s="3" t="s">
        <v>159</v>
      </c>
      <c r="D137" s="3" t="s">
        <v>7</v>
      </c>
      <c r="E137" s="3" t="str">
        <v>Neftenbach</v>
      </c>
      <c r="G137" s="19">
        <v>1208</v>
      </c>
      <c r="H137" s="19" t="s">
        <v>4534</v>
      </c>
    </row>
    <row r="138" spans="1:8" x14ac:dyDescent="0.2">
      <c r="A138" s="3">
        <v>8634</v>
      </c>
      <c r="B138" s="3" t="s">
        <v>160</v>
      </c>
      <c r="C138" s="3" t="s">
        <v>160</v>
      </c>
      <c r="D138" s="3" t="s">
        <v>7</v>
      </c>
      <c r="E138" s="3" t="str">
        <v>Pfungen</v>
      </c>
      <c r="G138" s="19">
        <v>1209</v>
      </c>
      <c r="H138" s="19" t="s">
        <v>4534</v>
      </c>
    </row>
    <row r="139" spans="1:8" x14ac:dyDescent="0.2">
      <c r="A139" s="3">
        <v>8714</v>
      </c>
      <c r="B139" s="3" t="s">
        <v>161</v>
      </c>
      <c r="C139" s="3" t="s">
        <v>160</v>
      </c>
      <c r="D139" s="3" t="s">
        <v>7</v>
      </c>
      <c r="E139" s="3" t="str">
        <v>Rickenbach (ZH)</v>
      </c>
      <c r="G139" s="19">
        <v>1212</v>
      </c>
      <c r="H139" s="19" t="s">
        <v>4534</v>
      </c>
    </row>
    <row r="140" spans="1:8" x14ac:dyDescent="0.2">
      <c r="A140" s="3">
        <v>8127</v>
      </c>
      <c r="B140" s="3" t="s">
        <v>162</v>
      </c>
      <c r="C140" s="3" t="s">
        <v>163</v>
      </c>
      <c r="D140" s="3" t="s">
        <v>7</v>
      </c>
      <c r="E140" s="3" t="str">
        <v>Schlatt (ZH)</v>
      </c>
      <c r="G140" s="19">
        <v>1213</v>
      </c>
      <c r="H140" s="19" t="s">
        <v>4534</v>
      </c>
    </row>
    <row r="141" spans="1:8" x14ac:dyDescent="0.2">
      <c r="A141" s="3">
        <v>8700</v>
      </c>
      <c r="B141" s="3" t="s">
        <v>164</v>
      </c>
      <c r="C141" s="3" t="s">
        <v>163</v>
      </c>
      <c r="D141" s="3" t="s">
        <v>7</v>
      </c>
      <c r="E141" s="3" t="str">
        <v>Seuzach</v>
      </c>
      <c r="G141" s="19">
        <v>1214</v>
      </c>
      <c r="H141" s="19" t="s">
        <v>4534</v>
      </c>
    </row>
    <row r="142" spans="1:8" x14ac:dyDescent="0.2">
      <c r="A142" s="3">
        <v>8708</v>
      </c>
      <c r="B142" s="3" t="s">
        <v>165</v>
      </c>
      <c r="C142" s="3" t="s">
        <v>165</v>
      </c>
      <c r="D142" s="3" t="s">
        <v>7</v>
      </c>
      <c r="E142" s="3" t="str">
        <v>Turbenthal</v>
      </c>
      <c r="G142" s="19">
        <v>1215</v>
      </c>
      <c r="H142" s="19" t="s">
        <v>4534</v>
      </c>
    </row>
    <row r="143" spans="1:8" x14ac:dyDescent="0.2">
      <c r="A143" s="3">
        <v>8706</v>
      </c>
      <c r="B143" s="3" t="s">
        <v>166</v>
      </c>
      <c r="C143" s="3" t="s">
        <v>166</v>
      </c>
      <c r="D143" s="3" t="s">
        <v>7</v>
      </c>
      <c r="E143" s="3" t="str">
        <v>Winterthur</v>
      </c>
      <c r="G143" s="19">
        <v>1216</v>
      </c>
      <c r="H143" s="19" t="s">
        <v>4534</v>
      </c>
    </row>
    <row r="144" spans="1:8" x14ac:dyDescent="0.2">
      <c r="A144" s="3">
        <v>8618</v>
      </c>
      <c r="B144" s="3" t="s">
        <v>167</v>
      </c>
      <c r="C144" s="3" t="s">
        <v>167</v>
      </c>
      <c r="D144" s="3" t="s">
        <v>7</v>
      </c>
      <c r="E144" s="3" t="str">
        <v>Zell (ZH)</v>
      </c>
      <c r="G144" s="19">
        <v>1217</v>
      </c>
      <c r="H144" s="19" t="s">
        <v>4534</v>
      </c>
    </row>
    <row r="145" spans="1:8" x14ac:dyDescent="0.2">
      <c r="A145" s="3">
        <v>8712</v>
      </c>
      <c r="B145" s="3" t="s">
        <v>168</v>
      </c>
      <c r="C145" s="3" t="s">
        <v>168</v>
      </c>
      <c r="D145" s="3" t="s">
        <v>7</v>
      </c>
      <c r="E145" s="3" t="str">
        <v>Aesch (ZH)</v>
      </c>
      <c r="G145" s="19">
        <v>1218</v>
      </c>
      <c r="H145" s="19" t="s">
        <v>4534</v>
      </c>
    </row>
    <row r="146" spans="1:8" x14ac:dyDescent="0.2">
      <c r="A146" s="3">
        <v>8713</v>
      </c>
      <c r="B146" s="3" t="s">
        <v>169</v>
      </c>
      <c r="C146" s="3" t="s">
        <v>168</v>
      </c>
      <c r="D146" s="3" t="s">
        <v>7</v>
      </c>
      <c r="E146" s="3" t="str">
        <v>Birmensdorf (ZH)</v>
      </c>
      <c r="G146" s="19">
        <v>1219</v>
      </c>
      <c r="H146" s="19" t="s">
        <v>4534</v>
      </c>
    </row>
    <row r="147" spans="1:8" x14ac:dyDescent="0.2">
      <c r="A147" s="3">
        <v>8707</v>
      </c>
      <c r="B147" s="3" t="s">
        <v>170</v>
      </c>
      <c r="C147" s="3" t="s">
        <v>170</v>
      </c>
      <c r="D147" s="3" t="s">
        <v>7</v>
      </c>
      <c r="E147" s="3" t="str">
        <v>Dietikon</v>
      </c>
      <c r="G147" s="19">
        <v>1220</v>
      </c>
      <c r="H147" s="19" t="s">
        <v>4534</v>
      </c>
    </row>
    <row r="148" spans="1:8" x14ac:dyDescent="0.2">
      <c r="A148" s="3">
        <v>8126</v>
      </c>
      <c r="B148" s="3" t="s">
        <v>171</v>
      </c>
      <c r="C148" s="3" t="s">
        <v>171</v>
      </c>
      <c r="D148" s="3" t="s">
        <v>7</v>
      </c>
      <c r="E148" s="3" t="str">
        <v>Geroldswil</v>
      </c>
      <c r="G148" s="19">
        <v>1222</v>
      </c>
      <c r="H148" s="19" t="s">
        <v>4534</v>
      </c>
    </row>
    <row r="149" spans="1:8" x14ac:dyDescent="0.2">
      <c r="A149" s="3">
        <v>8125</v>
      </c>
      <c r="B149" s="3" t="s">
        <v>172</v>
      </c>
      <c r="C149" s="3" t="s">
        <v>173</v>
      </c>
      <c r="D149" s="3" t="s">
        <v>7</v>
      </c>
      <c r="E149" s="3" t="str">
        <v>Oberengstringen</v>
      </c>
      <c r="G149" s="19">
        <v>1223</v>
      </c>
      <c r="H149" s="19" t="s">
        <v>4534</v>
      </c>
    </row>
    <row r="150" spans="1:8" x14ac:dyDescent="0.2">
      <c r="A150" s="3">
        <v>8702</v>
      </c>
      <c r="B150" s="3" t="s">
        <v>173</v>
      </c>
      <c r="C150" s="3" t="s">
        <v>173</v>
      </c>
      <c r="D150" s="3" t="s">
        <v>7</v>
      </c>
      <c r="E150" s="3" t="str">
        <v>Oetwil an der Limmat</v>
      </c>
      <c r="G150" s="19">
        <v>1224</v>
      </c>
      <c r="H150" s="19" t="s">
        <v>4534</v>
      </c>
    </row>
    <row r="151" spans="1:8" x14ac:dyDescent="0.2">
      <c r="A151" s="3">
        <v>8320</v>
      </c>
      <c r="B151" s="3" t="s">
        <v>174</v>
      </c>
      <c r="C151" s="3" t="s">
        <v>174</v>
      </c>
      <c r="D151" s="3" t="s">
        <v>7</v>
      </c>
      <c r="E151" s="3" t="str">
        <v>Schlieren</v>
      </c>
      <c r="G151" s="19">
        <v>1225</v>
      </c>
      <c r="H151" s="19" t="s">
        <v>4534</v>
      </c>
    </row>
    <row r="152" spans="1:8" x14ac:dyDescent="0.2">
      <c r="A152" s="3">
        <v>8335</v>
      </c>
      <c r="B152" s="3" t="s">
        <v>175</v>
      </c>
      <c r="C152" s="3" t="s">
        <v>175</v>
      </c>
      <c r="D152" s="3" t="s">
        <v>7</v>
      </c>
      <c r="E152" s="3" t="str">
        <v>Uitikon</v>
      </c>
      <c r="G152" s="19">
        <v>1226</v>
      </c>
      <c r="H152" s="19" t="s">
        <v>4534</v>
      </c>
    </row>
    <row r="153" spans="1:8" x14ac:dyDescent="0.2">
      <c r="A153" s="3">
        <v>8310</v>
      </c>
      <c r="B153" s="3" t="s">
        <v>176</v>
      </c>
      <c r="C153" s="3" t="s">
        <v>177</v>
      </c>
      <c r="D153" s="3" t="s">
        <v>7</v>
      </c>
      <c r="E153" s="3" t="str">
        <v>Unterengstringen</v>
      </c>
      <c r="G153" s="19">
        <v>1227</v>
      </c>
      <c r="H153" s="19" t="s">
        <v>4534</v>
      </c>
    </row>
    <row r="154" spans="1:8" x14ac:dyDescent="0.2">
      <c r="A154" s="3">
        <v>8310</v>
      </c>
      <c r="B154" s="3" t="s">
        <v>178</v>
      </c>
      <c r="C154" s="3" t="s">
        <v>177</v>
      </c>
      <c r="D154" s="3" t="s">
        <v>7</v>
      </c>
      <c r="E154" s="3" t="str">
        <v>Urdorf</v>
      </c>
      <c r="G154" s="19">
        <v>1228</v>
      </c>
      <c r="H154" s="19" t="s">
        <v>4534</v>
      </c>
    </row>
    <row r="155" spans="1:8" x14ac:dyDescent="0.2">
      <c r="A155" s="3">
        <v>8312</v>
      </c>
      <c r="B155" s="3" t="s">
        <v>179</v>
      </c>
      <c r="C155" s="3" t="s">
        <v>177</v>
      </c>
      <c r="D155" s="3" t="s">
        <v>7</v>
      </c>
      <c r="E155" s="3" t="str">
        <v>Weiningen (ZH)</v>
      </c>
      <c r="G155" s="19">
        <v>1231</v>
      </c>
      <c r="H155" s="19" t="s">
        <v>4534</v>
      </c>
    </row>
    <row r="156" spans="1:8" x14ac:dyDescent="0.2">
      <c r="A156" s="3">
        <v>8315</v>
      </c>
      <c r="B156" s="3" t="s">
        <v>177</v>
      </c>
      <c r="C156" s="3" t="s">
        <v>177</v>
      </c>
      <c r="D156" s="3" t="s">
        <v>7</v>
      </c>
      <c r="E156" s="3" t="str">
        <v>Zürich</v>
      </c>
      <c r="G156" s="19">
        <v>1232</v>
      </c>
      <c r="H156" s="19" t="s">
        <v>4534</v>
      </c>
    </row>
    <row r="157" spans="1:8" x14ac:dyDescent="0.2">
      <c r="A157" s="3">
        <v>8317</v>
      </c>
      <c r="B157" s="3" t="s">
        <v>180</v>
      </c>
      <c r="C157" s="3" t="s">
        <v>177</v>
      </c>
      <c r="D157" s="3" t="s">
        <v>7</v>
      </c>
      <c r="E157" s="3" t="str">
        <v>Stammheim</v>
      </c>
      <c r="G157" s="19">
        <v>1233</v>
      </c>
      <c r="H157" s="19" t="s">
        <v>4534</v>
      </c>
    </row>
    <row r="158" spans="1:8" x14ac:dyDescent="0.2">
      <c r="A158" s="3">
        <v>8330</v>
      </c>
      <c r="B158" s="3" t="s">
        <v>181</v>
      </c>
      <c r="C158" s="3" t="s">
        <v>182</v>
      </c>
      <c r="D158" s="3" t="s">
        <v>7</v>
      </c>
      <c r="E158" s="3" t="str">
        <v>Wädenswil</v>
      </c>
      <c r="G158" s="19">
        <v>1234</v>
      </c>
      <c r="H158" s="19" t="s">
        <v>4534</v>
      </c>
    </row>
    <row r="159" spans="1:8" x14ac:dyDescent="0.2">
      <c r="A159" s="3">
        <v>8331</v>
      </c>
      <c r="B159" s="3" t="s">
        <v>183</v>
      </c>
      <c r="C159" s="3" t="s">
        <v>182</v>
      </c>
      <c r="D159" s="3" t="s">
        <v>7</v>
      </c>
      <c r="E159" s="3" t="str">
        <v>Elgg</v>
      </c>
      <c r="G159" s="19">
        <v>1236</v>
      </c>
      <c r="H159" s="19" t="s">
        <v>4534</v>
      </c>
    </row>
    <row r="160" spans="1:8" x14ac:dyDescent="0.2">
      <c r="A160" s="3">
        <v>8322</v>
      </c>
      <c r="B160" s="3" t="s">
        <v>184</v>
      </c>
      <c r="C160" s="3" t="s">
        <v>185</v>
      </c>
      <c r="D160" s="3" t="s">
        <v>7</v>
      </c>
      <c r="E160" s="3" t="str">
        <v>Horgen</v>
      </c>
      <c r="G160" s="19">
        <v>1237</v>
      </c>
      <c r="H160" s="19" t="s">
        <v>4534</v>
      </c>
    </row>
    <row r="161" spans="1:8" x14ac:dyDescent="0.2">
      <c r="A161" s="3">
        <v>8322</v>
      </c>
      <c r="B161" s="3" t="s">
        <v>186</v>
      </c>
      <c r="C161" s="3" t="s">
        <v>185</v>
      </c>
      <c r="D161" s="3" t="s">
        <v>7</v>
      </c>
      <c r="E161" s="3" t="str">
        <v>Illnau-Effretikon</v>
      </c>
      <c r="G161" s="19">
        <v>1239</v>
      </c>
      <c r="H161" s="19" t="s">
        <v>4534</v>
      </c>
    </row>
    <row r="162" spans="1:8" x14ac:dyDescent="0.2">
      <c r="A162" s="3">
        <v>8332</v>
      </c>
      <c r="B162" s="3" t="s">
        <v>185</v>
      </c>
      <c r="C162" s="3" t="s">
        <v>185</v>
      </c>
      <c r="D162" s="3" t="s">
        <v>7</v>
      </c>
      <c r="E162" s="3" t="str">
        <v>Bauma</v>
      </c>
      <c r="G162" s="19">
        <v>1241</v>
      </c>
      <c r="H162" s="19" t="s">
        <v>4534</v>
      </c>
    </row>
    <row r="163" spans="1:8" x14ac:dyDescent="0.2">
      <c r="A163" s="3">
        <v>8332</v>
      </c>
      <c r="B163" s="3" t="s">
        <v>187</v>
      </c>
      <c r="C163" s="3" t="s">
        <v>185</v>
      </c>
      <c r="D163" s="3" t="s">
        <v>7</v>
      </c>
      <c r="E163" s="3" t="str">
        <v>Wiesendangen</v>
      </c>
      <c r="G163" s="19">
        <v>1242</v>
      </c>
      <c r="H163" s="19" t="s">
        <v>4534</v>
      </c>
    </row>
    <row r="164" spans="1:8" x14ac:dyDescent="0.2">
      <c r="A164" s="3">
        <v>8484</v>
      </c>
      <c r="B164" s="3" t="s">
        <v>188</v>
      </c>
      <c r="C164" s="3" t="s">
        <v>188</v>
      </c>
      <c r="D164" s="3" t="s">
        <v>7</v>
      </c>
      <c r="E164" s="3" t="str">
        <v>Aarberg</v>
      </c>
      <c r="G164" s="19">
        <v>1243</v>
      </c>
      <c r="H164" s="19" t="s">
        <v>4534</v>
      </c>
    </row>
    <row r="165" spans="1:8" x14ac:dyDescent="0.2">
      <c r="A165" s="3">
        <v>8484</v>
      </c>
      <c r="B165" s="3" t="s">
        <v>189</v>
      </c>
      <c r="C165" s="3" t="s">
        <v>188</v>
      </c>
      <c r="D165" s="3" t="s">
        <v>7</v>
      </c>
      <c r="E165" s="3" t="str">
        <v>Bargen (BE)</v>
      </c>
      <c r="G165" s="19">
        <v>1244</v>
      </c>
      <c r="H165" s="19" t="s">
        <v>4534</v>
      </c>
    </row>
    <row r="166" spans="1:8" x14ac:dyDescent="0.2">
      <c r="A166" s="3">
        <v>8484</v>
      </c>
      <c r="B166" s="3" t="s">
        <v>190</v>
      </c>
      <c r="C166" s="3" t="s">
        <v>188</v>
      </c>
      <c r="D166" s="3" t="s">
        <v>7</v>
      </c>
      <c r="E166" s="3" t="str">
        <v>Grossaffoltern</v>
      </c>
      <c r="G166" s="19">
        <v>1245</v>
      </c>
      <c r="H166" s="19" t="s">
        <v>4534</v>
      </c>
    </row>
    <row r="167" spans="1:8" x14ac:dyDescent="0.2">
      <c r="A167" s="3">
        <v>8492</v>
      </c>
      <c r="B167" s="3" t="s">
        <v>191</v>
      </c>
      <c r="C167" s="3" t="s">
        <v>191</v>
      </c>
      <c r="D167" s="3" t="s">
        <v>7</v>
      </c>
      <c r="E167" s="3" t="str">
        <v>Kallnach</v>
      </c>
      <c r="G167" s="19">
        <v>1246</v>
      </c>
      <c r="H167" s="19" t="s">
        <v>4534</v>
      </c>
    </row>
    <row r="168" spans="1:8" x14ac:dyDescent="0.2">
      <c r="A168" s="3">
        <v>8489</v>
      </c>
      <c r="B168" s="3" t="s">
        <v>192</v>
      </c>
      <c r="C168" s="3" t="s">
        <v>192</v>
      </c>
      <c r="D168" s="3" t="s">
        <v>7</v>
      </c>
      <c r="E168" s="3" t="str">
        <v>Kappelen</v>
      </c>
      <c r="G168" s="19">
        <v>1247</v>
      </c>
      <c r="H168" s="19" t="s">
        <v>4534</v>
      </c>
    </row>
    <row r="169" spans="1:8" x14ac:dyDescent="0.2">
      <c r="A169" s="3">
        <v>8489</v>
      </c>
      <c r="B169" s="3" t="s">
        <v>193</v>
      </c>
      <c r="C169" s="3" t="s">
        <v>192</v>
      </c>
      <c r="D169" s="3" t="s">
        <v>7</v>
      </c>
      <c r="E169" s="3" t="str">
        <v>Lyss</v>
      </c>
      <c r="G169" s="19">
        <v>1248</v>
      </c>
      <c r="H169" s="19" t="s">
        <v>4534</v>
      </c>
    </row>
    <row r="170" spans="1:8" x14ac:dyDescent="0.2">
      <c r="A170" s="3">
        <v>8489</v>
      </c>
      <c r="B170" s="3" t="s">
        <v>194</v>
      </c>
      <c r="C170" s="3" t="s">
        <v>192</v>
      </c>
      <c r="D170" s="3" t="s">
        <v>7</v>
      </c>
      <c r="E170" s="3" t="str">
        <v>Meikirch</v>
      </c>
      <c r="G170" s="19">
        <v>1251</v>
      </c>
      <c r="H170" s="19" t="s">
        <v>4534</v>
      </c>
    </row>
    <row r="171" spans="1:8" x14ac:dyDescent="0.2">
      <c r="A171" s="3">
        <v>8044</v>
      </c>
      <c r="B171" s="3" t="s">
        <v>195</v>
      </c>
      <c r="C171" s="3" t="s">
        <v>196</v>
      </c>
      <c r="D171" s="3" t="s">
        <v>7</v>
      </c>
      <c r="E171" s="3" t="str">
        <v>Radelfingen</v>
      </c>
      <c r="G171" s="19">
        <v>1252</v>
      </c>
      <c r="H171" s="19" t="s">
        <v>4534</v>
      </c>
    </row>
    <row r="172" spans="1:8" x14ac:dyDescent="0.2">
      <c r="A172" s="3">
        <v>8600</v>
      </c>
      <c r="B172" s="3" t="s">
        <v>196</v>
      </c>
      <c r="C172" s="3" t="s">
        <v>196</v>
      </c>
      <c r="D172" s="3" t="s">
        <v>7</v>
      </c>
      <c r="E172" s="3" t="str">
        <v>Rapperswil (BE)</v>
      </c>
      <c r="G172" s="19">
        <v>1253</v>
      </c>
      <c r="H172" s="19" t="s">
        <v>4534</v>
      </c>
    </row>
    <row r="173" spans="1:8" x14ac:dyDescent="0.2">
      <c r="A173" s="3">
        <v>8132</v>
      </c>
      <c r="B173" s="3" t="s">
        <v>197</v>
      </c>
      <c r="C173" s="3" t="s">
        <v>198</v>
      </c>
      <c r="D173" s="3" t="s">
        <v>7</v>
      </c>
      <c r="E173" s="3" t="str">
        <v>Schüpfen</v>
      </c>
      <c r="G173" s="19">
        <v>1254</v>
      </c>
      <c r="H173" s="19" t="s">
        <v>4534</v>
      </c>
    </row>
    <row r="174" spans="1:8" x14ac:dyDescent="0.2">
      <c r="A174" s="3">
        <v>8132</v>
      </c>
      <c r="B174" s="3" t="s">
        <v>199</v>
      </c>
      <c r="C174" s="3" t="s">
        <v>198</v>
      </c>
      <c r="D174" s="3" t="s">
        <v>7</v>
      </c>
      <c r="E174" s="3" t="str">
        <v>Seedorf (BE)</v>
      </c>
      <c r="G174" s="19">
        <v>1255</v>
      </c>
      <c r="H174" s="19" t="s">
        <v>4534</v>
      </c>
    </row>
    <row r="175" spans="1:8" x14ac:dyDescent="0.2">
      <c r="A175" s="3">
        <v>8133</v>
      </c>
      <c r="B175" s="3" t="s">
        <v>200</v>
      </c>
      <c r="C175" s="3" t="s">
        <v>198</v>
      </c>
      <c r="D175" s="3" t="s">
        <v>7</v>
      </c>
      <c r="E175" s="3" t="str">
        <v>Aarwangen</v>
      </c>
      <c r="G175" s="19">
        <v>1256</v>
      </c>
      <c r="H175" s="19" t="s">
        <v>4534</v>
      </c>
    </row>
    <row r="176" spans="1:8" x14ac:dyDescent="0.2">
      <c r="A176" s="3">
        <v>8117</v>
      </c>
      <c r="B176" s="3" t="s">
        <v>201</v>
      </c>
      <c r="C176" s="3" t="s">
        <v>201</v>
      </c>
      <c r="D176" s="3" t="s">
        <v>7</v>
      </c>
      <c r="E176" s="3" t="str">
        <v>Auswil</v>
      </c>
      <c r="G176" s="19">
        <v>1257</v>
      </c>
      <c r="H176" s="19" t="s">
        <v>4534</v>
      </c>
    </row>
    <row r="177" spans="1:8" x14ac:dyDescent="0.2">
      <c r="A177" s="3">
        <v>8118</v>
      </c>
      <c r="B177" s="3" t="s">
        <v>202</v>
      </c>
      <c r="C177" s="3" t="s">
        <v>201</v>
      </c>
      <c r="D177" s="3" t="s">
        <v>7</v>
      </c>
      <c r="E177" s="3" t="str">
        <v>Bannwil</v>
      </c>
      <c r="G177" s="19">
        <v>1258</v>
      </c>
      <c r="H177" s="19" t="s">
        <v>4534</v>
      </c>
    </row>
    <row r="178" spans="1:8" x14ac:dyDescent="0.2">
      <c r="A178" s="3">
        <v>8121</v>
      </c>
      <c r="B178" s="3" t="s">
        <v>203</v>
      </c>
      <c r="C178" s="3" t="s">
        <v>201</v>
      </c>
      <c r="D178" s="3" t="s">
        <v>7</v>
      </c>
      <c r="E178" s="3" t="str">
        <v>Bleienbach</v>
      </c>
      <c r="G178" s="19">
        <v>1260</v>
      </c>
      <c r="H178" s="19" t="s">
        <v>4534</v>
      </c>
    </row>
    <row r="179" spans="1:8" x14ac:dyDescent="0.2">
      <c r="A179" s="3">
        <v>8606</v>
      </c>
      <c r="B179" s="3" t="s">
        <v>204</v>
      </c>
      <c r="C179" s="3" t="s">
        <v>204</v>
      </c>
      <c r="D179" s="3" t="s">
        <v>7</v>
      </c>
      <c r="E179" s="3" t="str">
        <v>Busswil bei Melchnau</v>
      </c>
      <c r="G179" s="19">
        <v>1261</v>
      </c>
      <c r="H179" s="19" t="s">
        <v>4534</v>
      </c>
    </row>
    <row r="180" spans="1:8" x14ac:dyDescent="0.2">
      <c r="A180" s="3">
        <v>8122</v>
      </c>
      <c r="B180" s="3" t="s">
        <v>205</v>
      </c>
      <c r="C180" s="3" t="s">
        <v>206</v>
      </c>
      <c r="D180" s="3" t="s">
        <v>7</v>
      </c>
      <c r="E180" s="3" t="str">
        <v>Gondiswil</v>
      </c>
      <c r="G180" s="19">
        <v>1262</v>
      </c>
      <c r="H180" s="19" t="s">
        <v>4534</v>
      </c>
    </row>
    <row r="181" spans="1:8" x14ac:dyDescent="0.2">
      <c r="A181" s="3">
        <v>8123</v>
      </c>
      <c r="B181" s="3" t="s">
        <v>207</v>
      </c>
      <c r="C181" s="3" t="s">
        <v>206</v>
      </c>
      <c r="D181" s="3" t="s">
        <v>7</v>
      </c>
      <c r="E181" s="3" t="str">
        <v>Langenthal</v>
      </c>
      <c r="G181" s="19">
        <v>1263</v>
      </c>
      <c r="H181" s="19" t="s">
        <v>4534</v>
      </c>
    </row>
    <row r="182" spans="1:8" x14ac:dyDescent="0.2">
      <c r="A182" s="3">
        <v>8124</v>
      </c>
      <c r="B182" s="3" t="s">
        <v>206</v>
      </c>
      <c r="C182" s="3" t="s">
        <v>206</v>
      </c>
      <c r="D182" s="3" t="s">
        <v>7</v>
      </c>
      <c r="E182" s="3" t="str">
        <v>Lotzwil</v>
      </c>
      <c r="G182" s="19">
        <v>1264</v>
      </c>
      <c r="H182" s="19" t="s">
        <v>4535</v>
      </c>
    </row>
    <row r="183" spans="1:8" x14ac:dyDescent="0.2">
      <c r="A183" s="3">
        <v>8617</v>
      </c>
      <c r="B183" s="3" t="s">
        <v>208</v>
      </c>
      <c r="C183" s="3" t="s">
        <v>208</v>
      </c>
      <c r="D183" s="3" t="s">
        <v>7</v>
      </c>
      <c r="E183" s="3" t="str">
        <v>Madiswil</v>
      </c>
      <c r="G183" s="19">
        <v>1265</v>
      </c>
      <c r="H183" s="19" t="s">
        <v>4535</v>
      </c>
    </row>
    <row r="184" spans="1:8" x14ac:dyDescent="0.2">
      <c r="A184" s="3">
        <v>8603</v>
      </c>
      <c r="B184" s="3" t="s">
        <v>209</v>
      </c>
      <c r="C184" s="3" t="s">
        <v>209</v>
      </c>
      <c r="D184" s="3" t="s">
        <v>7</v>
      </c>
      <c r="E184" s="3" t="str">
        <v>Melchnau</v>
      </c>
      <c r="G184" s="19">
        <v>1266</v>
      </c>
      <c r="H184" s="19" t="s">
        <v>4534</v>
      </c>
    </row>
    <row r="185" spans="1:8" x14ac:dyDescent="0.2">
      <c r="A185" s="3">
        <v>8606</v>
      </c>
      <c r="B185" s="3" t="s">
        <v>210</v>
      </c>
      <c r="C185" s="3" t="s">
        <v>211</v>
      </c>
      <c r="D185" s="3" t="s">
        <v>7</v>
      </c>
      <c r="E185" s="3" t="str">
        <v>Oeschenbach</v>
      </c>
      <c r="G185" s="19">
        <v>1267</v>
      </c>
      <c r="H185" s="19" t="s">
        <v>4534</v>
      </c>
    </row>
    <row r="186" spans="1:8" x14ac:dyDescent="0.2">
      <c r="A186" s="3">
        <v>8610</v>
      </c>
      <c r="B186" s="3" t="s">
        <v>211</v>
      </c>
      <c r="C186" s="3" t="s">
        <v>211</v>
      </c>
      <c r="D186" s="3" t="s">
        <v>7</v>
      </c>
      <c r="E186" s="3" t="str">
        <v>Reisiswil</v>
      </c>
      <c r="G186" s="19">
        <v>1268</v>
      </c>
      <c r="H186" s="19" t="s">
        <v>4534</v>
      </c>
    </row>
    <row r="187" spans="1:8" x14ac:dyDescent="0.2">
      <c r="A187" s="3">
        <v>8614</v>
      </c>
      <c r="B187" s="3" t="s">
        <v>212</v>
      </c>
      <c r="C187" s="3" t="s">
        <v>211</v>
      </c>
      <c r="D187" s="3" t="s">
        <v>7</v>
      </c>
      <c r="E187" s="3" t="str">
        <v>Roggwil (BE)</v>
      </c>
      <c r="G187" s="19">
        <v>1269</v>
      </c>
      <c r="H187" s="19" t="s">
        <v>4534</v>
      </c>
    </row>
    <row r="188" spans="1:8" x14ac:dyDescent="0.2">
      <c r="A188" s="3">
        <v>8615</v>
      </c>
      <c r="B188" s="3" t="s">
        <v>213</v>
      </c>
      <c r="C188" s="3" t="s">
        <v>211</v>
      </c>
      <c r="D188" s="3" t="s">
        <v>7</v>
      </c>
      <c r="E188" s="3" t="str">
        <v>Rohrbach</v>
      </c>
      <c r="G188" s="19">
        <v>1270</v>
      </c>
      <c r="H188" s="19" t="s">
        <v>4534</v>
      </c>
    </row>
    <row r="189" spans="1:8" x14ac:dyDescent="0.2">
      <c r="A189" s="3">
        <v>8615</v>
      </c>
      <c r="B189" s="3" t="s">
        <v>214</v>
      </c>
      <c r="C189" s="3" t="s">
        <v>211</v>
      </c>
      <c r="D189" s="3" t="s">
        <v>7</v>
      </c>
      <c r="E189" s="3" t="str">
        <v>Rohrbachgraben</v>
      </c>
      <c r="G189" s="19">
        <v>1271</v>
      </c>
      <c r="H189" s="19" t="s">
        <v>4534</v>
      </c>
    </row>
    <row r="190" spans="1:8" x14ac:dyDescent="0.2">
      <c r="A190" s="3">
        <v>8616</v>
      </c>
      <c r="B190" s="3" t="s">
        <v>215</v>
      </c>
      <c r="C190" s="3" t="s">
        <v>211</v>
      </c>
      <c r="D190" s="3" t="s">
        <v>7</v>
      </c>
      <c r="E190" s="3" t="str">
        <v>Rütschelen</v>
      </c>
      <c r="G190" s="19">
        <v>1272</v>
      </c>
      <c r="H190" s="19" t="s">
        <v>4534</v>
      </c>
    </row>
    <row r="191" spans="1:8" x14ac:dyDescent="0.2">
      <c r="A191" s="3">
        <v>8604</v>
      </c>
      <c r="B191" s="3" t="s">
        <v>216</v>
      </c>
      <c r="C191" s="3" t="s">
        <v>216</v>
      </c>
      <c r="D191" s="3" t="s">
        <v>7</v>
      </c>
      <c r="E191" s="3" t="str">
        <v>Schwarzhäusern</v>
      </c>
      <c r="G191" s="19">
        <v>1273</v>
      </c>
      <c r="H191" s="19" t="s">
        <v>4534</v>
      </c>
    </row>
    <row r="192" spans="1:8" x14ac:dyDescent="0.2">
      <c r="A192" s="3">
        <v>8605</v>
      </c>
      <c r="B192" s="3" t="s">
        <v>217</v>
      </c>
      <c r="C192" s="3" t="s">
        <v>216</v>
      </c>
      <c r="D192" s="3" t="s">
        <v>7</v>
      </c>
      <c r="E192" s="3" t="str">
        <v>Thunstetten</v>
      </c>
      <c r="G192" s="19">
        <v>1274</v>
      </c>
      <c r="H192" s="19" t="s">
        <v>4534</v>
      </c>
    </row>
    <row r="193" spans="1:8" x14ac:dyDescent="0.2">
      <c r="A193" s="3">
        <v>8306</v>
      </c>
      <c r="B193" s="3" t="s">
        <v>218</v>
      </c>
      <c r="C193" s="3" t="s">
        <v>219</v>
      </c>
      <c r="D193" s="3" t="s">
        <v>7</v>
      </c>
      <c r="E193" s="3" t="str">
        <v>Ursenbach</v>
      </c>
      <c r="G193" s="19">
        <v>1275</v>
      </c>
      <c r="H193" s="19" t="s">
        <v>4534</v>
      </c>
    </row>
    <row r="194" spans="1:8" x14ac:dyDescent="0.2">
      <c r="A194" s="3">
        <v>8602</v>
      </c>
      <c r="B194" s="3" t="s">
        <v>220</v>
      </c>
      <c r="C194" s="3" t="s">
        <v>219</v>
      </c>
      <c r="D194" s="3" t="s">
        <v>7</v>
      </c>
      <c r="E194" s="3" t="str">
        <v>Wynau</v>
      </c>
      <c r="G194" s="19">
        <v>1276</v>
      </c>
      <c r="H194" s="19" t="s">
        <v>4534</v>
      </c>
    </row>
    <row r="195" spans="1:8" x14ac:dyDescent="0.2">
      <c r="A195" s="3">
        <v>8479</v>
      </c>
      <c r="B195" s="3" t="s">
        <v>221</v>
      </c>
      <c r="C195" s="3" t="s">
        <v>221</v>
      </c>
      <c r="D195" s="3" t="s">
        <v>7</v>
      </c>
      <c r="E195" s="3" t="str">
        <v>Bern</v>
      </c>
      <c r="G195" s="19">
        <v>1277</v>
      </c>
      <c r="H195" s="19" t="s">
        <v>4534</v>
      </c>
    </row>
    <row r="196" spans="1:8" x14ac:dyDescent="0.2">
      <c r="A196" s="3">
        <v>8311</v>
      </c>
      <c r="B196" s="3" t="s">
        <v>222</v>
      </c>
      <c r="C196" s="3" t="s">
        <v>222</v>
      </c>
      <c r="D196" s="3" t="s">
        <v>7</v>
      </c>
      <c r="E196" s="3" t="str">
        <v>Bolligen</v>
      </c>
      <c r="G196" s="19">
        <v>1278</v>
      </c>
      <c r="H196" s="19" t="s">
        <v>4534</v>
      </c>
    </row>
    <row r="197" spans="1:8" x14ac:dyDescent="0.2">
      <c r="A197" s="3">
        <v>8471</v>
      </c>
      <c r="B197" s="3" t="s">
        <v>223</v>
      </c>
      <c r="C197" s="3" t="s">
        <v>224</v>
      </c>
      <c r="D197" s="3" t="s">
        <v>7</v>
      </c>
      <c r="E197" s="3" t="str">
        <v>Bremgarten bei Bern</v>
      </c>
      <c r="G197" s="19">
        <v>1279</v>
      </c>
      <c r="H197" s="19" t="s">
        <v>4534</v>
      </c>
    </row>
    <row r="198" spans="1:8" x14ac:dyDescent="0.2">
      <c r="A198" s="3">
        <v>8471</v>
      </c>
      <c r="B198" s="3" t="s">
        <v>224</v>
      </c>
      <c r="C198" s="3" t="s">
        <v>224</v>
      </c>
      <c r="D198" s="3" t="s">
        <v>7</v>
      </c>
      <c r="E198" s="3" t="str">
        <v>Kirchlindach</v>
      </c>
      <c r="G198" s="19">
        <v>1281</v>
      </c>
      <c r="H198" s="19" t="s">
        <v>4534</v>
      </c>
    </row>
    <row r="199" spans="1:8" x14ac:dyDescent="0.2">
      <c r="A199" s="3">
        <v>8471</v>
      </c>
      <c r="B199" s="3" t="s">
        <v>225</v>
      </c>
      <c r="C199" s="3" t="s">
        <v>224</v>
      </c>
      <c r="D199" s="3" t="s">
        <v>7</v>
      </c>
      <c r="E199" s="3" t="str">
        <v>Köniz</v>
      </c>
      <c r="G199" s="19">
        <v>1283</v>
      </c>
      <c r="H199" s="19" t="s">
        <v>4534</v>
      </c>
    </row>
    <row r="200" spans="1:8" x14ac:dyDescent="0.2">
      <c r="A200" s="3">
        <v>8471</v>
      </c>
      <c r="B200" s="3" t="s">
        <v>226</v>
      </c>
      <c r="C200" s="3" t="s">
        <v>224</v>
      </c>
      <c r="D200" s="3" t="s">
        <v>7</v>
      </c>
      <c r="E200" s="3" t="str">
        <v>Muri bei Bern</v>
      </c>
      <c r="G200" s="19">
        <v>1284</v>
      </c>
      <c r="H200" s="19" t="s">
        <v>4534</v>
      </c>
    </row>
    <row r="201" spans="1:8" x14ac:dyDescent="0.2">
      <c r="A201" s="3">
        <v>8471</v>
      </c>
      <c r="B201" s="3" t="s">
        <v>227</v>
      </c>
      <c r="C201" s="3" t="s">
        <v>224</v>
      </c>
      <c r="D201" s="3" t="s">
        <v>7</v>
      </c>
      <c r="E201" s="3" t="str">
        <v>Oberbalm</v>
      </c>
      <c r="G201" s="19">
        <v>1285</v>
      </c>
      <c r="H201" s="19" t="s">
        <v>4534</v>
      </c>
    </row>
    <row r="202" spans="1:8" x14ac:dyDescent="0.2">
      <c r="A202" s="3">
        <v>8421</v>
      </c>
      <c r="B202" s="3" t="s">
        <v>228</v>
      </c>
      <c r="C202" s="3" t="s">
        <v>228</v>
      </c>
      <c r="D202" s="3" t="s">
        <v>7</v>
      </c>
      <c r="E202" s="3" t="str">
        <v>Stettlen</v>
      </c>
      <c r="G202" s="19">
        <v>1286</v>
      </c>
      <c r="H202" s="19" t="s">
        <v>4534</v>
      </c>
    </row>
    <row r="203" spans="1:8" x14ac:dyDescent="0.2">
      <c r="A203" s="3">
        <v>8474</v>
      </c>
      <c r="B203" s="3" t="s">
        <v>229</v>
      </c>
      <c r="C203" s="3" t="s">
        <v>229</v>
      </c>
      <c r="D203" s="3" t="s">
        <v>7</v>
      </c>
      <c r="E203" s="3" t="str">
        <v>Vechigen</v>
      </c>
      <c r="G203" s="19">
        <v>1287</v>
      </c>
      <c r="H203" s="19" t="s">
        <v>4534</v>
      </c>
    </row>
    <row r="204" spans="1:8" x14ac:dyDescent="0.2">
      <c r="A204" s="3">
        <v>8548</v>
      </c>
      <c r="B204" s="3" t="s">
        <v>230</v>
      </c>
      <c r="C204" s="3" t="s">
        <v>230</v>
      </c>
      <c r="D204" s="3" t="s">
        <v>7</v>
      </c>
      <c r="E204" s="3" t="str">
        <v>Wohlen bei Bern</v>
      </c>
      <c r="G204" s="19">
        <v>1288</v>
      </c>
      <c r="H204" s="19" t="s">
        <v>4534</v>
      </c>
    </row>
    <row r="205" spans="1:8" x14ac:dyDescent="0.2">
      <c r="A205" s="3">
        <v>8352</v>
      </c>
      <c r="B205" s="3" t="s">
        <v>231</v>
      </c>
      <c r="C205" s="3" t="s">
        <v>231</v>
      </c>
      <c r="D205" s="3" t="s">
        <v>7</v>
      </c>
      <c r="E205" s="3" t="str">
        <v>Zollikofen</v>
      </c>
      <c r="G205" s="19">
        <v>1290</v>
      </c>
      <c r="H205" s="19" t="s">
        <v>4534</v>
      </c>
    </row>
    <row r="206" spans="1:8" x14ac:dyDescent="0.2">
      <c r="A206" s="3">
        <v>8523</v>
      </c>
      <c r="B206" s="3" t="s">
        <v>232</v>
      </c>
      <c r="C206" s="3" t="s">
        <v>233</v>
      </c>
      <c r="D206" s="3" t="s">
        <v>7</v>
      </c>
      <c r="E206" s="3" t="str">
        <v>Ittigen</v>
      </c>
      <c r="G206" s="19">
        <v>1291</v>
      </c>
      <c r="H206" s="19" t="s">
        <v>4534</v>
      </c>
    </row>
    <row r="207" spans="1:8" x14ac:dyDescent="0.2">
      <c r="A207" s="3">
        <v>8442</v>
      </c>
      <c r="B207" s="3" t="s">
        <v>234</v>
      </c>
      <c r="C207" s="3" t="s">
        <v>234</v>
      </c>
      <c r="D207" s="3" t="s">
        <v>7</v>
      </c>
      <c r="E207" s="3" t="str">
        <v>Ostermundigen</v>
      </c>
      <c r="G207" s="19">
        <v>1292</v>
      </c>
      <c r="H207" s="19" t="s">
        <v>4534</v>
      </c>
    </row>
    <row r="208" spans="1:8" x14ac:dyDescent="0.2">
      <c r="A208" s="3">
        <v>8412</v>
      </c>
      <c r="B208" s="3" t="s">
        <v>235</v>
      </c>
      <c r="C208" s="3" t="s">
        <v>236</v>
      </c>
      <c r="D208" s="3" t="s">
        <v>7</v>
      </c>
      <c r="E208" s="3" t="str">
        <v>Biel/Bienne</v>
      </c>
      <c r="G208" s="19">
        <v>1293</v>
      </c>
      <c r="H208" s="19" t="s">
        <v>4534</v>
      </c>
    </row>
    <row r="209" spans="1:8" x14ac:dyDescent="0.2">
      <c r="A209" s="3">
        <v>8412</v>
      </c>
      <c r="B209" s="3" t="s">
        <v>237</v>
      </c>
      <c r="C209" s="3" t="s">
        <v>236</v>
      </c>
      <c r="D209" s="3" t="s">
        <v>7</v>
      </c>
      <c r="E209" s="3" t="str">
        <v>Evilard</v>
      </c>
      <c r="G209" s="19">
        <v>1294</v>
      </c>
      <c r="H209" s="19" t="s">
        <v>4534</v>
      </c>
    </row>
    <row r="210" spans="1:8" x14ac:dyDescent="0.2">
      <c r="A210" s="3">
        <v>8412</v>
      </c>
      <c r="B210" s="3" t="s">
        <v>238</v>
      </c>
      <c r="C210" s="3" t="s">
        <v>236</v>
      </c>
      <c r="D210" s="3" t="s">
        <v>7</v>
      </c>
      <c r="E210" s="3" t="str">
        <v>Arch</v>
      </c>
      <c r="G210" s="19">
        <v>1295</v>
      </c>
      <c r="H210" s="19" t="s">
        <v>4534</v>
      </c>
    </row>
    <row r="211" spans="1:8" x14ac:dyDescent="0.2">
      <c r="A211" s="3">
        <v>8413</v>
      </c>
      <c r="B211" s="3" t="s">
        <v>236</v>
      </c>
      <c r="C211" s="3" t="s">
        <v>236</v>
      </c>
      <c r="D211" s="3" t="s">
        <v>7</v>
      </c>
      <c r="E211" s="3" t="str">
        <v>Büetigen</v>
      </c>
      <c r="G211" s="19">
        <v>1296</v>
      </c>
      <c r="H211" s="19" t="s">
        <v>4534</v>
      </c>
    </row>
    <row r="212" spans="1:8" x14ac:dyDescent="0.2">
      <c r="A212" s="3">
        <v>8422</v>
      </c>
      <c r="B212" s="3" t="s">
        <v>239</v>
      </c>
      <c r="C212" s="3" t="s">
        <v>239</v>
      </c>
      <c r="D212" s="3" t="s">
        <v>7</v>
      </c>
      <c r="E212" s="3" t="str">
        <v>Büren an der Aare</v>
      </c>
      <c r="G212" s="19">
        <v>1297</v>
      </c>
      <c r="H212" s="19" t="s">
        <v>4534</v>
      </c>
    </row>
    <row r="213" spans="1:8" x14ac:dyDescent="0.2">
      <c r="A213" s="3">
        <v>8545</v>
      </c>
      <c r="B213" s="3" t="s">
        <v>240</v>
      </c>
      <c r="C213" s="3" t="s">
        <v>241</v>
      </c>
      <c r="D213" s="3" t="s">
        <v>7</v>
      </c>
      <c r="E213" s="3" t="str">
        <v>Diessbach bei Büren</v>
      </c>
      <c r="G213" s="19">
        <v>1298</v>
      </c>
      <c r="H213" s="19" t="s">
        <v>4534</v>
      </c>
    </row>
    <row r="214" spans="1:8" x14ac:dyDescent="0.2">
      <c r="A214" s="3">
        <v>8545</v>
      </c>
      <c r="B214" s="3" t="s">
        <v>242</v>
      </c>
      <c r="C214" s="3" t="s">
        <v>241</v>
      </c>
      <c r="D214" s="3" t="s">
        <v>7</v>
      </c>
      <c r="E214" s="3" t="str">
        <v>Dotzigen</v>
      </c>
      <c r="G214" s="19">
        <v>1299</v>
      </c>
      <c r="H214" s="19" t="s">
        <v>4534</v>
      </c>
    </row>
    <row r="215" spans="1:8" x14ac:dyDescent="0.2">
      <c r="A215" s="3">
        <v>8418</v>
      </c>
      <c r="B215" s="3" t="s">
        <v>243</v>
      </c>
      <c r="C215" s="3" t="s">
        <v>244</v>
      </c>
      <c r="D215" s="3" t="s">
        <v>7</v>
      </c>
      <c r="E215" s="3" t="str">
        <v>Lengnau (BE)</v>
      </c>
      <c r="G215" s="19">
        <v>1302</v>
      </c>
      <c r="H215" s="19" t="s">
        <v>4532</v>
      </c>
    </row>
    <row r="216" spans="1:8" x14ac:dyDescent="0.2">
      <c r="A216" s="3">
        <v>8472</v>
      </c>
      <c r="B216" s="3" t="s">
        <v>245</v>
      </c>
      <c r="C216" s="3" t="s">
        <v>245</v>
      </c>
      <c r="D216" s="3" t="s">
        <v>7</v>
      </c>
      <c r="E216" s="3" t="str">
        <v>Leuzigen</v>
      </c>
      <c r="G216" s="19">
        <v>1303</v>
      </c>
      <c r="H216" s="19" t="s">
        <v>4532</v>
      </c>
    </row>
    <row r="217" spans="1:8" x14ac:dyDescent="0.2">
      <c r="A217" s="3">
        <v>8488</v>
      </c>
      <c r="B217" s="3" t="s">
        <v>246</v>
      </c>
      <c r="C217" s="3" t="s">
        <v>246</v>
      </c>
      <c r="D217" s="3" t="s">
        <v>7</v>
      </c>
      <c r="E217" s="3" t="str">
        <v>Meienried</v>
      </c>
      <c r="G217" s="19">
        <v>1304</v>
      </c>
      <c r="H217" s="19" t="s">
        <v>4532</v>
      </c>
    </row>
    <row r="218" spans="1:8" x14ac:dyDescent="0.2">
      <c r="A218" s="3">
        <v>8495</v>
      </c>
      <c r="B218" s="3" t="s">
        <v>247</v>
      </c>
      <c r="C218" s="3" t="s">
        <v>246</v>
      </c>
      <c r="D218" s="3" t="s">
        <v>7</v>
      </c>
      <c r="E218" s="3" t="str">
        <v>Meinisberg</v>
      </c>
      <c r="G218" s="19">
        <v>1305</v>
      </c>
      <c r="H218" s="19" t="s">
        <v>4532</v>
      </c>
    </row>
    <row r="219" spans="1:8" x14ac:dyDescent="0.2">
      <c r="A219" s="3">
        <v>8352</v>
      </c>
      <c r="B219" s="3" t="s">
        <v>248</v>
      </c>
      <c r="C219" s="3" t="s">
        <v>249</v>
      </c>
      <c r="D219" s="3" t="s">
        <v>7</v>
      </c>
      <c r="E219" s="3" t="str">
        <v>Oberwil bei Büren</v>
      </c>
      <c r="G219" s="19">
        <v>1306</v>
      </c>
      <c r="H219" s="19" t="s">
        <v>4532</v>
      </c>
    </row>
    <row r="220" spans="1:8" x14ac:dyDescent="0.2">
      <c r="A220" s="3">
        <v>8400</v>
      </c>
      <c r="B220" s="3" t="s">
        <v>249</v>
      </c>
      <c r="C220" s="3" t="s">
        <v>249</v>
      </c>
      <c r="D220" s="3" t="s">
        <v>7</v>
      </c>
      <c r="E220" s="3" t="str">
        <v>Pieterlen</v>
      </c>
      <c r="G220" s="19">
        <v>1307</v>
      </c>
      <c r="H220" s="19" t="s">
        <v>4532</v>
      </c>
    </row>
    <row r="221" spans="1:8" x14ac:dyDescent="0.2">
      <c r="A221" s="3">
        <v>8404</v>
      </c>
      <c r="B221" s="3" t="s">
        <v>249</v>
      </c>
      <c r="C221" s="3" t="s">
        <v>249</v>
      </c>
      <c r="D221" s="3" t="s">
        <v>7</v>
      </c>
      <c r="E221" s="3" t="str">
        <v>Rüti bei Büren</v>
      </c>
      <c r="G221" s="19">
        <v>1308</v>
      </c>
      <c r="H221" s="19" t="s">
        <v>4532</v>
      </c>
    </row>
    <row r="222" spans="1:8" x14ac:dyDescent="0.2">
      <c r="A222" s="3">
        <v>8404</v>
      </c>
      <c r="B222" s="3" t="s">
        <v>250</v>
      </c>
      <c r="C222" s="3" t="s">
        <v>249</v>
      </c>
      <c r="D222" s="3" t="s">
        <v>7</v>
      </c>
      <c r="E222" s="3" t="str">
        <v>Wengi</v>
      </c>
      <c r="G222" s="19">
        <v>1312</v>
      </c>
      <c r="H222" s="19" t="s">
        <v>4532</v>
      </c>
    </row>
    <row r="223" spans="1:8" x14ac:dyDescent="0.2">
      <c r="A223" s="3">
        <v>8404</v>
      </c>
      <c r="B223" s="3" t="s">
        <v>251</v>
      </c>
      <c r="C223" s="3" t="s">
        <v>249</v>
      </c>
      <c r="D223" s="3" t="s">
        <v>7</v>
      </c>
      <c r="E223" s="3" t="str">
        <v>Aefligen</v>
      </c>
      <c r="G223" s="19">
        <v>1313</v>
      </c>
      <c r="H223" s="19" t="s">
        <v>4532</v>
      </c>
    </row>
    <row r="224" spans="1:8" x14ac:dyDescent="0.2">
      <c r="A224" s="3">
        <v>8405</v>
      </c>
      <c r="B224" s="3" t="s">
        <v>249</v>
      </c>
      <c r="C224" s="3" t="s">
        <v>249</v>
      </c>
      <c r="D224" s="3" t="s">
        <v>7</v>
      </c>
      <c r="E224" s="3" t="str">
        <v>Alchenstorf</v>
      </c>
      <c r="G224" s="19">
        <v>1315</v>
      </c>
      <c r="H224" s="19" t="s">
        <v>4532</v>
      </c>
    </row>
    <row r="225" spans="1:8" x14ac:dyDescent="0.2">
      <c r="A225" s="3">
        <v>8406</v>
      </c>
      <c r="B225" s="3" t="s">
        <v>249</v>
      </c>
      <c r="C225" s="3" t="s">
        <v>249</v>
      </c>
      <c r="D225" s="3" t="s">
        <v>7</v>
      </c>
      <c r="E225" s="3" t="str">
        <v>Bäriswil</v>
      </c>
      <c r="G225" s="19">
        <v>1316</v>
      </c>
      <c r="H225" s="19" t="s">
        <v>4532</v>
      </c>
    </row>
    <row r="226" spans="1:8" x14ac:dyDescent="0.2">
      <c r="A226" s="3">
        <v>8408</v>
      </c>
      <c r="B226" s="3" t="s">
        <v>249</v>
      </c>
      <c r="C226" s="3" t="s">
        <v>249</v>
      </c>
      <c r="D226" s="3" t="s">
        <v>7</v>
      </c>
      <c r="E226" s="3" t="str">
        <v>Burgdorf</v>
      </c>
      <c r="G226" s="19">
        <v>1317</v>
      </c>
      <c r="H226" s="19" t="s">
        <v>4532</v>
      </c>
    </row>
    <row r="227" spans="1:8" x14ac:dyDescent="0.2">
      <c r="A227" s="3">
        <v>8409</v>
      </c>
      <c r="B227" s="3" t="s">
        <v>249</v>
      </c>
      <c r="C227" s="3" t="s">
        <v>249</v>
      </c>
      <c r="D227" s="3" t="s">
        <v>7</v>
      </c>
      <c r="E227" s="3" t="str">
        <v>Ersigen</v>
      </c>
      <c r="G227" s="19">
        <v>1318</v>
      </c>
      <c r="H227" s="19" t="s">
        <v>4532</v>
      </c>
    </row>
    <row r="228" spans="1:8" x14ac:dyDescent="0.2">
      <c r="A228" s="3">
        <v>8482</v>
      </c>
      <c r="B228" s="3" t="s">
        <v>252</v>
      </c>
      <c r="C228" s="3" t="s">
        <v>249</v>
      </c>
      <c r="D228" s="3" t="s">
        <v>7</v>
      </c>
      <c r="E228" s="3" t="str">
        <v>Hasle bei Burgdorf</v>
      </c>
      <c r="G228" s="19">
        <v>1321</v>
      </c>
      <c r="H228" s="19" t="s">
        <v>4532</v>
      </c>
    </row>
    <row r="229" spans="1:8" x14ac:dyDescent="0.2">
      <c r="A229" s="3">
        <v>8483</v>
      </c>
      <c r="B229" s="3" t="s">
        <v>253</v>
      </c>
      <c r="C229" s="3" t="s">
        <v>254</v>
      </c>
      <c r="D229" s="3" t="s">
        <v>7</v>
      </c>
      <c r="E229" s="3" t="str">
        <v>Heimiswil</v>
      </c>
      <c r="G229" s="19">
        <v>1322</v>
      </c>
      <c r="H229" s="19" t="s">
        <v>4532</v>
      </c>
    </row>
    <row r="230" spans="1:8" x14ac:dyDescent="0.2">
      <c r="A230" s="3">
        <v>8486</v>
      </c>
      <c r="B230" s="3" t="s">
        <v>255</v>
      </c>
      <c r="C230" s="3" t="s">
        <v>254</v>
      </c>
      <c r="D230" s="3" t="s">
        <v>7</v>
      </c>
      <c r="E230" s="3" t="str">
        <v>Hellsau</v>
      </c>
      <c r="G230" s="19">
        <v>1323</v>
      </c>
      <c r="H230" s="19" t="s">
        <v>4532</v>
      </c>
    </row>
    <row r="231" spans="1:8" x14ac:dyDescent="0.2">
      <c r="A231" s="3">
        <v>8487</v>
      </c>
      <c r="B231" s="3" t="s">
        <v>256</v>
      </c>
      <c r="C231" s="3" t="s">
        <v>254</v>
      </c>
      <c r="D231" s="3" t="s">
        <v>7</v>
      </c>
      <c r="E231" s="3" t="str">
        <v>Hindelbank</v>
      </c>
      <c r="G231" s="19">
        <v>1324</v>
      </c>
      <c r="H231" s="19" t="s">
        <v>4535</v>
      </c>
    </row>
    <row r="232" spans="1:8" x14ac:dyDescent="0.2">
      <c r="A232" s="3">
        <v>8487</v>
      </c>
      <c r="B232" s="3" t="s">
        <v>257</v>
      </c>
      <c r="C232" s="3" t="s">
        <v>254</v>
      </c>
      <c r="D232" s="3" t="s">
        <v>7</v>
      </c>
      <c r="E232" s="3" t="str">
        <v>Höchstetten</v>
      </c>
      <c r="G232" s="19">
        <v>1325</v>
      </c>
      <c r="H232" s="19" t="s">
        <v>4535</v>
      </c>
    </row>
    <row r="233" spans="1:8" x14ac:dyDescent="0.2">
      <c r="A233" s="3">
        <v>8904</v>
      </c>
      <c r="B233" s="3" t="s">
        <v>258</v>
      </c>
      <c r="C233" s="3" t="s">
        <v>259</v>
      </c>
      <c r="D233" s="3" t="s">
        <v>7</v>
      </c>
      <c r="E233" s="3" t="str">
        <v>Kernenried</v>
      </c>
      <c r="G233" s="19">
        <v>1326</v>
      </c>
      <c r="H233" s="19" t="s">
        <v>4535</v>
      </c>
    </row>
    <row r="234" spans="1:8" x14ac:dyDescent="0.2">
      <c r="A234" s="3">
        <v>8903</v>
      </c>
      <c r="B234" s="3" t="s">
        <v>260</v>
      </c>
      <c r="C234" s="3" t="s">
        <v>261</v>
      </c>
      <c r="D234" s="3" t="s">
        <v>7</v>
      </c>
      <c r="E234" s="3" t="str">
        <v>Kirchberg (BE)</v>
      </c>
      <c r="G234" s="19">
        <v>1329</v>
      </c>
      <c r="H234" s="19" t="s">
        <v>4535</v>
      </c>
    </row>
    <row r="235" spans="1:8" x14ac:dyDescent="0.2">
      <c r="A235" s="3">
        <v>8953</v>
      </c>
      <c r="B235" s="3" t="s">
        <v>262</v>
      </c>
      <c r="C235" s="3" t="s">
        <v>262</v>
      </c>
      <c r="D235" s="3" t="s">
        <v>7</v>
      </c>
      <c r="E235" s="3" t="str">
        <v>Koppigen</v>
      </c>
      <c r="G235" s="19">
        <v>1337</v>
      </c>
      <c r="H235" s="19" t="s">
        <v>4535</v>
      </c>
    </row>
    <row r="236" spans="1:8" x14ac:dyDescent="0.2">
      <c r="A236" s="3">
        <v>8951</v>
      </c>
      <c r="B236" s="3" t="s">
        <v>263</v>
      </c>
      <c r="C236" s="3" t="s">
        <v>264</v>
      </c>
      <c r="D236" s="3" t="s">
        <v>7</v>
      </c>
      <c r="E236" s="3" t="str">
        <v>Krauchthal</v>
      </c>
      <c r="G236" s="19">
        <v>1338</v>
      </c>
      <c r="H236" s="19" t="s">
        <v>4535</v>
      </c>
    </row>
    <row r="237" spans="1:8" x14ac:dyDescent="0.2">
      <c r="A237" s="3">
        <v>8954</v>
      </c>
      <c r="B237" s="3" t="s">
        <v>264</v>
      </c>
      <c r="C237" s="3" t="s">
        <v>264</v>
      </c>
      <c r="D237" s="3" t="s">
        <v>7</v>
      </c>
      <c r="E237" s="3" t="str">
        <v>Lyssach</v>
      </c>
      <c r="G237" s="19">
        <v>1341</v>
      </c>
      <c r="H237" s="19" t="s">
        <v>4535</v>
      </c>
    </row>
    <row r="238" spans="1:8" x14ac:dyDescent="0.2">
      <c r="A238" s="3">
        <v>8102</v>
      </c>
      <c r="B238" s="3" t="s">
        <v>265</v>
      </c>
      <c r="C238" s="3" t="s">
        <v>265</v>
      </c>
      <c r="D238" s="3" t="s">
        <v>7</v>
      </c>
      <c r="E238" s="3" t="str">
        <v>Oberburg</v>
      </c>
      <c r="G238" s="19">
        <v>1342</v>
      </c>
      <c r="H238" s="19" t="s">
        <v>4535</v>
      </c>
    </row>
    <row r="239" spans="1:8" x14ac:dyDescent="0.2">
      <c r="A239" s="3">
        <v>8955</v>
      </c>
      <c r="B239" s="3" t="s">
        <v>266</v>
      </c>
      <c r="C239" s="3" t="s">
        <v>266</v>
      </c>
      <c r="D239" s="3" t="s">
        <v>7</v>
      </c>
      <c r="E239" s="3" t="str">
        <v>Rüdtligen-Alchenflüh</v>
      </c>
      <c r="G239" s="19">
        <v>1343</v>
      </c>
      <c r="H239" s="19" t="s">
        <v>4535</v>
      </c>
    </row>
    <row r="240" spans="1:8" x14ac:dyDescent="0.2">
      <c r="A240" s="3">
        <v>8952</v>
      </c>
      <c r="B240" s="3" t="s">
        <v>267</v>
      </c>
      <c r="C240" s="3" t="s">
        <v>267</v>
      </c>
      <c r="D240" s="3" t="s">
        <v>7</v>
      </c>
      <c r="E240" s="3" t="str">
        <v>Rumendingen</v>
      </c>
      <c r="G240" s="19">
        <v>1344</v>
      </c>
      <c r="H240" s="19" t="s">
        <v>4535</v>
      </c>
    </row>
    <row r="241" spans="1:8" x14ac:dyDescent="0.2">
      <c r="A241" s="3">
        <v>8142</v>
      </c>
      <c r="B241" s="3" t="s">
        <v>268</v>
      </c>
      <c r="C241" s="3" t="s">
        <v>269</v>
      </c>
      <c r="D241" s="3" t="s">
        <v>7</v>
      </c>
      <c r="E241" s="3" t="str">
        <v>Rüti bei Lyssach</v>
      </c>
      <c r="G241" s="19">
        <v>1345</v>
      </c>
      <c r="H241" s="19" t="s">
        <v>4535</v>
      </c>
    </row>
    <row r="242" spans="1:8" x14ac:dyDescent="0.2">
      <c r="A242" s="3">
        <v>8103</v>
      </c>
      <c r="B242" s="3" t="s">
        <v>270</v>
      </c>
      <c r="C242" s="3" t="s">
        <v>270</v>
      </c>
      <c r="D242" s="3" t="s">
        <v>7</v>
      </c>
      <c r="E242" s="3" t="str">
        <v>Willadingen</v>
      </c>
      <c r="G242" s="19">
        <v>1346</v>
      </c>
      <c r="H242" s="19" t="s">
        <v>4535</v>
      </c>
    </row>
    <row r="243" spans="1:8" x14ac:dyDescent="0.2">
      <c r="A243" s="3">
        <v>8902</v>
      </c>
      <c r="B243" s="3" t="s">
        <v>271</v>
      </c>
      <c r="C243" s="3" t="s">
        <v>271</v>
      </c>
      <c r="D243" s="3" t="s">
        <v>7</v>
      </c>
      <c r="E243" s="3" t="str">
        <v>Wynigen</v>
      </c>
      <c r="G243" s="19">
        <v>1347</v>
      </c>
      <c r="H243" s="19" t="s">
        <v>4535</v>
      </c>
    </row>
    <row r="244" spans="1:8" x14ac:dyDescent="0.2">
      <c r="A244" s="3">
        <v>8104</v>
      </c>
      <c r="B244" s="3" t="s">
        <v>272</v>
      </c>
      <c r="C244" s="3" t="s">
        <v>273</v>
      </c>
      <c r="D244" s="3" t="s">
        <v>7</v>
      </c>
      <c r="E244" s="3" t="str">
        <v>Corgémont</v>
      </c>
      <c r="G244" s="19">
        <v>1348</v>
      </c>
      <c r="H244" s="19" t="s">
        <v>4535</v>
      </c>
    </row>
    <row r="245" spans="1:8" x14ac:dyDescent="0.2">
      <c r="A245" s="3">
        <v>8001</v>
      </c>
      <c r="B245" s="3" t="s">
        <v>274</v>
      </c>
      <c r="C245" s="3" t="s">
        <v>274</v>
      </c>
      <c r="D245" s="3" t="s">
        <v>7</v>
      </c>
      <c r="E245" s="3" t="str">
        <v>Cormoret</v>
      </c>
      <c r="G245" s="19">
        <v>1350</v>
      </c>
      <c r="H245" s="19" t="s">
        <v>4532</v>
      </c>
    </row>
    <row r="246" spans="1:8" x14ac:dyDescent="0.2">
      <c r="A246" s="3">
        <v>8002</v>
      </c>
      <c r="B246" s="3" t="s">
        <v>274</v>
      </c>
      <c r="C246" s="3" t="s">
        <v>274</v>
      </c>
      <c r="D246" s="3" t="s">
        <v>7</v>
      </c>
      <c r="E246" s="3" t="str">
        <v>Cortébert</v>
      </c>
      <c r="G246" s="19">
        <v>1352</v>
      </c>
      <c r="H246" s="19" t="s">
        <v>4532</v>
      </c>
    </row>
    <row r="247" spans="1:8" x14ac:dyDescent="0.2">
      <c r="A247" s="3">
        <v>8003</v>
      </c>
      <c r="B247" s="3" t="s">
        <v>274</v>
      </c>
      <c r="C247" s="3" t="s">
        <v>274</v>
      </c>
      <c r="D247" s="3" t="s">
        <v>7</v>
      </c>
      <c r="E247" s="3" t="str">
        <v>Courtelary</v>
      </c>
      <c r="G247" s="19">
        <v>1353</v>
      </c>
      <c r="H247" s="19" t="s">
        <v>4532</v>
      </c>
    </row>
    <row r="248" spans="1:8" x14ac:dyDescent="0.2">
      <c r="A248" s="3">
        <v>8004</v>
      </c>
      <c r="B248" s="3" t="s">
        <v>274</v>
      </c>
      <c r="C248" s="3" t="s">
        <v>274</v>
      </c>
      <c r="D248" s="3" t="s">
        <v>7</v>
      </c>
      <c r="E248" s="3" t="str">
        <v>La Ferrière</v>
      </c>
      <c r="G248" s="19">
        <v>1354</v>
      </c>
      <c r="H248" s="19" t="s">
        <v>4532</v>
      </c>
    </row>
    <row r="249" spans="1:8" x14ac:dyDescent="0.2">
      <c r="A249" s="3">
        <v>8005</v>
      </c>
      <c r="B249" s="3" t="s">
        <v>274</v>
      </c>
      <c r="C249" s="3" t="s">
        <v>274</v>
      </c>
      <c r="D249" s="3" t="s">
        <v>7</v>
      </c>
      <c r="E249" s="3" t="str">
        <v>Mont-Tramelan</v>
      </c>
      <c r="G249" s="19">
        <v>1355</v>
      </c>
      <c r="H249" s="19" t="s">
        <v>4535</v>
      </c>
    </row>
    <row r="250" spans="1:8" x14ac:dyDescent="0.2">
      <c r="A250" s="3">
        <v>8006</v>
      </c>
      <c r="B250" s="3" t="s">
        <v>274</v>
      </c>
      <c r="C250" s="3" t="s">
        <v>274</v>
      </c>
      <c r="D250" s="3" t="s">
        <v>7</v>
      </c>
      <c r="E250" s="3" t="str">
        <v>Orvin</v>
      </c>
      <c r="G250" s="19">
        <v>1356</v>
      </c>
      <c r="H250" s="19" t="s">
        <v>4535</v>
      </c>
    </row>
    <row r="251" spans="1:8" x14ac:dyDescent="0.2">
      <c r="A251" s="3">
        <v>8008</v>
      </c>
      <c r="B251" s="3" t="s">
        <v>274</v>
      </c>
      <c r="C251" s="3" t="s">
        <v>274</v>
      </c>
      <c r="D251" s="3" t="s">
        <v>7</v>
      </c>
      <c r="E251" s="3" t="str">
        <v>Renan (BE)</v>
      </c>
      <c r="G251" s="19">
        <v>1357</v>
      </c>
      <c r="H251" s="19" t="s">
        <v>4535</v>
      </c>
    </row>
    <row r="252" spans="1:8" x14ac:dyDescent="0.2">
      <c r="A252" s="3">
        <v>8032</v>
      </c>
      <c r="B252" s="3" t="s">
        <v>274</v>
      </c>
      <c r="C252" s="3" t="s">
        <v>274</v>
      </c>
      <c r="D252" s="3" t="s">
        <v>7</v>
      </c>
      <c r="E252" s="3" t="str">
        <v>Romont (BE)</v>
      </c>
      <c r="G252" s="19">
        <v>1358</v>
      </c>
      <c r="H252" s="19" t="s">
        <v>4535</v>
      </c>
    </row>
    <row r="253" spans="1:8" x14ac:dyDescent="0.2">
      <c r="A253" s="3">
        <v>8037</v>
      </c>
      <c r="B253" s="3" t="s">
        <v>274</v>
      </c>
      <c r="C253" s="3" t="s">
        <v>274</v>
      </c>
      <c r="D253" s="3" t="s">
        <v>7</v>
      </c>
      <c r="E253" s="3" t="str">
        <v>Saint-Imier</v>
      </c>
      <c r="G253" s="19">
        <v>1372</v>
      </c>
      <c r="H253" s="19" t="s">
        <v>4532</v>
      </c>
    </row>
    <row r="254" spans="1:8" x14ac:dyDescent="0.2">
      <c r="A254" s="3">
        <v>8038</v>
      </c>
      <c r="B254" s="3" t="s">
        <v>274</v>
      </c>
      <c r="C254" s="3" t="s">
        <v>274</v>
      </c>
      <c r="D254" s="3" t="s">
        <v>7</v>
      </c>
      <c r="E254" s="3" t="str">
        <v>Sonceboz-Sombeval</v>
      </c>
      <c r="G254" s="19">
        <v>1373</v>
      </c>
      <c r="H254" s="19" t="s">
        <v>4532</v>
      </c>
    </row>
    <row r="255" spans="1:8" x14ac:dyDescent="0.2">
      <c r="A255" s="3">
        <v>8041</v>
      </c>
      <c r="B255" s="3" t="s">
        <v>274</v>
      </c>
      <c r="C255" s="3" t="s">
        <v>274</v>
      </c>
      <c r="D255" s="3" t="s">
        <v>7</v>
      </c>
      <c r="E255" s="3" t="str">
        <v>Sonvilier</v>
      </c>
      <c r="G255" s="19">
        <v>1374</v>
      </c>
      <c r="H255" s="19" t="s">
        <v>4532</v>
      </c>
    </row>
    <row r="256" spans="1:8" x14ac:dyDescent="0.2">
      <c r="A256" s="3">
        <v>8044</v>
      </c>
      <c r="B256" s="3" t="s">
        <v>274</v>
      </c>
      <c r="C256" s="3" t="s">
        <v>274</v>
      </c>
      <c r="D256" s="3" t="s">
        <v>7</v>
      </c>
      <c r="E256" s="3" t="str">
        <v>Tramelan</v>
      </c>
      <c r="G256" s="19">
        <v>1375</v>
      </c>
      <c r="H256" s="19" t="s">
        <v>4532</v>
      </c>
    </row>
    <row r="257" spans="1:8" x14ac:dyDescent="0.2">
      <c r="A257" s="3">
        <v>8045</v>
      </c>
      <c r="B257" s="3" t="s">
        <v>274</v>
      </c>
      <c r="C257" s="3" t="s">
        <v>274</v>
      </c>
      <c r="D257" s="3" t="s">
        <v>7</v>
      </c>
      <c r="E257" s="3" t="str">
        <v>Villeret</v>
      </c>
      <c r="G257" s="19">
        <v>1376</v>
      </c>
      <c r="H257" s="19" t="s">
        <v>4532</v>
      </c>
    </row>
    <row r="258" spans="1:8" x14ac:dyDescent="0.2">
      <c r="A258" s="3">
        <v>8046</v>
      </c>
      <c r="B258" s="3" t="s">
        <v>274</v>
      </c>
      <c r="C258" s="3" t="s">
        <v>274</v>
      </c>
      <c r="D258" s="3" t="s">
        <v>7</v>
      </c>
      <c r="E258" s="3" t="str">
        <v>Sauge</v>
      </c>
      <c r="G258" s="19">
        <v>1377</v>
      </c>
      <c r="H258" s="19" t="s">
        <v>4532</v>
      </c>
    </row>
    <row r="259" spans="1:8" x14ac:dyDescent="0.2">
      <c r="A259" s="3">
        <v>8047</v>
      </c>
      <c r="B259" s="3" t="s">
        <v>274</v>
      </c>
      <c r="C259" s="3" t="s">
        <v>274</v>
      </c>
      <c r="D259" s="3" t="s">
        <v>7</v>
      </c>
      <c r="E259" s="3" t="str">
        <v>Péry-La Heutte</v>
      </c>
      <c r="G259" s="19">
        <v>1400</v>
      </c>
      <c r="H259" s="19" t="s">
        <v>4532</v>
      </c>
    </row>
    <row r="260" spans="1:8" x14ac:dyDescent="0.2">
      <c r="A260" s="3">
        <v>8048</v>
      </c>
      <c r="B260" s="3" t="s">
        <v>274</v>
      </c>
      <c r="C260" s="3" t="s">
        <v>274</v>
      </c>
      <c r="D260" s="3" t="s">
        <v>7</v>
      </c>
      <c r="E260" s="3" t="str">
        <v>Brüttelen</v>
      </c>
      <c r="G260" s="19">
        <v>1404</v>
      </c>
      <c r="H260" s="19" t="s">
        <v>4533</v>
      </c>
    </row>
    <row r="261" spans="1:8" x14ac:dyDescent="0.2">
      <c r="A261" s="3">
        <v>8049</v>
      </c>
      <c r="B261" s="3" t="s">
        <v>274</v>
      </c>
      <c r="C261" s="3" t="s">
        <v>274</v>
      </c>
      <c r="D261" s="3" t="s">
        <v>7</v>
      </c>
      <c r="E261" s="3" t="str">
        <v>Erlach</v>
      </c>
      <c r="G261" s="19">
        <v>1405</v>
      </c>
      <c r="H261" s="19" t="s">
        <v>4533</v>
      </c>
    </row>
    <row r="262" spans="1:8" x14ac:dyDescent="0.2">
      <c r="A262" s="3">
        <v>8050</v>
      </c>
      <c r="B262" s="3" t="s">
        <v>274</v>
      </c>
      <c r="C262" s="3" t="s">
        <v>274</v>
      </c>
      <c r="D262" s="3" t="s">
        <v>7</v>
      </c>
      <c r="E262" s="3" t="str">
        <v>Finsterhennen</v>
      </c>
      <c r="G262" s="19">
        <v>1406</v>
      </c>
      <c r="H262" s="19" t="s">
        <v>4533</v>
      </c>
    </row>
    <row r="263" spans="1:8" x14ac:dyDescent="0.2">
      <c r="A263" s="3">
        <v>8051</v>
      </c>
      <c r="B263" s="3" t="s">
        <v>274</v>
      </c>
      <c r="C263" s="3" t="s">
        <v>274</v>
      </c>
      <c r="D263" s="3" t="s">
        <v>7</v>
      </c>
      <c r="E263" s="3" t="str">
        <v>Gals</v>
      </c>
      <c r="G263" s="19">
        <v>1407</v>
      </c>
      <c r="H263" s="19" t="s">
        <v>4533</v>
      </c>
    </row>
    <row r="264" spans="1:8" x14ac:dyDescent="0.2">
      <c r="A264" s="3">
        <v>8052</v>
      </c>
      <c r="B264" s="3" t="s">
        <v>274</v>
      </c>
      <c r="C264" s="3" t="s">
        <v>274</v>
      </c>
      <c r="D264" s="3" t="s">
        <v>7</v>
      </c>
      <c r="E264" s="3" t="str">
        <v>Gampelen</v>
      </c>
      <c r="G264" s="19">
        <v>1408</v>
      </c>
      <c r="H264" s="19" t="s">
        <v>4533</v>
      </c>
    </row>
    <row r="265" spans="1:8" x14ac:dyDescent="0.2">
      <c r="A265" s="3">
        <v>8053</v>
      </c>
      <c r="B265" s="3" t="s">
        <v>274</v>
      </c>
      <c r="C265" s="3" t="s">
        <v>274</v>
      </c>
      <c r="D265" s="3" t="s">
        <v>7</v>
      </c>
      <c r="E265" s="3" t="str">
        <v>Ins</v>
      </c>
      <c r="G265" s="19">
        <v>1409</v>
      </c>
      <c r="H265" s="19" t="s">
        <v>4533</v>
      </c>
    </row>
    <row r="266" spans="1:8" x14ac:dyDescent="0.2">
      <c r="A266" s="3">
        <v>8055</v>
      </c>
      <c r="B266" s="3" t="s">
        <v>274</v>
      </c>
      <c r="C266" s="3" t="s">
        <v>274</v>
      </c>
      <c r="D266" s="3" t="s">
        <v>7</v>
      </c>
      <c r="E266" s="3" t="str">
        <v>Lüscherz</v>
      </c>
      <c r="G266" s="19">
        <v>1410</v>
      </c>
      <c r="H266" s="19" t="s">
        <v>4533</v>
      </c>
    </row>
    <row r="267" spans="1:8" x14ac:dyDescent="0.2">
      <c r="A267" s="3">
        <v>8057</v>
      </c>
      <c r="B267" s="3" t="s">
        <v>274</v>
      </c>
      <c r="C267" s="3" t="s">
        <v>274</v>
      </c>
      <c r="D267" s="3" t="s">
        <v>7</v>
      </c>
      <c r="E267" s="3" t="str">
        <v>Müntschemier</v>
      </c>
      <c r="G267" s="19">
        <v>1412</v>
      </c>
      <c r="H267" s="19" t="s">
        <v>4533</v>
      </c>
    </row>
    <row r="268" spans="1:8" x14ac:dyDescent="0.2">
      <c r="A268" s="3">
        <v>8064</v>
      </c>
      <c r="B268" s="3" t="s">
        <v>274</v>
      </c>
      <c r="C268" s="3" t="s">
        <v>274</v>
      </c>
      <c r="D268" s="3" t="s">
        <v>7</v>
      </c>
      <c r="E268" s="3" t="str">
        <v>Siselen</v>
      </c>
      <c r="G268" s="19">
        <v>1413</v>
      </c>
      <c r="H268" s="19" t="s">
        <v>4533</v>
      </c>
    </row>
    <row r="269" spans="1:8" x14ac:dyDescent="0.2">
      <c r="A269" s="3">
        <v>8468</v>
      </c>
      <c r="B269" s="3" t="s">
        <v>275</v>
      </c>
      <c r="C269" s="3" t="s">
        <v>276</v>
      </c>
      <c r="D269" s="3" t="s">
        <v>7</v>
      </c>
      <c r="E269" s="3" t="str">
        <v>Treiten</v>
      </c>
      <c r="G269" s="19">
        <v>1415</v>
      </c>
      <c r="H269" s="19" t="s">
        <v>4533</v>
      </c>
    </row>
    <row r="270" spans="1:8" x14ac:dyDescent="0.2">
      <c r="A270" s="3">
        <v>8468</v>
      </c>
      <c r="B270" s="3" t="s">
        <v>277</v>
      </c>
      <c r="C270" s="3" t="s">
        <v>276</v>
      </c>
      <c r="D270" s="3" t="s">
        <v>7</v>
      </c>
      <c r="E270" s="3" t="str">
        <v>Tschugg</v>
      </c>
      <c r="G270" s="19">
        <v>1416</v>
      </c>
      <c r="H270" s="19" t="s">
        <v>4532</v>
      </c>
    </row>
    <row r="271" spans="1:8" x14ac:dyDescent="0.2">
      <c r="A271" s="3">
        <v>8476</v>
      </c>
      <c r="B271" s="3" t="s">
        <v>278</v>
      </c>
      <c r="C271" s="3" t="s">
        <v>276</v>
      </c>
      <c r="D271" s="3" t="s">
        <v>7</v>
      </c>
      <c r="E271" s="3" t="str">
        <v>Vinelz</v>
      </c>
      <c r="G271" s="19">
        <v>1417</v>
      </c>
      <c r="H271" s="19" t="s">
        <v>4532</v>
      </c>
    </row>
    <row r="272" spans="1:8" x14ac:dyDescent="0.2">
      <c r="A272" s="3">
        <v>8477</v>
      </c>
      <c r="B272" s="3" t="s">
        <v>279</v>
      </c>
      <c r="C272" s="3" t="s">
        <v>276</v>
      </c>
      <c r="D272" s="3" t="s">
        <v>7</v>
      </c>
      <c r="E272" s="3" t="str">
        <v>Bätterkinden</v>
      </c>
      <c r="G272" s="19">
        <v>1418</v>
      </c>
      <c r="H272" s="19" t="s">
        <v>4532</v>
      </c>
    </row>
    <row r="273" spans="1:8" x14ac:dyDescent="0.2">
      <c r="A273" s="3">
        <v>8525</v>
      </c>
      <c r="B273" s="3" t="s">
        <v>280</v>
      </c>
      <c r="C273" s="3" t="s">
        <v>276</v>
      </c>
      <c r="D273" s="3" t="s">
        <v>7</v>
      </c>
      <c r="E273" s="3" t="str">
        <v>Deisswil bei Münchenbuchsee</v>
      </c>
      <c r="G273" s="19">
        <v>1420</v>
      </c>
      <c r="H273" s="19" t="s">
        <v>4533</v>
      </c>
    </row>
    <row r="274" spans="1:8" x14ac:dyDescent="0.2">
      <c r="A274" s="3">
        <v>8804</v>
      </c>
      <c r="B274" s="3" t="s">
        <v>281</v>
      </c>
      <c r="C274" s="3" t="s">
        <v>282</v>
      </c>
      <c r="D274" s="3" t="s">
        <v>7</v>
      </c>
      <c r="E274" s="3" t="str">
        <v>Diemerswil</v>
      </c>
      <c r="G274" s="19">
        <v>1421</v>
      </c>
      <c r="H274" s="19" t="s">
        <v>4535</v>
      </c>
    </row>
    <row r="275" spans="1:8" x14ac:dyDescent="0.2">
      <c r="A275" s="3">
        <v>8820</v>
      </c>
      <c r="B275" s="3" t="s">
        <v>282</v>
      </c>
      <c r="C275" s="3" t="s">
        <v>282</v>
      </c>
      <c r="D275" s="3" t="s">
        <v>7</v>
      </c>
      <c r="E275" s="3" t="str">
        <v>Fraubrunnen</v>
      </c>
      <c r="G275" s="19">
        <v>1422</v>
      </c>
      <c r="H275" s="19" t="s">
        <v>4533</v>
      </c>
    </row>
    <row r="276" spans="1:8" x14ac:dyDescent="0.2">
      <c r="A276" s="3">
        <v>8824</v>
      </c>
      <c r="B276" s="3" t="s">
        <v>283</v>
      </c>
      <c r="C276" s="3" t="s">
        <v>282</v>
      </c>
      <c r="D276" s="3" t="s">
        <v>7</v>
      </c>
      <c r="E276" s="3" t="str">
        <v>Jegenstorf</v>
      </c>
      <c r="G276" s="19">
        <v>1423</v>
      </c>
      <c r="H276" s="19" t="s">
        <v>4533</v>
      </c>
    </row>
    <row r="277" spans="1:8" x14ac:dyDescent="0.2">
      <c r="A277" s="3">
        <v>8825</v>
      </c>
      <c r="B277" s="3" t="s">
        <v>284</v>
      </c>
      <c r="C277" s="3" t="s">
        <v>282</v>
      </c>
      <c r="D277" s="3" t="s">
        <v>7</v>
      </c>
      <c r="E277" s="3" t="str">
        <v>Iffwil</v>
      </c>
      <c r="G277" s="19">
        <v>1424</v>
      </c>
      <c r="H277" s="19" t="s">
        <v>4533</v>
      </c>
    </row>
    <row r="278" spans="1:8" x14ac:dyDescent="0.2">
      <c r="A278" s="3">
        <v>8353</v>
      </c>
      <c r="B278" s="3" t="s">
        <v>285</v>
      </c>
      <c r="C278" s="3" t="s">
        <v>285</v>
      </c>
      <c r="D278" s="3" t="s">
        <v>7</v>
      </c>
      <c r="E278" s="3" t="str">
        <v>Mattstetten</v>
      </c>
      <c r="G278" s="19">
        <v>1425</v>
      </c>
      <c r="H278" s="19" t="s">
        <v>4533</v>
      </c>
    </row>
    <row r="279" spans="1:8" x14ac:dyDescent="0.2">
      <c r="A279" s="3">
        <v>8354</v>
      </c>
      <c r="B279" s="3" t="s">
        <v>286</v>
      </c>
      <c r="C279" s="3" t="s">
        <v>285</v>
      </c>
      <c r="D279" s="3" t="s">
        <v>7</v>
      </c>
      <c r="E279" s="3" t="str">
        <v>Moosseedorf</v>
      </c>
      <c r="G279" s="19">
        <v>1426</v>
      </c>
      <c r="H279" s="19" t="s">
        <v>4533</v>
      </c>
    </row>
    <row r="280" spans="1:8" x14ac:dyDescent="0.2">
      <c r="A280" s="3">
        <v>8354</v>
      </c>
      <c r="B280" s="3" t="s">
        <v>287</v>
      </c>
      <c r="C280" s="3" t="s">
        <v>285</v>
      </c>
      <c r="D280" s="3" t="s">
        <v>7</v>
      </c>
      <c r="E280" s="3" t="str">
        <v>Münchenbuchsee</v>
      </c>
      <c r="G280" s="19">
        <v>1427</v>
      </c>
      <c r="H280" s="19" t="s">
        <v>4533</v>
      </c>
    </row>
    <row r="281" spans="1:8" x14ac:dyDescent="0.2">
      <c r="A281" s="3">
        <v>8135</v>
      </c>
      <c r="B281" s="3" t="s">
        <v>288</v>
      </c>
      <c r="C281" s="3" t="s">
        <v>289</v>
      </c>
      <c r="D281" s="3" t="s">
        <v>7</v>
      </c>
      <c r="E281" s="3" t="str">
        <v>Urtenen-Schönbühl</v>
      </c>
      <c r="G281" s="19">
        <v>1428</v>
      </c>
      <c r="H281" s="19" t="s">
        <v>4533</v>
      </c>
    </row>
    <row r="282" spans="1:8" x14ac:dyDescent="0.2">
      <c r="A282" s="3">
        <v>8135</v>
      </c>
      <c r="B282" s="3" t="s">
        <v>290</v>
      </c>
      <c r="C282" s="3" t="s">
        <v>289</v>
      </c>
      <c r="D282" s="3" t="s">
        <v>7</v>
      </c>
      <c r="E282" s="3" t="str">
        <v>Utzenstorf</v>
      </c>
      <c r="G282" s="19">
        <v>1429</v>
      </c>
      <c r="H282" s="19" t="s">
        <v>4533</v>
      </c>
    </row>
    <row r="283" spans="1:8" x14ac:dyDescent="0.2">
      <c r="A283" s="3">
        <v>8810</v>
      </c>
      <c r="B283" s="3" t="s">
        <v>289</v>
      </c>
      <c r="C283" s="3" t="s">
        <v>289</v>
      </c>
      <c r="D283" s="3" t="s">
        <v>7</v>
      </c>
      <c r="E283" s="3" t="str">
        <v>Wiggiswil</v>
      </c>
      <c r="G283" s="19">
        <v>1430</v>
      </c>
      <c r="H283" s="19" t="s">
        <v>4533</v>
      </c>
    </row>
    <row r="284" spans="1:8" x14ac:dyDescent="0.2">
      <c r="A284" s="3">
        <v>8815</v>
      </c>
      <c r="B284" s="3" t="s">
        <v>291</v>
      </c>
      <c r="C284" s="3" t="s">
        <v>289</v>
      </c>
      <c r="D284" s="3" t="s">
        <v>7</v>
      </c>
      <c r="E284" s="3" t="str">
        <v>Wiler bei Utzenstorf</v>
      </c>
      <c r="G284" s="19">
        <v>1431</v>
      </c>
      <c r="H284" s="19" t="s">
        <v>4535</v>
      </c>
    </row>
    <row r="285" spans="1:8" x14ac:dyDescent="0.2">
      <c r="A285" s="3">
        <v>8816</v>
      </c>
      <c r="B285" s="3" t="s">
        <v>292</v>
      </c>
      <c r="C285" s="3" t="s">
        <v>289</v>
      </c>
      <c r="D285" s="3" t="s">
        <v>7</v>
      </c>
      <c r="E285" s="3" t="str">
        <v>Zielebach</v>
      </c>
      <c r="G285" s="19">
        <v>1432</v>
      </c>
      <c r="H285" s="19" t="s">
        <v>4532</v>
      </c>
    </row>
    <row r="286" spans="1:8" x14ac:dyDescent="0.2">
      <c r="A286" s="3">
        <v>8307</v>
      </c>
      <c r="B286" s="3" t="s">
        <v>293</v>
      </c>
      <c r="C286" s="3" t="s">
        <v>294</v>
      </c>
      <c r="D286" s="3" t="s">
        <v>7</v>
      </c>
      <c r="E286" s="3" t="str">
        <v>Zuzwil (BE)</v>
      </c>
      <c r="G286" s="19">
        <v>1433</v>
      </c>
      <c r="H286" s="19" t="s">
        <v>4532</v>
      </c>
    </row>
    <row r="287" spans="1:8" x14ac:dyDescent="0.2">
      <c r="A287" s="3">
        <v>8307</v>
      </c>
      <c r="B287" s="3" t="s">
        <v>295</v>
      </c>
      <c r="C287" s="3" t="s">
        <v>294</v>
      </c>
      <c r="D287" s="3" t="s">
        <v>7</v>
      </c>
      <c r="E287" s="3" t="str">
        <v>Adelboden</v>
      </c>
      <c r="G287" s="19">
        <v>1434</v>
      </c>
      <c r="H287" s="19" t="s">
        <v>4532</v>
      </c>
    </row>
    <row r="288" spans="1:8" x14ac:dyDescent="0.2">
      <c r="A288" s="3">
        <v>8308</v>
      </c>
      <c r="B288" s="3" t="s">
        <v>296</v>
      </c>
      <c r="C288" s="3" t="s">
        <v>294</v>
      </c>
      <c r="D288" s="3" t="s">
        <v>7</v>
      </c>
      <c r="E288" s="3" t="str">
        <v>Aeschi bei Spiez</v>
      </c>
      <c r="G288" s="19">
        <v>1435</v>
      </c>
      <c r="H288" s="19" t="s">
        <v>4532</v>
      </c>
    </row>
    <row r="289" spans="1:8" x14ac:dyDescent="0.2">
      <c r="A289" s="3">
        <v>8308</v>
      </c>
      <c r="B289" s="3" t="s">
        <v>297</v>
      </c>
      <c r="C289" s="3" t="s">
        <v>294</v>
      </c>
      <c r="D289" s="3" t="s">
        <v>7</v>
      </c>
      <c r="E289" s="3" t="str">
        <v>Frutigen</v>
      </c>
      <c r="G289" s="19">
        <v>1436</v>
      </c>
      <c r="H289" s="19" t="s">
        <v>4532</v>
      </c>
    </row>
    <row r="290" spans="1:8" x14ac:dyDescent="0.2">
      <c r="A290" s="3">
        <v>8314</v>
      </c>
      <c r="B290" s="3" t="s">
        <v>298</v>
      </c>
      <c r="C290" s="3" t="s">
        <v>294</v>
      </c>
      <c r="D290" s="3" t="s">
        <v>7</v>
      </c>
      <c r="E290" s="3" t="str">
        <v>Kandergrund</v>
      </c>
      <c r="G290" s="19">
        <v>1437</v>
      </c>
      <c r="H290" s="19" t="s">
        <v>4532</v>
      </c>
    </row>
    <row r="291" spans="1:8" x14ac:dyDescent="0.2">
      <c r="A291" s="3">
        <v>8493</v>
      </c>
      <c r="B291" s="3" t="s">
        <v>299</v>
      </c>
      <c r="C291" s="3" t="s">
        <v>300</v>
      </c>
      <c r="D291" s="3" t="s">
        <v>7</v>
      </c>
      <c r="E291" s="3" t="str">
        <v>Kandersteg</v>
      </c>
      <c r="G291" s="19">
        <v>1438</v>
      </c>
      <c r="H291" s="19" t="s">
        <v>4532</v>
      </c>
    </row>
    <row r="292" spans="1:8" x14ac:dyDescent="0.2">
      <c r="A292" s="3">
        <v>8494</v>
      </c>
      <c r="B292" s="3" t="s">
        <v>300</v>
      </c>
      <c r="C292" s="3" t="s">
        <v>300</v>
      </c>
      <c r="D292" s="3" t="s">
        <v>7</v>
      </c>
      <c r="E292" s="3" t="str">
        <v>Krattigen</v>
      </c>
      <c r="G292" s="19">
        <v>1439</v>
      </c>
      <c r="H292" s="19" t="s">
        <v>4535</v>
      </c>
    </row>
    <row r="293" spans="1:8" x14ac:dyDescent="0.2">
      <c r="A293" s="3">
        <v>8499</v>
      </c>
      <c r="B293" s="3" t="s">
        <v>301</v>
      </c>
      <c r="C293" s="3" t="s">
        <v>300</v>
      </c>
      <c r="D293" s="3" t="s">
        <v>7</v>
      </c>
      <c r="E293" s="3" t="str">
        <v>Reichenbach im Kandertal</v>
      </c>
      <c r="G293" s="19">
        <v>1441</v>
      </c>
      <c r="H293" s="19" t="s">
        <v>4533</v>
      </c>
    </row>
    <row r="294" spans="1:8" x14ac:dyDescent="0.2">
      <c r="A294" s="3">
        <v>8542</v>
      </c>
      <c r="B294" s="3" t="s">
        <v>302</v>
      </c>
      <c r="C294" s="3" t="s">
        <v>302</v>
      </c>
      <c r="D294" s="3" t="s">
        <v>7</v>
      </c>
      <c r="E294" s="3" t="str">
        <v>Beatenberg</v>
      </c>
      <c r="G294" s="19">
        <v>1442</v>
      </c>
      <c r="H294" s="19" t="s">
        <v>4532</v>
      </c>
    </row>
    <row r="295" spans="1:8" x14ac:dyDescent="0.2">
      <c r="A295" s="3">
        <v>8543</v>
      </c>
      <c r="B295" s="3" t="s">
        <v>303</v>
      </c>
      <c r="C295" s="3" t="s">
        <v>302</v>
      </c>
      <c r="D295" s="3" t="s">
        <v>7</v>
      </c>
      <c r="E295" s="3" t="str">
        <v>Bönigen</v>
      </c>
      <c r="G295" s="19">
        <v>1443</v>
      </c>
      <c r="H295" s="19" t="s">
        <v>4533</v>
      </c>
    </row>
    <row r="296" spans="1:8" x14ac:dyDescent="0.2">
      <c r="A296" s="3">
        <v>8543</v>
      </c>
      <c r="B296" s="3" t="s">
        <v>304</v>
      </c>
      <c r="C296" s="3" t="s">
        <v>302</v>
      </c>
      <c r="D296" s="3" t="s">
        <v>7</v>
      </c>
      <c r="E296" s="3" t="str">
        <v>Brienz (BE)</v>
      </c>
      <c r="G296" s="19">
        <v>1445</v>
      </c>
      <c r="H296" s="19" t="s">
        <v>4535</v>
      </c>
    </row>
    <row r="297" spans="1:8" x14ac:dyDescent="0.2">
      <c r="A297" s="3">
        <v>8543</v>
      </c>
      <c r="B297" s="3" t="s">
        <v>305</v>
      </c>
      <c r="C297" s="3" t="s">
        <v>302</v>
      </c>
      <c r="D297" s="3" t="s">
        <v>7</v>
      </c>
      <c r="E297" s="3" t="str">
        <v>Brienzwiler</v>
      </c>
      <c r="G297" s="19">
        <v>1446</v>
      </c>
      <c r="H297" s="19" t="s">
        <v>4535</v>
      </c>
    </row>
    <row r="298" spans="1:8" x14ac:dyDescent="0.2">
      <c r="A298" s="3">
        <v>8544</v>
      </c>
      <c r="B298" s="3" t="s">
        <v>306</v>
      </c>
      <c r="C298" s="3" t="s">
        <v>302</v>
      </c>
      <c r="D298" s="3" t="s">
        <v>7</v>
      </c>
      <c r="E298" s="3" t="str">
        <v>Därligen</v>
      </c>
      <c r="G298" s="19">
        <v>1450</v>
      </c>
      <c r="H298" s="19" t="s">
        <v>4535</v>
      </c>
    </row>
    <row r="299" spans="1:8" x14ac:dyDescent="0.2">
      <c r="A299" s="3">
        <v>8546</v>
      </c>
      <c r="B299" s="3" t="s">
        <v>307</v>
      </c>
      <c r="C299" s="3" t="s">
        <v>302</v>
      </c>
      <c r="D299" s="3" t="s">
        <v>7</v>
      </c>
      <c r="E299" s="3" t="str">
        <v>Grindelwald</v>
      </c>
      <c r="G299" s="19">
        <v>1452</v>
      </c>
      <c r="H299" s="19" t="s">
        <v>4535</v>
      </c>
    </row>
    <row r="300" spans="1:8" x14ac:dyDescent="0.2">
      <c r="A300" s="3">
        <v>3270</v>
      </c>
      <c r="B300" s="3" t="s">
        <v>308</v>
      </c>
      <c r="C300" s="3" t="s">
        <v>308</v>
      </c>
      <c r="D300" s="3" t="s">
        <v>309</v>
      </c>
      <c r="E300" s="3" t="str">
        <v>Gsteigwiler</v>
      </c>
      <c r="G300" s="19">
        <v>1453</v>
      </c>
      <c r="H300" s="19" t="s">
        <v>4535</v>
      </c>
    </row>
    <row r="301" spans="1:8" x14ac:dyDescent="0.2">
      <c r="A301" s="3">
        <v>3282</v>
      </c>
      <c r="B301" s="3" t="s">
        <v>310</v>
      </c>
      <c r="C301" s="3" t="s">
        <v>311</v>
      </c>
      <c r="D301" s="3" t="s">
        <v>309</v>
      </c>
      <c r="E301" s="3" t="str">
        <v>Gündlischwand</v>
      </c>
      <c r="G301" s="19">
        <v>1454</v>
      </c>
      <c r="H301" s="19" t="s">
        <v>4535</v>
      </c>
    </row>
    <row r="302" spans="1:8" x14ac:dyDescent="0.2">
      <c r="A302" s="3">
        <v>3257</v>
      </c>
      <c r="B302" s="3" t="s">
        <v>312</v>
      </c>
      <c r="C302" s="3" t="s">
        <v>312</v>
      </c>
      <c r="D302" s="3" t="s">
        <v>309</v>
      </c>
      <c r="E302" s="3" t="str">
        <v>Habkern</v>
      </c>
      <c r="G302" s="19">
        <v>1462</v>
      </c>
      <c r="H302" s="19" t="s">
        <v>4533</v>
      </c>
    </row>
    <row r="303" spans="1:8" x14ac:dyDescent="0.2">
      <c r="A303" s="3">
        <v>3257</v>
      </c>
      <c r="B303" s="3" t="s">
        <v>313</v>
      </c>
      <c r="C303" s="3" t="s">
        <v>312</v>
      </c>
      <c r="D303" s="3" t="s">
        <v>309</v>
      </c>
      <c r="E303" s="3" t="str">
        <v>Hofstetten bei Brienz</v>
      </c>
      <c r="G303" s="19">
        <v>1463</v>
      </c>
      <c r="H303" s="19" t="s">
        <v>4533</v>
      </c>
    </row>
    <row r="304" spans="1:8" x14ac:dyDescent="0.2">
      <c r="A304" s="3">
        <v>3262</v>
      </c>
      <c r="B304" s="3" t="s">
        <v>314</v>
      </c>
      <c r="C304" s="3" t="s">
        <v>312</v>
      </c>
      <c r="D304" s="3" t="s">
        <v>309</v>
      </c>
      <c r="E304" s="3" t="str">
        <v>Interlaken</v>
      </c>
      <c r="G304" s="19">
        <v>1464</v>
      </c>
      <c r="H304" s="19" t="s">
        <v>4533</v>
      </c>
    </row>
    <row r="305" spans="1:8" x14ac:dyDescent="0.2">
      <c r="A305" s="3">
        <v>3207</v>
      </c>
      <c r="B305" s="3" t="s">
        <v>315</v>
      </c>
      <c r="C305" s="3" t="s">
        <v>316</v>
      </c>
      <c r="D305" s="3" t="s">
        <v>309</v>
      </c>
      <c r="E305" s="3" t="str">
        <v>Iseltwald</v>
      </c>
      <c r="G305" s="19">
        <v>1468</v>
      </c>
      <c r="H305" s="19" t="s">
        <v>4533</v>
      </c>
    </row>
    <row r="306" spans="1:8" x14ac:dyDescent="0.2">
      <c r="A306" s="3">
        <v>3283</v>
      </c>
      <c r="B306" s="3" t="s">
        <v>316</v>
      </c>
      <c r="C306" s="3" t="s">
        <v>316</v>
      </c>
      <c r="D306" s="3" t="s">
        <v>309</v>
      </c>
      <c r="E306" s="3" t="str">
        <v>Lauterbrunnen</v>
      </c>
      <c r="G306" s="19">
        <v>1470</v>
      </c>
      <c r="H306" s="19" t="s">
        <v>4533</v>
      </c>
    </row>
    <row r="307" spans="1:8" x14ac:dyDescent="0.2">
      <c r="A307" s="3">
        <v>3283</v>
      </c>
      <c r="B307" s="3" t="s">
        <v>317</v>
      </c>
      <c r="C307" s="3" t="s">
        <v>316</v>
      </c>
      <c r="D307" s="3" t="s">
        <v>309</v>
      </c>
      <c r="E307" s="3" t="str">
        <v>Leissigen</v>
      </c>
      <c r="G307" s="19">
        <v>1473</v>
      </c>
      <c r="H307" s="19" t="s">
        <v>4533</v>
      </c>
    </row>
    <row r="308" spans="1:8" x14ac:dyDescent="0.2">
      <c r="A308" s="3">
        <v>3273</v>
      </c>
      <c r="B308" s="3" t="s">
        <v>318</v>
      </c>
      <c r="C308" s="3" t="s">
        <v>318</v>
      </c>
      <c r="D308" s="3" t="s">
        <v>309</v>
      </c>
      <c r="E308" s="3" t="str">
        <v>Lütschental</v>
      </c>
      <c r="G308" s="19">
        <v>1474</v>
      </c>
      <c r="H308" s="19" t="s">
        <v>4533</v>
      </c>
    </row>
    <row r="309" spans="1:8" x14ac:dyDescent="0.2">
      <c r="A309" s="3">
        <v>3250</v>
      </c>
      <c r="B309" s="3" t="s">
        <v>319</v>
      </c>
      <c r="C309" s="3" t="s">
        <v>319</v>
      </c>
      <c r="D309" s="3" t="s">
        <v>309</v>
      </c>
      <c r="E309" s="3" t="str">
        <v>Matten bei Interlaken</v>
      </c>
      <c r="G309" s="19">
        <v>1475</v>
      </c>
      <c r="H309" s="19" t="s">
        <v>4533</v>
      </c>
    </row>
    <row r="310" spans="1:8" x14ac:dyDescent="0.2">
      <c r="A310" s="3">
        <v>3292</v>
      </c>
      <c r="B310" s="3" t="s">
        <v>320</v>
      </c>
      <c r="C310" s="3" t="s">
        <v>319</v>
      </c>
      <c r="D310" s="3" t="s">
        <v>309</v>
      </c>
      <c r="E310" s="3" t="str">
        <v>Niederried bei Interlaken</v>
      </c>
      <c r="G310" s="19">
        <v>1482</v>
      </c>
      <c r="H310" s="19" t="s">
        <v>4533</v>
      </c>
    </row>
    <row r="311" spans="1:8" x14ac:dyDescent="0.2">
      <c r="A311" s="3">
        <v>3042</v>
      </c>
      <c r="B311" s="3" t="s">
        <v>321</v>
      </c>
      <c r="C311" s="3" t="s">
        <v>322</v>
      </c>
      <c r="D311" s="3" t="s">
        <v>309</v>
      </c>
      <c r="E311" s="3" t="str">
        <v>Oberried am Brienzersee</v>
      </c>
      <c r="G311" s="19">
        <v>1483</v>
      </c>
      <c r="H311" s="19" t="s">
        <v>4533</v>
      </c>
    </row>
    <row r="312" spans="1:8" x14ac:dyDescent="0.2">
      <c r="A312" s="3">
        <v>3045</v>
      </c>
      <c r="B312" s="3" t="s">
        <v>322</v>
      </c>
      <c r="C312" s="3" t="s">
        <v>322</v>
      </c>
      <c r="D312" s="3" t="s">
        <v>309</v>
      </c>
      <c r="E312" s="3" t="str">
        <v>Ringgenberg (BE)</v>
      </c>
      <c r="G312" s="19">
        <v>1484</v>
      </c>
      <c r="H312" s="19" t="s">
        <v>4533</v>
      </c>
    </row>
    <row r="313" spans="1:8" x14ac:dyDescent="0.2">
      <c r="A313" s="3">
        <v>3046</v>
      </c>
      <c r="B313" s="3" t="s">
        <v>323</v>
      </c>
      <c r="C313" s="3" t="s">
        <v>322</v>
      </c>
      <c r="D313" s="3" t="s">
        <v>309</v>
      </c>
      <c r="E313" s="3" t="str">
        <v>Saxeten</v>
      </c>
      <c r="G313" s="19">
        <v>1485</v>
      </c>
      <c r="H313" s="19" t="s">
        <v>4533</v>
      </c>
    </row>
    <row r="314" spans="1:8" x14ac:dyDescent="0.2">
      <c r="A314" s="3">
        <v>3036</v>
      </c>
      <c r="B314" s="3" t="s">
        <v>324</v>
      </c>
      <c r="C314" s="3" t="s">
        <v>325</v>
      </c>
      <c r="D314" s="3" t="s">
        <v>309</v>
      </c>
      <c r="E314" s="3" t="str">
        <v>Schwanden bei Brienz</v>
      </c>
      <c r="G314" s="19">
        <v>1486</v>
      </c>
      <c r="H314" s="19" t="s">
        <v>4533</v>
      </c>
    </row>
    <row r="315" spans="1:8" x14ac:dyDescent="0.2">
      <c r="A315" s="3">
        <v>3271</v>
      </c>
      <c r="B315" s="3" t="s">
        <v>326</v>
      </c>
      <c r="C315" s="3" t="s">
        <v>325</v>
      </c>
      <c r="D315" s="3" t="s">
        <v>309</v>
      </c>
      <c r="E315" s="3" t="str">
        <v>Unterseen</v>
      </c>
      <c r="G315" s="19">
        <v>1489</v>
      </c>
      <c r="H315" s="19" t="s">
        <v>4533</v>
      </c>
    </row>
    <row r="316" spans="1:8" x14ac:dyDescent="0.2">
      <c r="A316" s="3">
        <v>3053</v>
      </c>
      <c r="B316" s="3" t="s">
        <v>327</v>
      </c>
      <c r="C316" s="3" t="s">
        <v>328</v>
      </c>
      <c r="D316" s="3" t="s">
        <v>309</v>
      </c>
      <c r="E316" s="3" t="str">
        <v>Wilderswil</v>
      </c>
      <c r="G316" s="19">
        <v>1509</v>
      </c>
      <c r="H316" s="19" t="s">
        <v>4532</v>
      </c>
    </row>
    <row r="317" spans="1:8" x14ac:dyDescent="0.2">
      <c r="A317" s="3">
        <v>3251</v>
      </c>
      <c r="B317" s="3" t="s">
        <v>329</v>
      </c>
      <c r="C317" s="3" t="s">
        <v>328</v>
      </c>
      <c r="D317" s="3" t="s">
        <v>309</v>
      </c>
      <c r="E317" s="3" t="str">
        <v>Arni (BE)</v>
      </c>
      <c r="G317" s="19">
        <v>1510</v>
      </c>
      <c r="H317" s="19" t="s">
        <v>4532</v>
      </c>
    </row>
    <row r="318" spans="1:8" x14ac:dyDescent="0.2">
      <c r="A318" s="3">
        <v>3255</v>
      </c>
      <c r="B318" s="3" t="s">
        <v>330</v>
      </c>
      <c r="C318" s="3" t="s">
        <v>328</v>
      </c>
      <c r="D318" s="3" t="s">
        <v>309</v>
      </c>
      <c r="E318" s="3" t="str">
        <v>Biglen</v>
      </c>
      <c r="G318" s="19">
        <v>1512</v>
      </c>
      <c r="H318" s="19" t="s">
        <v>4533</v>
      </c>
    </row>
    <row r="319" spans="1:8" x14ac:dyDescent="0.2">
      <c r="A319" s="3">
        <v>3256</v>
      </c>
      <c r="B319" s="3" t="s">
        <v>331</v>
      </c>
      <c r="C319" s="3" t="s">
        <v>328</v>
      </c>
      <c r="D319" s="3" t="s">
        <v>309</v>
      </c>
      <c r="E319" s="3" t="str">
        <v>Bowil</v>
      </c>
      <c r="G319" s="19">
        <v>1513</v>
      </c>
      <c r="H319" s="19" t="s">
        <v>4532</v>
      </c>
    </row>
    <row r="320" spans="1:8" x14ac:dyDescent="0.2">
      <c r="A320" s="3">
        <v>3256</v>
      </c>
      <c r="B320" s="3" t="s">
        <v>332</v>
      </c>
      <c r="C320" s="3" t="s">
        <v>328</v>
      </c>
      <c r="D320" s="3" t="s">
        <v>309</v>
      </c>
      <c r="E320" s="3" t="str">
        <v>Brenzikofen</v>
      </c>
      <c r="G320" s="19">
        <v>1514</v>
      </c>
      <c r="H320" s="19" t="s">
        <v>4533</v>
      </c>
    </row>
    <row r="321" spans="1:8" x14ac:dyDescent="0.2">
      <c r="A321" s="3">
        <v>3256</v>
      </c>
      <c r="B321" s="3" t="s">
        <v>333</v>
      </c>
      <c r="C321" s="3" t="s">
        <v>328</v>
      </c>
      <c r="D321" s="3" t="s">
        <v>309</v>
      </c>
      <c r="E321" s="3" t="str">
        <v>Freimettigen</v>
      </c>
      <c r="G321" s="19">
        <v>1515</v>
      </c>
      <c r="H321" s="19" t="s">
        <v>4533</v>
      </c>
    </row>
    <row r="322" spans="1:8" x14ac:dyDescent="0.2">
      <c r="A322" s="3">
        <v>3054</v>
      </c>
      <c r="B322" s="3" t="s">
        <v>334</v>
      </c>
      <c r="C322" s="3" t="s">
        <v>334</v>
      </c>
      <c r="D322" s="3" t="s">
        <v>309</v>
      </c>
      <c r="E322" s="3" t="str">
        <v>Grosshöchstetten</v>
      </c>
      <c r="G322" s="19">
        <v>1521</v>
      </c>
      <c r="H322" s="19" t="s">
        <v>4533</v>
      </c>
    </row>
    <row r="323" spans="1:8" x14ac:dyDescent="0.2">
      <c r="A323" s="3">
        <v>3035</v>
      </c>
      <c r="B323" s="3" t="s">
        <v>335</v>
      </c>
      <c r="C323" s="3" t="s">
        <v>336</v>
      </c>
      <c r="D323" s="3" t="s">
        <v>309</v>
      </c>
      <c r="E323" s="3" t="str">
        <v>Häutligen</v>
      </c>
      <c r="G323" s="19">
        <v>1522</v>
      </c>
      <c r="H323" s="19" t="s">
        <v>4533</v>
      </c>
    </row>
    <row r="324" spans="1:8" x14ac:dyDescent="0.2">
      <c r="A324" s="3">
        <v>3266</v>
      </c>
      <c r="B324" s="3" t="s">
        <v>337</v>
      </c>
      <c r="C324" s="3" t="s">
        <v>336</v>
      </c>
      <c r="D324" s="3" t="s">
        <v>309</v>
      </c>
      <c r="E324" s="3" t="str">
        <v>Herbligen</v>
      </c>
      <c r="G324" s="19">
        <v>1523</v>
      </c>
      <c r="H324" s="19" t="s">
        <v>4533</v>
      </c>
    </row>
    <row r="325" spans="1:8" x14ac:dyDescent="0.2">
      <c r="A325" s="3">
        <v>3267</v>
      </c>
      <c r="B325" s="3" t="s">
        <v>338</v>
      </c>
      <c r="C325" s="3" t="s">
        <v>336</v>
      </c>
      <c r="D325" s="3" t="s">
        <v>309</v>
      </c>
      <c r="E325" s="3" t="str">
        <v>Kiesen</v>
      </c>
      <c r="G325" s="19">
        <v>1524</v>
      </c>
      <c r="H325" s="19" t="s">
        <v>4533</v>
      </c>
    </row>
    <row r="326" spans="1:8" x14ac:dyDescent="0.2">
      <c r="A326" s="3">
        <v>3268</v>
      </c>
      <c r="B326" s="3" t="s">
        <v>339</v>
      </c>
      <c r="C326" s="3" t="s">
        <v>336</v>
      </c>
      <c r="D326" s="3" t="s">
        <v>309</v>
      </c>
      <c r="E326" s="3" t="str">
        <v>Konolfingen</v>
      </c>
      <c r="G326" s="19">
        <v>1525</v>
      </c>
      <c r="H326" s="19" t="s">
        <v>4533</v>
      </c>
    </row>
    <row r="327" spans="1:8" x14ac:dyDescent="0.2">
      <c r="A327" s="3">
        <v>4912</v>
      </c>
      <c r="B327" s="3" t="s">
        <v>340</v>
      </c>
      <c r="C327" s="3" t="s">
        <v>340</v>
      </c>
      <c r="D327" s="3" t="s">
        <v>309</v>
      </c>
      <c r="E327" s="3" t="str">
        <v>Landiswil</v>
      </c>
      <c r="G327" s="19">
        <v>1526</v>
      </c>
      <c r="H327" s="19" t="s">
        <v>4533</v>
      </c>
    </row>
    <row r="328" spans="1:8" x14ac:dyDescent="0.2">
      <c r="A328" s="3">
        <v>4944</v>
      </c>
      <c r="B328" s="3" t="s">
        <v>341</v>
      </c>
      <c r="C328" s="3" t="s">
        <v>341</v>
      </c>
      <c r="D328" s="3" t="s">
        <v>309</v>
      </c>
      <c r="E328" s="3" t="str">
        <v>Linden</v>
      </c>
      <c r="G328" s="19">
        <v>1527</v>
      </c>
      <c r="H328" s="19" t="s">
        <v>4533</v>
      </c>
    </row>
    <row r="329" spans="1:8" x14ac:dyDescent="0.2">
      <c r="A329" s="3">
        <v>4913</v>
      </c>
      <c r="B329" s="3" t="s">
        <v>342</v>
      </c>
      <c r="C329" s="3" t="s">
        <v>342</v>
      </c>
      <c r="D329" s="3" t="s">
        <v>309</v>
      </c>
      <c r="E329" s="3" t="str">
        <v>Mirchel</v>
      </c>
      <c r="G329" s="19">
        <v>1528</v>
      </c>
      <c r="H329" s="19" t="s">
        <v>4533</v>
      </c>
    </row>
    <row r="330" spans="1:8" x14ac:dyDescent="0.2">
      <c r="A330" s="3">
        <v>3368</v>
      </c>
      <c r="B330" s="3" t="s">
        <v>343</v>
      </c>
      <c r="C330" s="3" t="s">
        <v>343</v>
      </c>
      <c r="D330" s="3" t="s">
        <v>309</v>
      </c>
      <c r="E330" s="3" t="str">
        <v>Münsingen</v>
      </c>
      <c r="G330" s="19">
        <v>1529</v>
      </c>
      <c r="H330" s="19" t="s">
        <v>4533</v>
      </c>
    </row>
    <row r="331" spans="1:8" x14ac:dyDescent="0.2">
      <c r="A331" s="3">
        <v>4917</v>
      </c>
      <c r="B331" s="3" t="s">
        <v>344</v>
      </c>
      <c r="C331" s="3" t="s">
        <v>345</v>
      </c>
      <c r="D331" s="3" t="s">
        <v>309</v>
      </c>
      <c r="E331" s="3" t="str">
        <v>Niederhünigen</v>
      </c>
      <c r="G331" s="19">
        <v>1530</v>
      </c>
      <c r="H331" s="19" t="s">
        <v>4533</v>
      </c>
    </row>
    <row r="332" spans="1:8" x14ac:dyDescent="0.2">
      <c r="A332" s="3">
        <v>4955</v>
      </c>
      <c r="B332" s="3" t="s">
        <v>346</v>
      </c>
      <c r="C332" s="3" t="s">
        <v>346</v>
      </c>
      <c r="D332" s="3" t="s">
        <v>309</v>
      </c>
      <c r="E332" s="3" t="str">
        <v>Oberdiessbach</v>
      </c>
      <c r="G332" s="19">
        <v>1532</v>
      </c>
      <c r="H332" s="19" t="s">
        <v>4533</v>
      </c>
    </row>
    <row r="333" spans="1:8" x14ac:dyDescent="0.2">
      <c r="A333" s="3">
        <v>4900</v>
      </c>
      <c r="B333" s="3" t="s">
        <v>347</v>
      </c>
      <c r="C333" s="3" t="s">
        <v>347</v>
      </c>
      <c r="D333" s="3" t="s">
        <v>309</v>
      </c>
      <c r="E333" s="3" t="str">
        <v>Oberthal</v>
      </c>
      <c r="G333" s="19">
        <v>1533</v>
      </c>
      <c r="H333" s="19" t="s">
        <v>4533</v>
      </c>
    </row>
    <row r="334" spans="1:8" x14ac:dyDescent="0.2">
      <c r="A334" s="3">
        <v>4916</v>
      </c>
      <c r="B334" s="3" t="s">
        <v>348</v>
      </c>
      <c r="C334" s="3" t="s">
        <v>347</v>
      </c>
      <c r="D334" s="3" t="s">
        <v>309</v>
      </c>
      <c r="E334" s="3" t="str">
        <v>Oppligen</v>
      </c>
      <c r="G334" s="19">
        <v>1534</v>
      </c>
      <c r="H334" s="19" t="s">
        <v>4533</v>
      </c>
    </row>
    <row r="335" spans="1:8" x14ac:dyDescent="0.2">
      <c r="A335" s="3">
        <v>4924</v>
      </c>
      <c r="B335" s="3" t="s">
        <v>349</v>
      </c>
      <c r="C335" s="3" t="s">
        <v>347</v>
      </c>
      <c r="D335" s="3" t="s">
        <v>309</v>
      </c>
      <c r="E335" s="3" t="str">
        <v>Rubigen</v>
      </c>
      <c r="G335" s="19">
        <v>1535</v>
      </c>
      <c r="H335" s="19" t="s">
        <v>4533</v>
      </c>
    </row>
    <row r="336" spans="1:8" x14ac:dyDescent="0.2">
      <c r="A336" s="3">
        <v>4932</v>
      </c>
      <c r="B336" s="3" t="s">
        <v>350</v>
      </c>
      <c r="C336" s="3" t="s">
        <v>350</v>
      </c>
      <c r="D336" s="3" t="s">
        <v>309</v>
      </c>
      <c r="E336" s="3" t="str">
        <v>Walkringen</v>
      </c>
      <c r="G336" s="19">
        <v>1536</v>
      </c>
      <c r="H336" s="19" t="s">
        <v>4533</v>
      </c>
    </row>
    <row r="337" spans="1:8" x14ac:dyDescent="0.2">
      <c r="A337" s="3">
        <v>4932</v>
      </c>
      <c r="B337" s="3" t="s">
        <v>351</v>
      </c>
      <c r="C337" s="3" t="s">
        <v>352</v>
      </c>
      <c r="D337" s="3" t="s">
        <v>309</v>
      </c>
      <c r="E337" s="3" t="str">
        <v>Worb</v>
      </c>
      <c r="G337" s="19">
        <v>1537</v>
      </c>
      <c r="H337" s="19" t="s">
        <v>4533</v>
      </c>
    </row>
    <row r="338" spans="1:8" x14ac:dyDescent="0.2">
      <c r="A338" s="3">
        <v>4934</v>
      </c>
      <c r="B338" s="3" t="s">
        <v>352</v>
      </c>
      <c r="C338" s="3" t="s">
        <v>352</v>
      </c>
      <c r="D338" s="3" t="s">
        <v>309</v>
      </c>
      <c r="E338" s="3" t="str">
        <v>Zäziwil</v>
      </c>
      <c r="G338" s="19">
        <v>1538</v>
      </c>
      <c r="H338" s="19" t="s">
        <v>4533</v>
      </c>
    </row>
    <row r="339" spans="1:8" x14ac:dyDescent="0.2">
      <c r="A339" s="3">
        <v>4935</v>
      </c>
      <c r="B339" s="3" t="s">
        <v>353</v>
      </c>
      <c r="C339" s="3" t="s">
        <v>352</v>
      </c>
      <c r="D339" s="3" t="s">
        <v>309</v>
      </c>
      <c r="E339" s="3" t="str">
        <v>Oberhünigen</v>
      </c>
      <c r="G339" s="19">
        <v>1541</v>
      </c>
      <c r="H339" s="19" t="s">
        <v>4533</v>
      </c>
    </row>
    <row r="340" spans="1:8" x14ac:dyDescent="0.2">
      <c r="A340" s="3">
        <v>4936</v>
      </c>
      <c r="B340" s="3" t="s">
        <v>354</v>
      </c>
      <c r="C340" s="3" t="s">
        <v>352</v>
      </c>
      <c r="D340" s="3" t="s">
        <v>309</v>
      </c>
      <c r="E340" s="3" t="str">
        <v>Allmendingen</v>
      </c>
      <c r="G340" s="19">
        <v>1542</v>
      </c>
      <c r="H340" s="19" t="s">
        <v>4533</v>
      </c>
    </row>
    <row r="341" spans="1:8" x14ac:dyDescent="0.2">
      <c r="A341" s="3">
        <v>4917</v>
      </c>
      <c r="B341" s="3" t="s">
        <v>355</v>
      </c>
      <c r="C341" s="3" t="s">
        <v>355</v>
      </c>
      <c r="D341" s="3" t="s">
        <v>309</v>
      </c>
      <c r="E341" s="3" t="str">
        <v>Wichtrach</v>
      </c>
      <c r="G341" s="19">
        <v>1543</v>
      </c>
      <c r="H341" s="19" t="s">
        <v>4533</v>
      </c>
    </row>
    <row r="342" spans="1:8" x14ac:dyDescent="0.2">
      <c r="A342" s="3">
        <v>4943</v>
      </c>
      <c r="B342" s="3" t="s">
        <v>356</v>
      </c>
      <c r="C342" s="3" t="s">
        <v>356</v>
      </c>
      <c r="D342" s="3" t="s">
        <v>309</v>
      </c>
      <c r="E342" s="3" t="str">
        <v>Ferenbalm</v>
      </c>
      <c r="G342" s="19">
        <v>1544</v>
      </c>
      <c r="H342" s="19" t="s">
        <v>4536</v>
      </c>
    </row>
    <row r="343" spans="1:8" x14ac:dyDescent="0.2">
      <c r="A343" s="3">
        <v>4919</v>
      </c>
      <c r="B343" s="3" t="s">
        <v>357</v>
      </c>
      <c r="C343" s="3" t="s">
        <v>357</v>
      </c>
      <c r="D343" s="3" t="s">
        <v>309</v>
      </c>
      <c r="E343" s="3" t="str">
        <v>Frauenkappelen</v>
      </c>
      <c r="G343" s="19">
        <v>1545</v>
      </c>
      <c r="H343" s="19" t="s">
        <v>4536</v>
      </c>
    </row>
    <row r="344" spans="1:8" x14ac:dyDescent="0.2">
      <c r="A344" s="3">
        <v>4914</v>
      </c>
      <c r="B344" s="3" t="s">
        <v>358</v>
      </c>
      <c r="C344" s="3" t="s">
        <v>359</v>
      </c>
      <c r="D344" s="3" t="s">
        <v>309</v>
      </c>
      <c r="E344" s="3" t="str">
        <v>Gurbrü</v>
      </c>
      <c r="G344" s="19">
        <v>1551</v>
      </c>
      <c r="H344" s="19" t="s">
        <v>4533</v>
      </c>
    </row>
    <row r="345" spans="1:8" x14ac:dyDescent="0.2">
      <c r="A345" s="3">
        <v>4938</v>
      </c>
      <c r="B345" s="3" t="s">
        <v>360</v>
      </c>
      <c r="C345" s="3" t="s">
        <v>360</v>
      </c>
      <c r="D345" s="3" t="s">
        <v>309</v>
      </c>
      <c r="E345" s="3" t="str">
        <v>Kriechenwil</v>
      </c>
      <c r="G345" s="19">
        <v>1552</v>
      </c>
      <c r="H345" s="19" t="s">
        <v>4533</v>
      </c>
    </row>
    <row r="346" spans="1:8" x14ac:dyDescent="0.2">
      <c r="A346" s="3">
        <v>4938</v>
      </c>
      <c r="B346" s="3" t="s">
        <v>361</v>
      </c>
      <c r="C346" s="3" t="s">
        <v>361</v>
      </c>
      <c r="D346" s="3" t="s">
        <v>309</v>
      </c>
      <c r="E346" s="3" t="str">
        <v>Laupen</v>
      </c>
      <c r="G346" s="19">
        <v>1553</v>
      </c>
      <c r="H346" s="19" t="s">
        <v>4533</v>
      </c>
    </row>
    <row r="347" spans="1:8" x14ac:dyDescent="0.2">
      <c r="A347" s="3">
        <v>4933</v>
      </c>
      <c r="B347" s="3" t="s">
        <v>362</v>
      </c>
      <c r="C347" s="3" t="s">
        <v>362</v>
      </c>
      <c r="D347" s="3" t="s">
        <v>309</v>
      </c>
      <c r="E347" s="3" t="str">
        <v>Mühleberg</v>
      </c>
      <c r="G347" s="19">
        <v>1554</v>
      </c>
      <c r="H347" s="19" t="s">
        <v>4533</v>
      </c>
    </row>
    <row r="348" spans="1:8" x14ac:dyDescent="0.2">
      <c r="A348" s="3">
        <v>4911</v>
      </c>
      <c r="B348" s="3" t="s">
        <v>363</v>
      </c>
      <c r="C348" s="3" t="s">
        <v>363</v>
      </c>
      <c r="D348" s="3" t="s">
        <v>309</v>
      </c>
      <c r="E348" s="3" t="str">
        <v>Münchenwiler</v>
      </c>
      <c r="G348" s="19">
        <v>1555</v>
      </c>
      <c r="H348" s="19" t="s">
        <v>4533</v>
      </c>
    </row>
    <row r="349" spans="1:8" x14ac:dyDescent="0.2">
      <c r="A349" s="3">
        <v>4922</v>
      </c>
      <c r="B349" s="3" t="s">
        <v>364</v>
      </c>
      <c r="C349" s="3" t="s">
        <v>365</v>
      </c>
      <c r="D349" s="3" t="s">
        <v>309</v>
      </c>
      <c r="E349" s="3" t="str">
        <v>Neuenegg</v>
      </c>
      <c r="G349" s="19">
        <v>1562</v>
      </c>
      <c r="H349" s="19" t="s">
        <v>4533</v>
      </c>
    </row>
    <row r="350" spans="1:8" x14ac:dyDescent="0.2">
      <c r="A350" s="3">
        <v>4922</v>
      </c>
      <c r="B350" s="3" t="s">
        <v>365</v>
      </c>
      <c r="C350" s="3" t="s">
        <v>365</v>
      </c>
      <c r="D350" s="3" t="s">
        <v>309</v>
      </c>
      <c r="E350" s="3" t="str">
        <v>Wileroltigen</v>
      </c>
      <c r="G350" s="19">
        <v>1563</v>
      </c>
      <c r="H350" s="19" t="s">
        <v>4533</v>
      </c>
    </row>
    <row r="351" spans="1:8" x14ac:dyDescent="0.2">
      <c r="A351" s="3">
        <v>4937</v>
      </c>
      <c r="B351" s="3" t="s">
        <v>366</v>
      </c>
      <c r="C351" s="3" t="s">
        <v>366</v>
      </c>
      <c r="D351" s="3" t="s">
        <v>309</v>
      </c>
      <c r="E351" s="3" t="str">
        <v>Belprahon</v>
      </c>
      <c r="G351" s="19">
        <v>1564</v>
      </c>
      <c r="H351" s="19" t="s">
        <v>4533</v>
      </c>
    </row>
    <row r="352" spans="1:8" x14ac:dyDescent="0.2">
      <c r="A352" s="3">
        <v>4923</v>
      </c>
      <c r="B352" s="3" t="s">
        <v>367</v>
      </c>
      <c r="C352" s="3" t="s">
        <v>367</v>
      </c>
      <c r="D352" s="3" t="s">
        <v>309</v>
      </c>
      <c r="E352" s="3" t="str">
        <v>Champoz</v>
      </c>
      <c r="G352" s="19">
        <v>1565</v>
      </c>
      <c r="H352" s="19" t="s">
        <v>4533</v>
      </c>
    </row>
    <row r="353" spans="1:8" x14ac:dyDescent="0.2">
      <c r="A353" s="3">
        <v>3004</v>
      </c>
      <c r="B353" s="3" t="s">
        <v>1</v>
      </c>
      <c r="C353" s="3" t="s">
        <v>1</v>
      </c>
      <c r="D353" s="3" t="s">
        <v>309</v>
      </c>
      <c r="E353" s="3" t="str">
        <v>Corcelles (BE)</v>
      </c>
      <c r="G353" s="19">
        <v>1566</v>
      </c>
      <c r="H353" s="19" t="s">
        <v>4536</v>
      </c>
    </row>
    <row r="354" spans="1:8" x14ac:dyDescent="0.2">
      <c r="A354" s="3">
        <v>3005</v>
      </c>
      <c r="B354" s="3" t="s">
        <v>1</v>
      </c>
      <c r="C354" s="3" t="s">
        <v>1</v>
      </c>
      <c r="D354" s="3" t="s">
        <v>309</v>
      </c>
      <c r="E354" s="3" t="str">
        <v>Court</v>
      </c>
      <c r="G354" s="19">
        <v>1567</v>
      </c>
      <c r="H354" s="19" t="s">
        <v>4536</v>
      </c>
    </row>
    <row r="355" spans="1:8" x14ac:dyDescent="0.2">
      <c r="A355" s="3">
        <v>3006</v>
      </c>
      <c r="B355" s="3" t="s">
        <v>1</v>
      </c>
      <c r="C355" s="3" t="s">
        <v>1</v>
      </c>
      <c r="D355" s="3" t="s">
        <v>309</v>
      </c>
      <c r="E355" s="3" t="str">
        <v>Crémines</v>
      </c>
      <c r="G355" s="19">
        <v>1568</v>
      </c>
      <c r="H355" s="19" t="s">
        <v>4536</v>
      </c>
    </row>
    <row r="356" spans="1:8" x14ac:dyDescent="0.2">
      <c r="A356" s="3">
        <v>3007</v>
      </c>
      <c r="B356" s="3" t="s">
        <v>1</v>
      </c>
      <c r="C356" s="3" t="s">
        <v>1</v>
      </c>
      <c r="D356" s="3" t="s">
        <v>309</v>
      </c>
      <c r="E356" s="3" t="str">
        <v>Eschert</v>
      </c>
      <c r="G356" s="19">
        <v>1580</v>
      </c>
      <c r="H356" s="19" t="s">
        <v>4536</v>
      </c>
    </row>
    <row r="357" spans="1:8" x14ac:dyDescent="0.2">
      <c r="A357" s="3">
        <v>3008</v>
      </c>
      <c r="B357" s="3" t="s">
        <v>1</v>
      </c>
      <c r="C357" s="3" t="s">
        <v>1</v>
      </c>
      <c r="D357" s="3" t="s">
        <v>309</v>
      </c>
      <c r="E357" s="3" t="str">
        <v>Grandval</v>
      </c>
      <c r="G357" s="19">
        <v>1583</v>
      </c>
      <c r="H357" s="19" t="s">
        <v>4536</v>
      </c>
    </row>
    <row r="358" spans="1:8" x14ac:dyDescent="0.2">
      <c r="A358" s="3">
        <v>3010</v>
      </c>
      <c r="B358" s="3" t="s">
        <v>1</v>
      </c>
      <c r="C358" s="3" t="s">
        <v>1</v>
      </c>
      <c r="D358" s="3" t="s">
        <v>309</v>
      </c>
      <c r="E358" s="3" t="str">
        <v>Loveresse</v>
      </c>
      <c r="G358" s="19">
        <v>1584</v>
      </c>
      <c r="H358" s="19" t="s">
        <v>4536</v>
      </c>
    </row>
    <row r="359" spans="1:8" x14ac:dyDescent="0.2">
      <c r="A359" s="3">
        <v>3011</v>
      </c>
      <c r="B359" s="3" t="s">
        <v>1</v>
      </c>
      <c r="C359" s="3" t="s">
        <v>1</v>
      </c>
      <c r="D359" s="3" t="s">
        <v>309</v>
      </c>
      <c r="E359" s="3" t="str">
        <v>Moutier</v>
      </c>
      <c r="G359" s="19">
        <v>1585</v>
      </c>
      <c r="H359" s="19" t="s">
        <v>4536</v>
      </c>
    </row>
    <row r="360" spans="1:8" x14ac:dyDescent="0.2">
      <c r="A360" s="3">
        <v>3012</v>
      </c>
      <c r="B360" s="3" t="s">
        <v>1</v>
      </c>
      <c r="C360" s="3" t="s">
        <v>1</v>
      </c>
      <c r="D360" s="3" t="s">
        <v>309</v>
      </c>
      <c r="E360" s="3" t="str">
        <v>Perrefitte</v>
      </c>
      <c r="G360" s="19">
        <v>1586</v>
      </c>
      <c r="H360" s="19" t="s">
        <v>4536</v>
      </c>
    </row>
    <row r="361" spans="1:8" x14ac:dyDescent="0.2">
      <c r="A361" s="3">
        <v>3013</v>
      </c>
      <c r="B361" s="3" t="s">
        <v>1</v>
      </c>
      <c r="C361" s="3" t="s">
        <v>1</v>
      </c>
      <c r="D361" s="3" t="s">
        <v>309</v>
      </c>
      <c r="E361" s="3" t="str">
        <v>Reconvilier</v>
      </c>
      <c r="G361" s="19">
        <v>1587</v>
      </c>
      <c r="H361" s="19" t="s">
        <v>4536</v>
      </c>
    </row>
    <row r="362" spans="1:8" x14ac:dyDescent="0.2">
      <c r="A362" s="3">
        <v>3014</v>
      </c>
      <c r="B362" s="3" t="s">
        <v>1</v>
      </c>
      <c r="C362" s="3" t="s">
        <v>1</v>
      </c>
      <c r="D362" s="3" t="s">
        <v>309</v>
      </c>
      <c r="E362" s="3" t="str">
        <v>Roches (BE)</v>
      </c>
      <c r="G362" s="19">
        <v>1588</v>
      </c>
      <c r="H362" s="19" t="s">
        <v>4536</v>
      </c>
    </row>
    <row r="363" spans="1:8" x14ac:dyDescent="0.2">
      <c r="A363" s="3">
        <v>3015</v>
      </c>
      <c r="B363" s="3" t="s">
        <v>1</v>
      </c>
      <c r="C363" s="3" t="s">
        <v>1</v>
      </c>
      <c r="D363" s="3" t="s">
        <v>309</v>
      </c>
      <c r="E363" s="3" t="str">
        <v>Saicourt</v>
      </c>
      <c r="G363" s="19">
        <v>1589</v>
      </c>
      <c r="H363" s="19" t="s">
        <v>4536</v>
      </c>
    </row>
    <row r="364" spans="1:8" x14ac:dyDescent="0.2">
      <c r="A364" s="3">
        <v>3018</v>
      </c>
      <c r="B364" s="3" t="s">
        <v>1</v>
      </c>
      <c r="C364" s="3" t="s">
        <v>1</v>
      </c>
      <c r="D364" s="3" t="s">
        <v>309</v>
      </c>
      <c r="E364" s="3" t="str">
        <v>Saules (BE)</v>
      </c>
      <c r="G364" s="19">
        <v>1595</v>
      </c>
      <c r="H364" s="19" t="s">
        <v>4536</v>
      </c>
    </row>
    <row r="365" spans="1:8" x14ac:dyDescent="0.2">
      <c r="A365" s="3">
        <v>3019</v>
      </c>
      <c r="B365" s="3" t="s">
        <v>1</v>
      </c>
      <c r="C365" s="3" t="s">
        <v>1</v>
      </c>
      <c r="D365" s="3" t="s">
        <v>309</v>
      </c>
      <c r="E365" s="3" t="str">
        <v>Schelten</v>
      </c>
      <c r="G365" s="19">
        <v>1607</v>
      </c>
      <c r="H365" s="19" t="s">
        <v>4532</v>
      </c>
    </row>
    <row r="366" spans="1:8" x14ac:dyDescent="0.2">
      <c r="A366" s="3">
        <v>3020</v>
      </c>
      <c r="B366" s="3" t="s">
        <v>1</v>
      </c>
      <c r="C366" s="3" t="s">
        <v>1</v>
      </c>
      <c r="D366" s="3" t="s">
        <v>309</v>
      </c>
      <c r="E366" s="3" t="str">
        <v>Seehof</v>
      </c>
      <c r="G366" s="19">
        <v>1608</v>
      </c>
      <c r="H366" s="19" t="s">
        <v>4532</v>
      </c>
    </row>
    <row r="367" spans="1:8" x14ac:dyDescent="0.2">
      <c r="A367" s="3">
        <v>3027</v>
      </c>
      <c r="B367" s="3" t="s">
        <v>1</v>
      </c>
      <c r="C367" s="3" t="s">
        <v>1</v>
      </c>
      <c r="D367" s="3" t="s">
        <v>309</v>
      </c>
      <c r="E367" s="3" t="str">
        <v>Sorvilier</v>
      </c>
      <c r="G367" s="19">
        <v>1609</v>
      </c>
      <c r="H367" s="19" t="s">
        <v>4532</v>
      </c>
    </row>
    <row r="368" spans="1:8" x14ac:dyDescent="0.2">
      <c r="A368" s="3">
        <v>3065</v>
      </c>
      <c r="B368" s="3" t="s">
        <v>368</v>
      </c>
      <c r="C368" s="3" t="s">
        <v>368</v>
      </c>
      <c r="D368" s="3" t="s">
        <v>309</v>
      </c>
      <c r="E368" s="3" t="str">
        <v>Tavannes</v>
      </c>
      <c r="G368" s="19">
        <v>1610</v>
      </c>
      <c r="H368" s="19" t="s">
        <v>4532</v>
      </c>
    </row>
    <row r="369" spans="1:8" x14ac:dyDescent="0.2">
      <c r="A369" s="3">
        <v>3047</v>
      </c>
      <c r="B369" s="3" t="s">
        <v>369</v>
      </c>
      <c r="C369" s="3" t="s">
        <v>370</v>
      </c>
      <c r="D369" s="3" t="s">
        <v>309</v>
      </c>
      <c r="E369" s="3" t="str">
        <v>Rebévelier</v>
      </c>
      <c r="G369" s="19">
        <v>1611</v>
      </c>
      <c r="H369" s="19" t="s">
        <v>4533</v>
      </c>
    </row>
    <row r="370" spans="1:8" x14ac:dyDescent="0.2">
      <c r="A370" s="3">
        <v>3037</v>
      </c>
      <c r="B370" s="3" t="s">
        <v>371</v>
      </c>
      <c r="C370" s="3" t="s">
        <v>372</v>
      </c>
      <c r="D370" s="3" t="s">
        <v>309</v>
      </c>
      <c r="E370" s="3" t="str">
        <v>Petit-Val</v>
      </c>
      <c r="G370" s="19">
        <v>1612</v>
      </c>
      <c r="H370" s="19" t="s">
        <v>4532</v>
      </c>
    </row>
    <row r="371" spans="1:8" x14ac:dyDescent="0.2">
      <c r="A371" s="3">
        <v>3038</v>
      </c>
      <c r="B371" s="3" t="s">
        <v>372</v>
      </c>
      <c r="C371" s="3" t="s">
        <v>372</v>
      </c>
      <c r="D371" s="3" t="s">
        <v>309</v>
      </c>
      <c r="E371" s="3" t="str">
        <v>Valbirse</v>
      </c>
      <c r="G371" s="19">
        <v>1613</v>
      </c>
      <c r="H371" s="19" t="s">
        <v>4532</v>
      </c>
    </row>
    <row r="372" spans="1:8" x14ac:dyDescent="0.2">
      <c r="A372" s="3">
        <v>3084</v>
      </c>
      <c r="B372" s="3" t="s">
        <v>373</v>
      </c>
      <c r="C372" s="3" t="s">
        <v>374</v>
      </c>
      <c r="D372" s="3" t="s">
        <v>309</v>
      </c>
      <c r="E372" s="3" t="str">
        <v>La Neuveville</v>
      </c>
      <c r="G372" s="19">
        <v>1614</v>
      </c>
      <c r="H372" s="19" t="s">
        <v>4532</v>
      </c>
    </row>
    <row r="373" spans="1:8" x14ac:dyDescent="0.2">
      <c r="A373" s="3">
        <v>3095</v>
      </c>
      <c r="B373" s="3" t="s">
        <v>375</v>
      </c>
      <c r="C373" s="3" t="s">
        <v>374</v>
      </c>
      <c r="D373" s="3" t="s">
        <v>309</v>
      </c>
      <c r="E373" s="3" t="str">
        <v>Nods</v>
      </c>
      <c r="G373" s="19">
        <v>1615</v>
      </c>
      <c r="H373" s="19" t="s">
        <v>4532</v>
      </c>
    </row>
    <row r="374" spans="1:8" x14ac:dyDescent="0.2">
      <c r="A374" s="3">
        <v>3097</v>
      </c>
      <c r="B374" s="3" t="s">
        <v>376</v>
      </c>
      <c r="C374" s="3" t="s">
        <v>374</v>
      </c>
      <c r="D374" s="3" t="s">
        <v>309</v>
      </c>
      <c r="E374" s="3" t="str">
        <v>Plateau de Diesse</v>
      </c>
      <c r="G374" s="19">
        <v>1616</v>
      </c>
      <c r="H374" s="19" t="s">
        <v>4532</v>
      </c>
    </row>
    <row r="375" spans="1:8" x14ac:dyDescent="0.2">
      <c r="A375" s="3">
        <v>3098</v>
      </c>
      <c r="B375" s="3" t="s">
        <v>374</v>
      </c>
      <c r="C375" s="3" t="s">
        <v>374</v>
      </c>
      <c r="D375" s="3" t="s">
        <v>309</v>
      </c>
      <c r="E375" s="3" t="str">
        <v>Aegerten</v>
      </c>
      <c r="G375" s="19">
        <v>1617</v>
      </c>
      <c r="H375" s="19" t="s">
        <v>4532</v>
      </c>
    </row>
    <row r="376" spans="1:8" x14ac:dyDescent="0.2">
      <c r="A376" s="3">
        <v>3098</v>
      </c>
      <c r="B376" s="3" t="s">
        <v>374</v>
      </c>
      <c r="C376" s="3" t="s">
        <v>374</v>
      </c>
      <c r="D376" s="3" t="s">
        <v>309</v>
      </c>
      <c r="E376" s="3" t="str">
        <v>Bellmund</v>
      </c>
      <c r="G376" s="19">
        <v>1618</v>
      </c>
      <c r="H376" s="19" t="s">
        <v>4532</v>
      </c>
    </row>
    <row r="377" spans="1:8" x14ac:dyDescent="0.2">
      <c r="A377" s="3">
        <v>3098</v>
      </c>
      <c r="B377" s="3" t="s">
        <v>377</v>
      </c>
      <c r="C377" s="3" t="s">
        <v>374</v>
      </c>
      <c r="D377" s="3" t="s">
        <v>309</v>
      </c>
      <c r="E377" s="3" t="str">
        <v>Brügg</v>
      </c>
      <c r="G377" s="19">
        <v>1619</v>
      </c>
      <c r="H377" s="19" t="s">
        <v>4532</v>
      </c>
    </row>
    <row r="378" spans="1:8" x14ac:dyDescent="0.2">
      <c r="A378" s="3">
        <v>3144</v>
      </c>
      <c r="B378" s="3" t="s">
        <v>378</v>
      </c>
      <c r="C378" s="3" t="s">
        <v>374</v>
      </c>
      <c r="D378" s="3" t="s">
        <v>309</v>
      </c>
      <c r="E378" s="3" t="str">
        <v>Bühl</v>
      </c>
      <c r="G378" s="19">
        <v>1623</v>
      </c>
      <c r="H378" s="19" t="s">
        <v>4533</v>
      </c>
    </row>
    <row r="379" spans="1:8" x14ac:dyDescent="0.2">
      <c r="A379" s="3">
        <v>3145</v>
      </c>
      <c r="B379" s="3" t="s">
        <v>379</v>
      </c>
      <c r="C379" s="3" t="s">
        <v>374</v>
      </c>
      <c r="D379" s="3" t="s">
        <v>309</v>
      </c>
      <c r="E379" s="3" t="str">
        <v>Epsach</v>
      </c>
      <c r="G379" s="19">
        <v>1624</v>
      </c>
      <c r="H379" s="19" t="s">
        <v>4533</v>
      </c>
    </row>
    <row r="380" spans="1:8" x14ac:dyDescent="0.2">
      <c r="A380" s="3">
        <v>3147</v>
      </c>
      <c r="B380" s="3" t="s">
        <v>380</v>
      </c>
      <c r="C380" s="3" t="s">
        <v>374</v>
      </c>
      <c r="D380" s="3" t="s">
        <v>309</v>
      </c>
      <c r="E380" s="3" t="str">
        <v>Hagneck</v>
      </c>
      <c r="G380" s="19">
        <v>1625</v>
      </c>
      <c r="H380" s="19" t="s">
        <v>4533</v>
      </c>
    </row>
    <row r="381" spans="1:8" x14ac:dyDescent="0.2">
      <c r="A381" s="3">
        <v>3172</v>
      </c>
      <c r="B381" s="3" t="s">
        <v>381</v>
      </c>
      <c r="C381" s="3" t="s">
        <v>374</v>
      </c>
      <c r="D381" s="3" t="s">
        <v>309</v>
      </c>
      <c r="E381" s="3" t="str">
        <v>Hermrigen</v>
      </c>
      <c r="G381" s="19">
        <v>1626</v>
      </c>
      <c r="H381" s="19" t="s">
        <v>4533</v>
      </c>
    </row>
    <row r="382" spans="1:8" x14ac:dyDescent="0.2">
      <c r="A382" s="3">
        <v>3173</v>
      </c>
      <c r="B382" s="3" t="s">
        <v>382</v>
      </c>
      <c r="C382" s="3" t="s">
        <v>374</v>
      </c>
      <c r="D382" s="3" t="s">
        <v>309</v>
      </c>
      <c r="E382" s="3" t="str">
        <v>Jens</v>
      </c>
      <c r="G382" s="19">
        <v>1627</v>
      </c>
      <c r="H382" s="19" t="s">
        <v>4533</v>
      </c>
    </row>
    <row r="383" spans="1:8" x14ac:dyDescent="0.2">
      <c r="A383" s="3">
        <v>3174</v>
      </c>
      <c r="B383" s="3" t="s">
        <v>383</v>
      </c>
      <c r="C383" s="3" t="s">
        <v>374</v>
      </c>
      <c r="D383" s="3" t="s">
        <v>309</v>
      </c>
      <c r="E383" s="3" t="str">
        <v>Ipsach</v>
      </c>
      <c r="G383" s="19">
        <v>1628</v>
      </c>
      <c r="H383" s="19" t="s">
        <v>4533</v>
      </c>
    </row>
    <row r="384" spans="1:8" x14ac:dyDescent="0.2">
      <c r="A384" s="3">
        <v>3073</v>
      </c>
      <c r="B384" s="3" t="s">
        <v>384</v>
      </c>
      <c r="C384" s="3" t="s">
        <v>385</v>
      </c>
      <c r="D384" s="3" t="s">
        <v>309</v>
      </c>
      <c r="E384" s="3" t="str">
        <v>Ligerz</v>
      </c>
      <c r="G384" s="19">
        <v>1630</v>
      </c>
      <c r="H384" s="19" t="s">
        <v>4533</v>
      </c>
    </row>
    <row r="385" spans="1:8" x14ac:dyDescent="0.2">
      <c r="A385" s="3">
        <v>3074</v>
      </c>
      <c r="B385" s="3" t="s">
        <v>386</v>
      </c>
      <c r="C385" s="3" t="s">
        <v>385</v>
      </c>
      <c r="D385" s="3" t="s">
        <v>309</v>
      </c>
      <c r="E385" s="3" t="str">
        <v>Merzligen</v>
      </c>
      <c r="G385" s="19">
        <v>1632</v>
      </c>
      <c r="H385" s="19" t="s">
        <v>4533</v>
      </c>
    </row>
    <row r="386" spans="1:8" x14ac:dyDescent="0.2">
      <c r="A386" s="3">
        <v>3096</v>
      </c>
      <c r="B386" s="3" t="s">
        <v>387</v>
      </c>
      <c r="C386" s="3" t="s">
        <v>387</v>
      </c>
      <c r="D386" s="3" t="s">
        <v>309</v>
      </c>
      <c r="E386" s="3" t="str">
        <v>Mörigen</v>
      </c>
      <c r="G386" s="19">
        <v>1633</v>
      </c>
      <c r="H386" s="19" t="s">
        <v>4533</v>
      </c>
    </row>
    <row r="387" spans="1:8" x14ac:dyDescent="0.2">
      <c r="A387" s="3">
        <v>3066</v>
      </c>
      <c r="B387" s="3" t="s">
        <v>388</v>
      </c>
      <c r="C387" s="3" t="s">
        <v>388</v>
      </c>
      <c r="D387" s="3" t="s">
        <v>309</v>
      </c>
      <c r="E387" s="3" t="str">
        <v>Nidau</v>
      </c>
      <c r="G387" s="19">
        <v>1634</v>
      </c>
      <c r="H387" s="19" t="s">
        <v>4533</v>
      </c>
    </row>
    <row r="388" spans="1:8" x14ac:dyDescent="0.2">
      <c r="A388" s="3">
        <v>3067</v>
      </c>
      <c r="B388" s="3" t="s">
        <v>389</v>
      </c>
      <c r="C388" s="3" t="s">
        <v>390</v>
      </c>
      <c r="D388" s="3" t="s">
        <v>309</v>
      </c>
      <c r="E388" s="3" t="str">
        <v>Orpund</v>
      </c>
      <c r="G388" s="19">
        <v>1635</v>
      </c>
      <c r="H388" s="19" t="s">
        <v>4533</v>
      </c>
    </row>
    <row r="389" spans="1:8" x14ac:dyDescent="0.2">
      <c r="A389" s="3">
        <v>3068</v>
      </c>
      <c r="B389" s="3" t="s">
        <v>391</v>
      </c>
      <c r="C389" s="3" t="s">
        <v>390</v>
      </c>
      <c r="D389" s="3" t="s">
        <v>309</v>
      </c>
      <c r="E389" s="3" t="str">
        <v>Port</v>
      </c>
      <c r="G389" s="19">
        <v>1636</v>
      </c>
      <c r="H389" s="19" t="s">
        <v>4533</v>
      </c>
    </row>
    <row r="390" spans="1:8" x14ac:dyDescent="0.2">
      <c r="A390" s="3">
        <v>3032</v>
      </c>
      <c r="B390" s="3" t="s">
        <v>392</v>
      </c>
      <c r="C390" s="3" t="s">
        <v>393</v>
      </c>
      <c r="D390" s="3" t="s">
        <v>309</v>
      </c>
      <c r="E390" s="3" t="str">
        <v>Safnern</v>
      </c>
      <c r="G390" s="19">
        <v>1637</v>
      </c>
      <c r="H390" s="19" t="s">
        <v>4533</v>
      </c>
    </row>
    <row r="391" spans="1:8" x14ac:dyDescent="0.2">
      <c r="A391" s="3">
        <v>3033</v>
      </c>
      <c r="B391" s="3" t="s">
        <v>394</v>
      </c>
      <c r="C391" s="3" t="s">
        <v>393</v>
      </c>
      <c r="D391" s="3" t="s">
        <v>309</v>
      </c>
      <c r="E391" s="3" t="str">
        <v>Scheuren</v>
      </c>
      <c r="G391" s="19">
        <v>1638</v>
      </c>
      <c r="H391" s="19" t="s">
        <v>4533</v>
      </c>
    </row>
    <row r="392" spans="1:8" x14ac:dyDescent="0.2">
      <c r="A392" s="3">
        <v>3034</v>
      </c>
      <c r="B392" s="3" t="s">
        <v>395</v>
      </c>
      <c r="C392" s="3" t="s">
        <v>393</v>
      </c>
      <c r="D392" s="3" t="s">
        <v>309</v>
      </c>
      <c r="E392" s="3" t="str">
        <v>Schwadernau</v>
      </c>
      <c r="G392" s="19">
        <v>1642</v>
      </c>
      <c r="H392" s="19" t="s">
        <v>4533</v>
      </c>
    </row>
    <row r="393" spans="1:8" x14ac:dyDescent="0.2">
      <c r="A393" s="3">
        <v>3043</v>
      </c>
      <c r="B393" s="3" t="s">
        <v>396</v>
      </c>
      <c r="C393" s="3" t="s">
        <v>393</v>
      </c>
      <c r="D393" s="3" t="s">
        <v>309</v>
      </c>
      <c r="E393" s="3" t="str">
        <v>Studen (BE)</v>
      </c>
      <c r="G393" s="19">
        <v>1643</v>
      </c>
      <c r="H393" s="19" t="s">
        <v>4533</v>
      </c>
    </row>
    <row r="394" spans="1:8" x14ac:dyDescent="0.2">
      <c r="A394" s="3">
        <v>3044</v>
      </c>
      <c r="B394" s="3" t="s">
        <v>397</v>
      </c>
      <c r="C394" s="3" t="s">
        <v>393</v>
      </c>
      <c r="D394" s="3" t="s">
        <v>309</v>
      </c>
      <c r="E394" s="3" t="str">
        <v>Sutz-Lattrigen</v>
      </c>
      <c r="G394" s="19">
        <v>1644</v>
      </c>
      <c r="H394" s="19" t="s">
        <v>4533</v>
      </c>
    </row>
    <row r="395" spans="1:8" x14ac:dyDescent="0.2">
      <c r="A395" s="3">
        <v>3049</v>
      </c>
      <c r="B395" s="3" t="s">
        <v>398</v>
      </c>
      <c r="C395" s="3" t="s">
        <v>393</v>
      </c>
      <c r="D395" s="3" t="s">
        <v>309</v>
      </c>
      <c r="E395" s="3" t="str">
        <v>Täuffelen</v>
      </c>
      <c r="G395" s="19">
        <v>1645</v>
      </c>
      <c r="H395" s="19" t="s">
        <v>4533</v>
      </c>
    </row>
    <row r="396" spans="1:8" x14ac:dyDescent="0.2">
      <c r="A396" s="3">
        <v>3052</v>
      </c>
      <c r="B396" s="3" t="s">
        <v>399</v>
      </c>
      <c r="C396" s="3" t="s">
        <v>399</v>
      </c>
      <c r="D396" s="3" t="s">
        <v>309</v>
      </c>
      <c r="E396" s="3" t="str">
        <v>Walperswil</v>
      </c>
      <c r="G396" s="19">
        <v>1646</v>
      </c>
      <c r="H396" s="19" t="s">
        <v>4533</v>
      </c>
    </row>
    <row r="397" spans="1:8" x14ac:dyDescent="0.2">
      <c r="A397" s="3">
        <v>3048</v>
      </c>
      <c r="B397" s="3" t="s">
        <v>400</v>
      </c>
      <c r="C397" s="3" t="s">
        <v>401</v>
      </c>
      <c r="D397" s="3" t="s">
        <v>309</v>
      </c>
      <c r="E397" s="3" t="str">
        <v>Worben</v>
      </c>
      <c r="G397" s="19">
        <v>1647</v>
      </c>
      <c r="H397" s="19" t="s">
        <v>4533</v>
      </c>
    </row>
    <row r="398" spans="1:8" x14ac:dyDescent="0.2">
      <c r="A398" s="3">
        <v>3063</v>
      </c>
      <c r="B398" s="3" t="s">
        <v>401</v>
      </c>
      <c r="C398" s="3" t="s">
        <v>401</v>
      </c>
      <c r="D398" s="3" t="s">
        <v>309</v>
      </c>
      <c r="E398" s="3" t="str">
        <v>Twann-Tüscherz</v>
      </c>
      <c r="G398" s="19">
        <v>1648</v>
      </c>
      <c r="H398" s="19" t="s">
        <v>4533</v>
      </c>
    </row>
    <row r="399" spans="1:8" x14ac:dyDescent="0.2">
      <c r="A399" s="3">
        <v>3072</v>
      </c>
      <c r="B399" s="3" t="s">
        <v>402</v>
      </c>
      <c r="C399" s="3" t="s">
        <v>402</v>
      </c>
      <c r="D399" s="3" t="s">
        <v>309</v>
      </c>
      <c r="E399" s="3" t="str">
        <v>Därstetten</v>
      </c>
      <c r="G399" s="19">
        <v>1649</v>
      </c>
      <c r="H399" s="19" t="s">
        <v>4533</v>
      </c>
    </row>
    <row r="400" spans="1:8" x14ac:dyDescent="0.2">
      <c r="A400" s="3">
        <v>2502</v>
      </c>
      <c r="B400" s="3" t="s">
        <v>403</v>
      </c>
      <c r="C400" s="3" t="s">
        <v>403</v>
      </c>
      <c r="D400" s="3" t="s">
        <v>309</v>
      </c>
      <c r="E400" s="3" t="str">
        <v>Diemtigen</v>
      </c>
      <c r="G400" s="19">
        <v>1651</v>
      </c>
      <c r="H400" s="19" t="s">
        <v>4533</v>
      </c>
    </row>
    <row r="401" spans="1:8" x14ac:dyDescent="0.2">
      <c r="A401" s="3">
        <v>2503</v>
      </c>
      <c r="B401" s="3" t="s">
        <v>403</v>
      </c>
      <c r="C401" s="3" t="s">
        <v>403</v>
      </c>
      <c r="D401" s="3" t="s">
        <v>309</v>
      </c>
      <c r="E401" s="3" t="str">
        <v>Erlenbach im Simmental</v>
      </c>
      <c r="G401" s="19">
        <v>1652</v>
      </c>
      <c r="H401" s="19" t="s">
        <v>4533</v>
      </c>
    </row>
    <row r="402" spans="1:8" x14ac:dyDescent="0.2">
      <c r="A402" s="3">
        <v>2504</v>
      </c>
      <c r="B402" s="3" t="s">
        <v>403</v>
      </c>
      <c r="C402" s="3" t="s">
        <v>403</v>
      </c>
      <c r="D402" s="3" t="s">
        <v>309</v>
      </c>
      <c r="E402" s="3" t="str">
        <v>Oberwil im Simmental</v>
      </c>
      <c r="G402" s="19">
        <v>1653</v>
      </c>
      <c r="H402" s="19" t="s">
        <v>4533</v>
      </c>
    </row>
    <row r="403" spans="1:8" x14ac:dyDescent="0.2">
      <c r="A403" s="3">
        <v>2505</v>
      </c>
      <c r="B403" s="3" t="s">
        <v>403</v>
      </c>
      <c r="C403" s="3" t="s">
        <v>403</v>
      </c>
      <c r="D403" s="3" t="s">
        <v>309</v>
      </c>
      <c r="E403" s="3" t="str">
        <v>Reutigen</v>
      </c>
      <c r="G403" s="19">
        <v>1654</v>
      </c>
      <c r="H403" s="19" t="s">
        <v>4533</v>
      </c>
    </row>
    <row r="404" spans="1:8" x14ac:dyDescent="0.2">
      <c r="A404" s="3">
        <v>2532</v>
      </c>
      <c r="B404" s="3" t="s">
        <v>404</v>
      </c>
      <c r="C404" s="3" t="s">
        <v>405</v>
      </c>
      <c r="D404" s="3" t="s">
        <v>309</v>
      </c>
      <c r="E404" s="3" t="str">
        <v>Spiez</v>
      </c>
      <c r="G404" s="19">
        <v>1656</v>
      </c>
      <c r="H404" s="19" t="s">
        <v>4537</v>
      </c>
    </row>
    <row r="405" spans="1:8" x14ac:dyDescent="0.2">
      <c r="A405" s="3">
        <v>2533</v>
      </c>
      <c r="B405" s="3" t="s">
        <v>405</v>
      </c>
      <c r="C405" s="3" t="s">
        <v>405</v>
      </c>
      <c r="D405" s="3" t="s">
        <v>309</v>
      </c>
      <c r="E405" s="3" t="str">
        <v>Wimmis</v>
      </c>
      <c r="G405" s="19">
        <v>1657</v>
      </c>
      <c r="H405" s="19" t="s">
        <v>4537</v>
      </c>
    </row>
    <row r="406" spans="1:8" x14ac:dyDescent="0.2">
      <c r="A406" s="3">
        <v>3296</v>
      </c>
      <c r="B406" s="3" t="s">
        <v>406</v>
      </c>
      <c r="C406" s="3" t="s">
        <v>406</v>
      </c>
      <c r="D406" s="3" t="s">
        <v>309</v>
      </c>
      <c r="E406" s="3" t="str">
        <v>Stocken-Höfen</v>
      </c>
      <c r="G406" s="19">
        <v>1658</v>
      </c>
      <c r="H406" s="19" t="s">
        <v>4538</v>
      </c>
    </row>
    <row r="407" spans="1:8" x14ac:dyDescent="0.2">
      <c r="A407" s="3">
        <v>3263</v>
      </c>
      <c r="B407" s="3" t="s">
        <v>407</v>
      </c>
      <c r="C407" s="3" t="s">
        <v>407</v>
      </c>
      <c r="D407" s="3" t="s">
        <v>309</v>
      </c>
      <c r="E407" s="3" t="str">
        <v>Guttannen</v>
      </c>
      <c r="G407" s="19">
        <v>1659</v>
      </c>
      <c r="H407" s="19" t="s">
        <v>4537</v>
      </c>
    </row>
    <row r="408" spans="1:8" x14ac:dyDescent="0.2">
      <c r="A408" s="3">
        <v>3294</v>
      </c>
      <c r="B408" s="3" t="s">
        <v>408</v>
      </c>
      <c r="C408" s="3" t="s">
        <v>408</v>
      </c>
      <c r="D408" s="3" t="s">
        <v>309</v>
      </c>
      <c r="E408" s="3" t="str">
        <v>Hasliberg</v>
      </c>
      <c r="G408" s="19">
        <v>1660</v>
      </c>
      <c r="H408" s="19" t="s">
        <v>4538</v>
      </c>
    </row>
    <row r="409" spans="1:8" x14ac:dyDescent="0.2">
      <c r="A409" s="3">
        <v>3264</v>
      </c>
      <c r="B409" s="3" t="s">
        <v>409</v>
      </c>
      <c r="C409" s="3" t="s">
        <v>410</v>
      </c>
      <c r="D409" s="3" t="s">
        <v>309</v>
      </c>
      <c r="E409" s="3" t="str">
        <v>Innertkirchen</v>
      </c>
      <c r="G409" s="19">
        <v>1661</v>
      </c>
      <c r="H409" s="19" t="s">
        <v>4533</v>
      </c>
    </row>
    <row r="410" spans="1:8" x14ac:dyDescent="0.2">
      <c r="A410" s="3">
        <v>3293</v>
      </c>
      <c r="B410" s="3" t="s">
        <v>411</v>
      </c>
      <c r="C410" s="3" t="s">
        <v>411</v>
      </c>
      <c r="D410" s="3" t="s">
        <v>309</v>
      </c>
      <c r="E410" s="3" t="str">
        <v>Meiringen</v>
      </c>
      <c r="G410" s="19">
        <v>1663</v>
      </c>
      <c r="H410" s="19" t="s">
        <v>4533</v>
      </c>
    </row>
    <row r="411" spans="1:8" x14ac:dyDescent="0.2">
      <c r="A411" s="3">
        <v>2543</v>
      </c>
      <c r="B411" s="3" t="s">
        <v>412</v>
      </c>
      <c r="C411" s="3" t="s">
        <v>413</v>
      </c>
      <c r="D411" s="3" t="s">
        <v>309</v>
      </c>
      <c r="E411" s="3" t="str">
        <v>Schattenhalb</v>
      </c>
      <c r="G411" s="19">
        <v>1665</v>
      </c>
      <c r="H411" s="19" t="s">
        <v>4533</v>
      </c>
    </row>
    <row r="412" spans="1:8" x14ac:dyDescent="0.2">
      <c r="A412" s="3">
        <v>3297</v>
      </c>
      <c r="B412" s="3" t="s">
        <v>414</v>
      </c>
      <c r="C412" s="3" t="s">
        <v>414</v>
      </c>
      <c r="D412" s="3" t="s">
        <v>309</v>
      </c>
      <c r="E412" s="3" t="str">
        <v>Boltigen</v>
      </c>
      <c r="G412" s="19">
        <v>1666</v>
      </c>
      <c r="H412" s="19" t="s">
        <v>4538</v>
      </c>
    </row>
    <row r="413" spans="1:8" x14ac:dyDescent="0.2">
      <c r="A413" s="3">
        <v>3294</v>
      </c>
      <c r="B413" s="3" t="s">
        <v>415</v>
      </c>
      <c r="C413" s="3" t="s">
        <v>415</v>
      </c>
      <c r="D413" s="3" t="s">
        <v>309</v>
      </c>
      <c r="E413" s="3" t="str">
        <v>Lenk</v>
      </c>
      <c r="G413" s="19">
        <v>1667</v>
      </c>
      <c r="H413" s="19" t="s">
        <v>4533</v>
      </c>
    </row>
    <row r="414" spans="1:8" x14ac:dyDescent="0.2">
      <c r="A414" s="3">
        <v>2554</v>
      </c>
      <c r="B414" s="3" t="s">
        <v>416</v>
      </c>
      <c r="C414" s="3" t="s">
        <v>416</v>
      </c>
      <c r="D414" s="3" t="s">
        <v>309</v>
      </c>
      <c r="E414" s="3" t="str">
        <v>St. Stephan</v>
      </c>
      <c r="G414" s="19">
        <v>1669</v>
      </c>
      <c r="H414" s="19" t="s">
        <v>4538</v>
      </c>
    </row>
    <row r="415" spans="1:8" x14ac:dyDescent="0.2">
      <c r="A415" s="3">
        <v>3298</v>
      </c>
      <c r="B415" s="3" t="s">
        <v>417</v>
      </c>
      <c r="C415" s="3" t="s">
        <v>418</v>
      </c>
      <c r="D415" s="3" t="s">
        <v>309</v>
      </c>
      <c r="E415" s="3" t="str">
        <v>Zweisimmen</v>
      </c>
      <c r="G415" s="19">
        <v>1670</v>
      </c>
      <c r="H415" s="19" t="s">
        <v>4533</v>
      </c>
    </row>
    <row r="416" spans="1:8" x14ac:dyDescent="0.2">
      <c r="A416" s="3">
        <v>2542</v>
      </c>
      <c r="B416" s="3" t="s">
        <v>419</v>
      </c>
      <c r="C416" s="3" t="s">
        <v>419</v>
      </c>
      <c r="D416" s="3" t="s">
        <v>309</v>
      </c>
      <c r="E416" s="3" t="str">
        <v>Gsteig</v>
      </c>
      <c r="G416" s="19">
        <v>1673</v>
      </c>
      <c r="H416" s="19" t="s">
        <v>4532</v>
      </c>
    </row>
    <row r="417" spans="1:8" x14ac:dyDescent="0.2">
      <c r="A417" s="3">
        <v>3295</v>
      </c>
      <c r="B417" s="3" t="s">
        <v>420</v>
      </c>
      <c r="C417" s="3" t="s">
        <v>421</v>
      </c>
      <c r="D417" s="3" t="s">
        <v>309</v>
      </c>
      <c r="E417" s="3" t="str">
        <v>Lauenen</v>
      </c>
      <c r="G417" s="19">
        <v>1674</v>
      </c>
      <c r="H417" s="19" t="s">
        <v>4533</v>
      </c>
    </row>
    <row r="418" spans="1:8" x14ac:dyDescent="0.2">
      <c r="A418" s="3">
        <v>3251</v>
      </c>
      <c r="B418" s="3" t="s">
        <v>422</v>
      </c>
      <c r="C418" s="3" t="s">
        <v>423</v>
      </c>
      <c r="D418" s="3" t="s">
        <v>309</v>
      </c>
      <c r="E418" s="3" t="str">
        <v>Saanen</v>
      </c>
      <c r="G418" s="19">
        <v>1675</v>
      </c>
      <c r="H418" s="19" t="s">
        <v>4533</v>
      </c>
    </row>
    <row r="419" spans="1:8" x14ac:dyDescent="0.2">
      <c r="A419" s="3">
        <v>3426</v>
      </c>
      <c r="B419" s="3" t="s">
        <v>424</v>
      </c>
      <c r="C419" s="3" t="s">
        <v>424</v>
      </c>
      <c r="D419" s="3" t="s">
        <v>309</v>
      </c>
      <c r="E419" s="3" t="str">
        <v>Guggisberg</v>
      </c>
      <c r="G419" s="19">
        <v>1676</v>
      </c>
      <c r="H419" s="19" t="s">
        <v>4533</v>
      </c>
    </row>
    <row r="420" spans="1:8" x14ac:dyDescent="0.2">
      <c r="A420" s="3">
        <v>3473</v>
      </c>
      <c r="B420" s="3" t="s">
        <v>425</v>
      </c>
      <c r="C420" s="3" t="s">
        <v>425</v>
      </c>
      <c r="D420" s="3" t="s">
        <v>309</v>
      </c>
      <c r="E420" s="3" t="str">
        <v>Rüschegg</v>
      </c>
      <c r="G420" s="19">
        <v>1677</v>
      </c>
      <c r="H420" s="19" t="s">
        <v>4533</v>
      </c>
    </row>
    <row r="421" spans="1:8" x14ac:dyDescent="0.2">
      <c r="A421" s="3">
        <v>3323</v>
      </c>
      <c r="B421" s="3" t="s">
        <v>426</v>
      </c>
      <c r="C421" s="3" t="s">
        <v>427</v>
      </c>
      <c r="D421" s="3" t="s">
        <v>309</v>
      </c>
      <c r="E421" s="3" t="str">
        <v>Schwarzenburg</v>
      </c>
      <c r="G421" s="19">
        <v>1678</v>
      </c>
      <c r="H421" s="19" t="s">
        <v>4533</v>
      </c>
    </row>
    <row r="422" spans="1:8" x14ac:dyDescent="0.2">
      <c r="A422" s="3">
        <v>3400</v>
      </c>
      <c r="B422" s="3" t="s">
        <v>428</v>
      </c>
      <c r="C422" s="3" t="s">
        <v>428</v>
      </c>
      <c r="D422" s="3" t="s">
        <v>309</v>
      </c>
      <c r="E422" s="3" t="str">
        <v>Belp</v>
      </c>
      <c r="G422" s="19">
        <v>1679</v>
      </c>
      <c r="H422" s="19" t="s">
        <v>4533</v>
      </c>
    </row>
    <row r="423" spans="1:8" x14ac:dyDescent="0.2">
      <c r="A423" s="3">
        <v>3423</v>
      </c>
      <c r="B423" s="3" t="s">
        <v>429</v>
      </c>
      <c r="C423" s="3" t="s">
        <v>429</v>
      </c>
      <c r="D423" s="3" t="s">
        <v>309</v>
      </c>
      <c r="E423" s="3" t="str">
        <v>Burgistein</v>
      </c>
      <c r="G423" s="19">
        <v>1680</v>
      </c>
      <c r="H423" s="19" t="s">
        <v>4533</v>
      </c>
    </row>
    <row r="424" spans="1:8" x14ac:dyDescent="0.2">
      <c r="A424" s="3">
        <v>3424</v>
      </c>
      <c r="B424" s="3" t="s">
        <v>430</v>
      </c>
      <c r="C424" s="3" t="s">
        <v>429</v>
      </c>
      <c r="D424" s="3" t="s">
        <v>309</v>
      </c>
      <c r="E424" s="3" t="str">
        <v>Gerzensee</v>
      </c>
      <c r="G424" s="19">
        <v>1681</v>
      </c>
      <c r="H424" s="19" t="s">
        <v>4533</v>
      </c>
    </row>
    <row r="425" spans="1:8" x14ac:dyDescent="0.2">
      <c r="A425" s="3">
        <v>3424</v>
      </c>
      <c r="B425" s="3" t="s">
        <v>431</v>
      </c>
      <c r="C425" s="3" t="s">
        <v>429</v>
      </c>
      <c r="D425" s="3" t="s">
        <v>309</v>
      </c>
      <c r="E425" s="3" t="str">
        <v>Gurzelen</v>
      </c>
      <c r="G425" s="19">
        <v>1682</v>
      </c>
      <c r="H425" s="19" t="s">
        <v>4533</v>
      </c>
    </row>
    <row r="426" spans="1:8" x14ac:dyDescent="0.2">
      <c r="A426" s="3">
        <v>3415</v>
      </c>
      <c r="B426" s="3" t="s">
        <v>432</v>
      </c>
      <c r="C426" s="3" t="s">
        <v>433</v>
      </c>
      <c r="D426" s="3" t="s">
        <v>309</v>
      </c>
      <c r="E426" s="3" t="str">
        <v>Jaberg</v>
      </c>
      <c r="G426" s="19">
        <v>1683</v>
      </c>
      <c r="H426" s="19" t="s">
        <v>4533</v>
      </c>
    </row>
    <row r="427" spans="1:8" x14ac:dyDescent="0.2">
      <c r="A427" s="3">
        <v>3415</v>
      </c>
      <c r="B427" s="3" t="s">
        <v>434</v>
      </c>
      <c r="C427" s="3" t="s">
        <v>433</v>
      </c>
      <c r="D427" s="3" t="s">
        <v>309</v>
      </c>
      <c r="E427" s="3" t="str">
        <v>Kaufdorf</v>
      </c>
      <c r="G427" s="19">
        <v>1684</v>
      </c>
      <c r="H427" s="19" t="s">
        <v>4533</v>
      </c>
    </row>
    <row r="428" spans="1:8" x14ac:dyDescent="0.2">
      <c r="A428" s="3">
        <v>3419</v>
      </c>
      <c r="B428" s="3" t="s">
        <v>435</v>
      </c>
      <c r="C428" s="3" t="s">
        <v>433</v>
      </c>
      <c r="D428" s="3" t="s">
        <v>309</v>
      </c>
      <c r="E428" s="3" t="str">
        <v>Kehrsatz</v>
      </c>
      <c r="G428" s="19">
        <v>1685</v>
      </c>
      <c r="H428" s="19" t="s">
        <v>4533</v>
      </c>
    </row>
    <row r="429" spans="1:8" x14ac:dyDescent="0.2">
      <c r="A429" s="3">
        <v>3412</v>
      </c>
      <c r="B429" s="3" t="s">
        <v>436</v>
      </c>
      <c r="C429" s="3" t="s">
        <v>436</v>
      </c>
      <c r="D429" s="3" t="s">
        <v>309</v>
      </c>
      <c r="E429" s="3" t="str">
        <v>Kirchdorf (BE)</v>
      </c>
      <c r="G429" s="19">
        <v>1686</v>
      </c>
      <c r="H429" s="19" t="s">
        <v>4533</v>
      </c>
    </row>
    <row r="430" spans="1:8" x14ac:dyDescent="0.2">
      <c r="A430" s="3">
        <v>3413</v>
      </c>
      <c r="B430" s="3" t="s">
        <v>437</v>
      </c>
      <c r="C430" s="3" t="s">
        <v>436</v>
      </c>
      <c r="D430" s="3" t="s">
        <v>309</v>
      </c>
      <c r="E430" s="3" t="str">
        <v>Niedermuhlern</v>
      </c>
      <c r="G430" s="19">
        <v>1687</v>
      </c>
      <c r="H430" s="19" t="s">
        <v>4533</v>
      </c>
    </row>
    <row r="431" spans="1:8" x14ac:dyDescent="0.2">
      <c r="A431" s="3">
        <v>3429</v>
      </c>
      <c r="B431" s="3" t="s">
        <v>438</v>
      </c>
      <c r="C431" s="3" t="s">
        <v>438</v>
      </c>
      <c r="D431" s="3" t="s">
        <v>309</v>
      </c>
      <c r="E431" s="3" t="str">
        <v>Riggisberg</v>
      </c>
      <c r="G431" s="19">
        <v>1688</v>
      </c>
      <c r="H431" s="19" t="s">
        <v>4533</v>
      </c>
    </row>
    <row r="432" spans="1:8" x14ac:dyDescent="0.2">
      <c r="A432" s="3">
        <v>3324</v>
      </c>
      <c r="B432" s="3" t="s">
        <v>439</v>
      </c>
      <c r="C432" s="3" t="s">
        <v>439</v>
      </c>
      <c r="D432" s="3" t="s">
        <v>309</v>
      </c>
      <c r="E432" s="3" t="str">
        <v>Rüeggisberg</v>
      </c>
      <c r="G432" s="19">
        <v>1689</v>
      </c>
      <c r="H432" s="19" t="s">
        <v>4533</v>
      </c>
    </row>
    <row r="433" spans="1:8" x14ac:dyDescent="0.2">
      <c r="A433" s="3">
        <v>3324</v>
      </c>
      <c r="B433" s="3" t="s">
        <v>440</v>
      </c>
      <c r="C433" s="3" t="s">
        <v>439</v>
      </c>
      <c r="D433" s="3" t="s">
        <v>309</v>
      </c>
      <c r="E433" s="3" t="str">
        <v>Seftigen</v>
      </c>
      <c r="G433" s="19">
        <v>1690</v>
      </c>
      <c r="H433" s="19" t="s">
        <v>4533</v>
      </c>
    </row>
    <row r="434" spans="1:8" x14ac:dyDescent="0.2">
      <c r="A434" s="3">
        <v>3429</v>
      </c>
      <c r="B434" s="3" t="s">
        <v>441</v>
      </c>
      <c r="C434" s="3" t="s">
        <v>441</v>
      </c>
      <c r="D434" s="3" t="s">
        <v>309</v>
      </c>
      <c r="E434" s="3" t="str">
        <v>Toffen</v>
      </c>
      <c r="G434" s="19">
        <v>1691</v>
      </c>
      <c r="H434" s="19" t="s">
        <v>4533</v>
      </c>
    </row>
    <row r="435" spans="1:8" x14ac:dyDescent="0.2">
      <c r="A435" s="3">
        <v>3309</v>
      </c>
      <c r="B435" s="3" t="s">
        <v>442</v>
      </c>
      <c r="C435" s="3" t="s">
        <v>442</v>
      </c>
      <c r="D435" s="3" t="s">
        <v>309</v>
      </c>
      <c r="E435" s="3" t="str">
        <v>Uttigen</v>
      </c>
      <c r="G435" s="19">
        <v>1692</v>
      </c>
      <c r="H435" s="19" t="s">
        <v>4533</v>
      </c>
    </row>
    <row r="436" spans="1:8" x14ac:dyDescent="0.2">
      <c r="A436" s="3">
        <v>3422</v>
      </c>
      <c r="B436" s="3" t="s">
        <v>443</v>
      </c>
      <c r="C436" s="3" t="s">
        <v>444</v>
      </c>
      <c r="D436" s="3" t="s">
        <v>309</v>
      </c>
      <c r="E436" s="3" t="str">
        <v>Wattenwil</v>
      </c>
      <c r="G436" s="19">
        <v>1694</v>
      </c>
      <c r="H436" s="19" t="s">
        <v>4533</v>
      </c>
    </row>
    <row r="437" spans="1:8" x14ac:dyDescent="0.2">
      <c r="A437" s="3">
        <v>3425</v>
      </c>
      <c r="B437" s="3" t="s">
        <v>445</v>
      </c>
      <c r="C437" s="3" t="s">
        <v>445</v>
      </c>
      <c r="D437" s="3" t="s">
        <v>309</v>
      </c>
      <c r="E437" s="3" t="str">
        <v>Wald (BE)</v>
      </c>
      <c r="G437" s="19">
        <v>1695</v>
      </c>
      <c r="H437" s="19" t="s">
        <v>4533</v>
      </c>
    </row>
    <row r="438" spans="1:8" x14ac:dyDescent="0.2">
      <c r="A438" s="3">
        <v>3325</v>
      </c>
      <c r="B438" s="3" t="s">
        <v>446</v>
      </c>
      <c r="C438" s="3" t="s">
        <v>447</v>
      </c>
      <c r="D438" s="3" t="s">
        <v>309</v>
      </c>
      <c r="E438" s="3" t="str">
        <v>Thurnen</v>
      </c>
      <c r="G438" s="19">
        <v>1696</v>
      </c>
      <c r="H438" s="19" t="s">
        <v>4533</v>
      </c>
    </row>
    <row r="439" spans="1:8" x14ac:dyDescent="0.2">
      <c r="A439" s="3">
        <v>3326</v>
      </c>
      <c r="B439" s="3" t="s">
        <v>447</v>
      </c>
      <c r="C439" s="3" t="s">
        <v>447</v>
      </c>
      <c r="D439" s="3" t="s">
        <v>309</v>
      </c>
      <c r="E439" s="3" t="str">
        <v>Eggiwil</v>
      </c>
      <c r="G439" s="19">
        <v>1697</v>
      </c>
      <c r="H439" s="19" t="s">
        <v>4533</v>
      </c>
    </row>
    <row r="440" spans="1:8" x14ac:dyDescent="0.2">
      <c r="A440" s="3">
        <v>3421</v>
      </c>
      <c r="B440" s="3" t="s">
        <v>448</v>
      </c>
      <c r="C440" s="3" t="s">
        <v>448</v>
      </c>
      <c r="D440" s="3" t="s">
        <v>309</v>
      </c>
      <c r="E440" s="3" t="str">
        <v>Langnau im Emmental</v>
      </c>
      <c r="G440" s="19">
        <v>1699</v>
      </c>
      <c r="H440" s="19" t="s">
        <v>4533</v>
      </c>
    </row>
    <row r="441" spans="1:8" x14ac:dyDescent="0.2">
      <c r="A441" s="3">
        <v>3414</v>
      </c>
      <c r="B441" s="3" t="s">
        <v>449</v>
      </c>
      <c r="C441" s="3" t="s">
        <v>449</v>
      </c>
      <c r="D441" s="3" t="s">
        <v>309</v>
      </c>
      <c r="E441" s="3" t="str">
        <v>Lauperswil</v>
      </c>
      <c r="G441" s="19">
        <v>1700</v>
      </c>
      <c r="H441" s="19" t="s">
        <v>4533</v>
      </c>
    </row>
    <row r="442" spans="1:8" x14ac:dyDescent="0.2">
      <c r="A442" s="3">
        <v>3421</v>
      </c>
      <c r="B442" s="3" t="s">
        <v>448</v>
      </c>
      <c r="C442" s="3" t="s">
        <v>449</v>
      </c>
      <c r="D442" s="3" t="s">
        <v>309</v>
      </c>
      <c r="E442" s="3" t="str">
        <v>Röthenbach im Emmental</v>
      </c>
      <c r="G442" s="19">
        <v>1712</v>
      </c>
      <c r="H442" s="19" t="s">
        <v>4533</v>
      </c>
    </row>
    <row r="443" spans="1:8" x14ac:dyDescent="0.2">
      <c r="A443" s="3">
        <v>3422</v>
      </c>
      <c r="B443" s="3" t="s">
        <v>450</v>
      </c>
      <c r="C443" s="3" t="s">
        <v>451</v>
      </c>
      <c r="D443" s="3" t="s">
        <v>309</v>
      </c>
      <c r="E443" s="3" t="str">
        <v>Rüderswil</v>
      </c>
      <c r="G443" s="19">
        <v>1713</v>
      </c>
      <c r="H443" s="19" t="s">
        <v>4533</v>
      </c>
    </row>
    <row r="444" spans="1:8" x14ac:dyDescent="0.2">
      <c r="A444" s="3">
        <v>3422</v>
      </c>
      <c r="B444" s="3" t="s">
        <v>452</v>
      </c>
      <c r="C444" s="3" t="s">
        <v>451</v>
      </c>
      <c r="D444" s="3" t="s">
        <v>309</v>
      </c>
      <c r="E444" s="3" t="str">
        <v>Schangnau</v>
      </c>
      <c r="G444" s="19">
        <v>1714</v>
      </c>
      <c r="H444" s="19" t="s">
        <v>4539</v>
      </c>
    </row>
    <row r="445" spans="1:8" x14ac:dyDescent="0.2">
      <c r="A445" s="3">
        <v>3472</v>
      </c>
      <c r="B445" s="3" t="s">
        <v>453</v>
      </c>
      <c r="C445" s="3" t="s">
        <v>453</v>
      </c>
      <c r="D445" s="3" t="s">
        <v>309</v>
      </c>
      <c r="E445" s="3" t="str">
        <v>Signau</v>
      </c>
      <c r="G445" s="19">
        <v>1715</v>
      </c>
      <c r="H445" s="19" t="s">
        <v>4533</v>
      </c>
    </row>
    <row r="446" spans="1:8" x14ac:dyDescent="0.2">
      <c r="A446" s="3">
        <v>3421</v>
      </c>
      <c r="B446" s="3" t="s">
        <v>454</v>
      </c>
      <c r="C446" s="3" t="s">
        <v>455</v>
      </c>
      <c r="D446" s="3" t="s">
        <v>309</v>
      </c>
      <c r="E446" s="3" t="str">
        <v>Trub</v>
      </c>
      <c r="G446" s="19">
        <v>1716</v>
      </c>
      <c r="H446" s="19" t="s">
        <v>4533</v>
      </c>
    </row>
    <row r="447" spans="1:8" x14ac:dyDescent="0.2">
      <c r="A447" s="3">
        <v>3425</v>
      </c>
      <c r="B447" s="3" t="s">
        <v>456</v>
      </c>
      <c r="C447" s="3" t="s">
        <v>456</v>
      </c>
      <c r="D447" s="3" t="s">
        <v>309</v>
      </c>
      <c r="E447" s="3" t="str">
        <v>Trubschachen</v>
      </c>
      <c r="G447" s="19">
        <v>1717</v>
      </c>
      <c r="H447" s="19" t="s">
        <v>4533</v>
      </c>
    </row>
    <row r="448" spans="1:8" x14ac:dyDescent="0.2">
      <c r="A448" s="3">
        <v>3472</v>
      </c>
      <c r="B448" s="3" t="s">
        <v>457</v>
      </c>
      <c r="C448" s="3" t="s">
        <v>457</v>
      </c>
      <c r="D448" s="3" t="s">
        <v>309</v>
      </c>
      <c r="E448" s="3" t="str">
        <v>Amsoldingen</v>
      </c>
      <c r="G448" s="19">
        <v>1718</v>
      </c>
      <c r="H448" s="19" t="s">
        <v>4533</v>
      </c>
    </row>
    <row r="449" spans="1:8" x14ac:dyDescent="0.2">
      <c r="A449" s="3">
        <v>3474</v>
      </c>
      <c r="B449" s="3" t="s">
        <v>458</v>
      </c>
      <c r="C449" s="3" t="s">
        <v>457</v>
      </c>
      <c r="D449" s="3" t="s">
        <v>309</v>
      </c>
      <c r="E449" s="3" t="str">
        <v>Blumenstein</v>
      </c>
      <c r="G449" s="19">
        <v>1719</v>
      </c>
      <c r="H449" s="19" t="s">
        <v>4533</v>
      </c>
    </row>
    <row r="450" spans="1:8" x14ac:dyDescent="0.2">
      <c r="A450" s="3">
        <v>2606</v>
      </c>
      <c r="B450" s="3" t="s">
        <v>459</v>
      </c>
      <c r="C450" s="3" t="s">
        <v>459</v>
      </c>
      <c r="D450" s="3" t="s">
        <v>309</v>
      </c>
      <c r="E450" s="3" t="str">
        <v>Buchholterberg</v>
      </c>
      <c r="G450" s="19">
        <v>1720</v>
      </c>
      <c r="H450" s="19" t="s">
        <v>4533</v>
      </c>
    </row>
    <row r="451" spans="1:8" x14ac:dyDescent="0.2">
      <c r="A451" s="3">
        <v>2610</v>
      </c>
      <c r="B451" s="3" t="s">
        <v>460</v>
      </c>
      <c r="C451" s="3" t="s">
        <v>461</v>
      </c>
      <c r="D451" s="3" t="s">
        <v>309</v>
      </c>
      <c r="E451" s="3" t="str">
        <v>Eriz</v>
      </c>
      <c r="G451" s="19">
        <v>1721</v>
      </c>
      <c r="H451" s="19" t="s">
        <v>4533</v>
      </c>
    </row>
    <row r="452" spans="1:8" x14ac:dyDescent="0.2">
      <c r="A452" s="3">
        <v>2612</v>
      </c>
      <c r="B452" s="3" t="s">
        <v>461</v>
      </c>
      <c r="C452" s="3" t="s">
        <v>461</v>
      </c>
      <c r="D452" s="3" t="s">
        <v>309</v>
      </c>
      <c r="E452" s="3" t="str">
        <v>Fahrni</v>
      </c>
      <c r="G452" s="19">
        <v>1722</v>
      </c>
      <c r="H452" s="19" t="s">
        <v>4533</v>
      </c>
    </row>
    <row r="453" spans="1:8" x14ac:dyDescent="0.2">
      <c r="A453" s="3">
        <v>2607</v>
      </c>
      <c r="B453" s="3" t="s">
        <v>462</v>
      </c>
      <c r="C453" s="3" t="s">
        <v>462</v>
      </c>
      <c r="D453" s="3" t="s">
        <v>309</v>
      </c>
      <c r="E453" s="3" t="str">
        <v>Heiligenschwendi</v>
      </c>
      <c r="G453" s="19">
        <v>1723</v>
      </c>
      <c r="H453" s="19" t="s">
        <v>4533</v>
      </c>
    </row>
    <row r="454" spans="1:8" x14ac:dyDescent="0.2">
      <c r="A454" s="3">
        <v>2608</v>
      </c>
      <c r="B454" s="3" t="s">
        <v>463</v>
      </c>
      <c r="C454" s="3" t="s">
        <v>462</v>
      </c>
      <c r="D454" s="3" t="s">
        <v>309</v>
      </c>
      <c r="E454" s="3" t="str">
        <v>Heimberg</v>
      </c>
      <c r="G454" s="19">
        <v>1724</v>
      </c>
      <c r="H454" s="19" t="s">
        <v>4533</v>
      </c>
    </row>
    <row r="455" spans="1:8" x14ac:dyDescent="0.2">
      <c r="A455" s="3">
        <v>2608</v>
      </c>
      <c r="B455" s="3" t="s">
        <v>464</v>
      </c>
      <c r="C455" s="3" t="s">
        <v>464</v>
      </c>
      <c r="D455" s="3" t="s">
        <v>309</v>
      </c>
      <c r="E455" s="3" t="str">
        <v>Hilterfingen</v>
      </c>
      <c r="G455" s="19">
        <v>1725</v>
      </c>
      <c r="H455" s="19" t="s">
        <v>4533</v>
      </c>
    </row>
    <row r="456" spans="1:8" x14ac:dyDescent="0.2">
      <c r="A456" s="3">
        <v>2333</v>
      </c>
      <c r="B456" s="3" t="s">
        <v>465</v>
      </c>
      <c r="C456" s="3" t="s">
        <v>465</v>
      </c>
      <c r="D456" s="3" t="s">
        <v>309</v>
      </c>
      <c r="E456" s="3" t="str">
        <v>Homberg</v>
      </c>
      <c r="G456" s="19">
        <v>1726</v>
      </c>
      <c r="H456" s="19" t="s">
        <v>4533</v>
      </c>
    </row>
    <row r="457" spans="1:8" x14ac:dyDescent="0.2">
      <c r="A457" s="3">
        <v>2723</v>
      </c>
      <c r="B457" s="3" t="s">
        <v>466</v>
      </c>
      <c r="C457" s="3" t="s">
        <v>466</v>
      </c>
      <c r="D457" s="3" t="s">
        <v>309</v>
      </c>
      <c r="E457" s="3" t="str">
        <v>Horrenbach-Buchen</v>
      </c>
      <c r="G457" s="19">
        <v>1727</v>
      </c>
      <c r="H457" s="19" t="s">
        <v>4533</v>
      </c>
    </row>
    <row r="458" spans="1:8" x14ac:dyDescent="0.2">
      <c r="A458" s="3">
        <v>2534</v>
      </c>
      <c r="B458" s="3" t="s">
        <v>467</v>
      </c>
      <c r="C458" s="3" t="s">
        <v>467</v>
      </c>
      <c r="D458" s="3" t="s">
        <v>309</v>
      </c>
      <c r="E458" s="3" t="str">
        <v>Oberhofen am Thunersee</v>
      </c>
      <c r="G458" s="19">
        <v>1728</v>
      </c>
      <c r="H458" s="19" t="s">
        <v>4533</v>
      </c>
    </row>
    <row r="459" spans="1:8" x14ac:dyDescent="0.2">
      <c r="A459" s="3">
        <v>2534</v>
      </c>
      <c r="B459" s="3" t="s">
        <v>468</v>
      </c>
      <c r="C459" s="3" t="s">
        <v>467</v>
      </c>
      <c r="D459" s="3" t="s">
        <v>309</v>
      </c>
      <c r="E459" s="3" t="str">
        <v>Pohlern</v>
      </c>
      <c r="G459" s="19">
        <v>1730</v>
      </c>
      <c r="H459" s="19" t="s">
        <v>4533</v>
      </c>
    </row>
    <row r="460" spans="1:8" x14ac:dyDescent="0.2">
      <c r="A460" s="3">
        <v>2616</v>
      </c>
      <c r="B460" s="3" t="s">
        <v>469</v>
      </c>
      <c r="C460" s="3" t="s">
        <v>470</v>
      </c>
      <c r="D460" s="3" t="s">
        <v>309</v>
      </c>
      <c r="E460" s="3" t="str">
        <v>Sigriswil</v>
      </c>
      <c r="G460" s="19">
        <v>1731</v>
      </c>
      <c r="H460" s="19" t="s">
        <v>4533</v>
      </c>
    </row>
    <row r="461" spans="1:8" x14ac:dyDescent="0.2">
      <c r="A461" s="3">
        <v>2538</v>
      </c>
      <c r="B461" s="3" t="s">
        <v>471</v>
      </c>
      <c r="C461" s="3" t="s">
        <v>472</v>
      </c>
      <c r="D461" s="3" t="s">
        <v>309</v>
      </c>
      <c r="E461" s="3" t="str">
        <v>Steffisburg</v>
      </c>
      <c r="G461" s="19">
        <v>1732</v>
      </c>
      <c r="H461" s="19" t="s">
        <v>4533</v>
      </c>
    </row>
    <row r="462" spans="1:8" x14ac:dyDescent="0.2">
      <c r="A462" s="3">
        <v>2610</v>
      </c>
      <c r="B462" s="3" t="s">
        <v>473</v>
      </c>
      <c r="C462" s="3" t="s">
        <v>474</v>
      </c>
      <c r="D462" s="3" t="s">
        <v>309</v>
      </c>
      <c r="E462" s="3" t="str">
        <v>Teuffenthal (BE)</v>
      </c>
      <c r="G462" s="19">
        <v>1733</v>
      </c>
      <c r="H462" s="19" t="s">
        <v>4533</v>
      </c>
    </row>
    <row r="463" spans="1:8" x14ac:dyDescent="0.2">
      <c r="A463" s="3">
        <v>2610</v>
      </c>
      <c r="B463" s="3" t="s">
        <v>475</v>
      </c>
      <c r="C463" s="3" t="s">
        <v>474</v>
      </c>
      <c r="D463" s="3" t="s">
        <v>309</v>
      </c>
      <c r="E463" s="3" t="str">
        <v>Thierachern</v>
      </c>
      <c r="G463" s="19">
        <v>1734</v>
      </c>
      <c r="H463" s="19" t="s">
        <v>4533</v>
      </c>
    </row>
    <row r="464" spans="1:8" x14ac:dyDescent="0.2">
      <c r="A464" s="3">
        <v>2610</v>
      </c>
      <c r="B464" s="3" t="s">
        <v>476</v>
      </c>
      <c r="C464" s="3" t="s">
        <v>474</v>
      </c>
      <c r="D464" s="3" t="s">
        <v>309</v>
      </c>
      <c r="E464" s="3" t="str">
        <v>Thun</v>
      </c>
      <c r="G464" s="19">
        <v>1735</v>
      </c>
      <c r="H464" s="19" t="s">
        <v>4533</v>
      </c>
    </row>
    <row r="465" spans="1:8" x14ac:dyDescent="0.2">
      <c r="A465" s="3">
        <v>2605</v>
      </c>
      <c r="B465" s="3" t="s">
        <v>477</v>
      </c>
      <c r="C465" s="3" t="s">
        <v>477</v>
      </c>
      <c r="D465" s="3" t="s">
        <v>309</v>
      </c>
      <c r="E465" s="3" t="str">
        <v>Uebeschi</v>
      </c>
      <c r="G465" s="19">
        <v>1736</v>
      </c>
      <c r="H465" s="19" t="s">
        <v>4533</v>
      </c>
    </row>
    <row r="466" spans="1:8" x14ac:dyDescent="0.2">
      <c r="A466" s="3">
        <v>2615</v>
      </c>
      <c r="B466" s="3" t="s">
        <v>478</v>
      </c>
      <c r="C466" s="3" t="s">
        <v>478</v>
      </c>
      <c r="D466" s="3" t="s">
        <v>309</v>
      </c>
      <c r="E466" s="3" t="str">
        <v>Uetendorf</v>
      </c>
      <c r="G466" s="19">
        <v>1737</v>
      </c>
      <c r="H466" s="19" t="s">
        <v>4533</v>
      </c>
    </row>
    <row r="467" spans="1:8" x14ac:dyDescent="0.2">
      <c r="A467" s="3">
        <v>2615</v>
      </c>
      <c r="B467" s="3" t="s">
        <v>479</v>
      </c>
      <c r="C467" s="3" t="s">
        <v>478</v>
      </c>
      <c r="D467" s="3" t="s">
        <v>309</v>
      </c>
      <c r="E467" s="3" t="str">
        <v>Unterlangenegg</v>
      </c>
      <c r="G467" s="19">
        <v>1738</v>
      </c>
      <c r="H467" s="19" t="s">
        <v>4533</v>
      </c>
    </row>
    <row r="468" spans="1:8" x14ac:dyDescent="0.2">
      <c r="A468" s="3">
        <v>2720</v>
      </c>
      <c r="B468" s="3" t="s">
        <v>480</v>
      </c>
      <c r="C468" s="3" t="s">
        <v>480</v>
      </c>
      <c r="D468" s="3" t="s">
        <v>309</v>
      </c>
      <c r="E468" s="3" t="str">
        <v>Wachseldorn</v>
      </c>
      <c r="G468" s="19">
        <v>1740</v>
      </c>
      <c r="H468" s="19" t="s">
        <v>4533</v>
      </c>
    </row>
    <row r="469" spans="1:8" x14ac:dyDescent="0.2">
      <c r="A469" s="3">
        <v>2722</v>
      </c>
      <c r="B469" s="3" t="s">
        <v>481</v>
      </c>
      <c r="C469" s="3" t="s">
        <v>480</v>
      </c>
      <c r="D469" s="3" t="s">
        <v>309</v>
      </c>
      <c r="E469" s="3" t="str">
        <v>Zwieselberg</v>
      </c>
      <c r="G469" s="19">
        <v>1741</v>
      </c>
      <c r="H469" s="19" t="s">
        <v>4533</v>
      </c>
    </row>
    <row r="470" spans="1:8" x14ac:dyDescent="0.2">
      <c r="A470" s="3">
        <v>2613</v>
      </c>
      <c r="B470" s="3" t="s">
        <v>482</v>
      </c>
      <c r="C470" s="3" t="s">
        <v>482</v>
      </c>
      <c r="D470" s="3" t="s">
        <v>309</v>
      </c>
      <c r="E470" s="3" t="str">
        <v>Forst-Längenbühl</v>
      </c>
      <c r="G470" s="19">
        <v>1742</v>
      </c>
      <c r="H470" s="19" t="s">
        <v>4533</v>
      </c>
    </row>
    <row r="471" spans="1:8" x14ac:dyDescent="0.2">
      <c r="A471" s="3">
        <v>2535</v>
      </c>
      <c r="B471" s="3" t="s">
        <v>483</v>
      </c>
      <c r="C471" s="3" t="s">
        <v>484</v>
      </c>
      <c r="D471" s="3" t="s">
        <v>309</v>
      </c>
      <c r="E471" s="3" t="str">
        <v>Affoltern im Emmental</v>
      </c>
      <c r="G471" s="19">
        <v>1744</v>
      </c>
      <c r="H471" s="19" t="s">
        <v>4533</v>
      </c>
    </row>
    <row r="472" spans="1:8" x14ac:dyDescent="0.2">
      <c r="A472" s="3">
        <v>2536</v>
      </c>
      <c r="B472" s="3" t="s">
        <v>485</v>
      </c>
      <c r="C472" s="3" t="s">
        <v>484</v>
      </c>
      <c r="D472" s="3" t="s">
        <v>309</v>
      </c>
      <c r="E472" s="3" t="str">
        <v>Dürrenroth</v>
      </c>
      <c r="G472" s="19">
        <v>1745</v>
      </c>
      <c r="H472" s="19" t="s">
        <v>4533</v>
      </c>
    </row>
    <row r="473" spans="1:8" x14ac:dyDescent="0.2">
      <c r="A473" s="3">
        <v>2537</v>
      </c>
      <c r="B473" s="3" t="s">
        <v>486</v>
      </c>
      <c r="C473" s="3" t="s">
        <v>484</v>
      </c>
      <c r="D473" s="3" t="s">
        <v>309</v>
      </c>
      <c r="E473" s="3" t="str">
        <v>Eriswil</v>
      </c>
      <c r="G473" s="19">
        <v>1746</v>
      </c>
      <c r="H473" s="19" t="s">
        <v>4533</v>
      </c>
    </row>
    <row r="474" spans="1:8" x14ac:dyDescent="0.2">
      <c r="A474" s="3">
        <v>2603</v>
      </c>
      <c r="B474" s="3" t="s">
        <v>487</v>
      </c>
      <c r="C474" s="3" t="s">
        <v>488</v>
      </c>
      <c r="D474" s="3" t="s">
        <v>309</v>
      </c>
      <c r="E474" s="3" t="str">
        <v>Huttwil</v>
      </c>
      <c r="G474" s="19">
        <v>1747</v>
      </c>
      <c r="H474" s="19" t="s">
        <v>4533</v>
      </c>
    </row>
    <row r="475" spans="1:8" x14ac:dyDescent="0.2">
      <c r="A475" s="3">
        <v>2604</v>
      </c>
      <c r="B475" s="3" t="s">
        <v>489</v>
      </c>
      <c r="C475" s="3" t="s">
        <v>488</v>
      </c>
      <c r="D475" s="3" t="s">
        <v>309</v>
      </c>
      <c r="E475" s="3" t="str">
        <v>Lützelflüh</v>
      </c>
      <c r="G475" s="19">
        <v>1748</v>
      </c>
      <c r="H475" s="19" t="s">
        <v>4533</v>
      </c>
    </row>
    <row r="476" spans="1:8" x14ac:dyDescent="0.2">
      <c r="A476" s="3">
        <v>3237</v>
      </c>
      <c r="B476" s="3" t="s">
        <v>490</v>
      </c>
      <c r="C476" s="3" t="s">
        <v>490</v>
      </c>
      <c r="D476" s="3" t="s">
        <v>309</v>
      </c>
      <c r="E476" s="3" t="str">
        <v>Rüegsau</v>
      </c>
      <c r="G476" s="19">
        <v>1749</v>
      </c>
      <c r="H476" s="19" t="s">
        <v>4533</v>
      </c>
    </row>
    <row r="477" spans="1:8" x14ac:dyDescent="0.2">
      <c r="A477" s="3">
        <v>3235</v>
      </c>
      <c r="B477" s="3" t="s">
        <v>491</v>
      </c>
      <c r="C477" s="3" t="s">
        <v>491</v>
      </c>
      <c r="D477" s="3" t="s">
        <v>309</v>
      </c>
      <c r="E477" s="3" t="str">
        <v>Sumiswald</v>
      </c>
      <c r="G477" s="19">
        <v>1752</v>
      </c>
      <c r="H477" s="19" t="s">
        <v>4533</v>
      </c>
    </row>
    <row r="478" spans="1:8" x14ac:dyDescent="0.2">
      <c r="A478" s="3">
        <v>2577</v>
      </c>
      <c r="B478" s="3" t="s">
        <v>492</v>
      </c>
      <c r="C478" s="3" t="s">
        <v>492</v>
      </c>
      <c r="D478" s="3" t="s">
        <v>309</v>
      </c>
      <c r="E478" s="3" t="str">
        <v>Trachselwald</v>
      </c>
      <c r="G478" s="19">
        <v>1753</v>
      </c>
      <c r="H478" s="19" t="s">
        <v>4533</v>
      </c>
    </row>
    <row r="479" spans="1:8" x14ac:dyDescent="0.2">
      <c r="A479" s="3">
        <v>3238</v>
      </c>
      <c r="B479" s="3" t="s">
        <v>493</v>
      </c>
      <c r="C479" s="3" t="s">
        <v>493</v>
      </c>
      <c r="D479" s="3" t="s">
        <v>309</v>
      </c>
      <c r="E479" s="3" t="str">
        <v>Walterswil (BE)</v>
      </c>
      <c r="G479" s="19">
        <v>1754</v>
      </c>
      <c r="H479" s="19" t="s">
        <v>4533</v>
      </c>
    </row>
    <row r="480" spans="1:8" x14ac:dyDescent="0.2">
      <c r="A480" s="3">
        <v>3236</v>
      </c>
      <c r="B480" s="3" t="s">
        <v>494</v>
      </c>
      <c r="C480" s="3" t="s">
        <v>494</v>
      </c>
      <c r="D480" s="3" t="s">
        <v>309</v>
      </c>
      <c r="E480" s="3" t="str">
        <v>Wyssachen</v>
      </c>
      <c r="G480" s="19">
        <v>1756</v>
      </c>
      <c r="H480" s="19" t="s">
        <v>4533</v>
      </c>
    </row>
    <row r="481" spans="1:8" x14ac:dyDescent="0.2">
      <c r="A481" s="3">
        <v>3232</v>
      </c>
      <c r="B481" s="3" t="s">
        <v>495</v>
      </c>
      <c r="C481" s="3" t="s">
        <v>495</v>
      </c>
      <c r="D481" s="3" t="s">
        <v>309</v>
      </c>
      <c r="E481" s="3" t="str">
        <v>Attiswil</v>
      </c>
      <c r="G481" s="19">
        <v>1757</v>
      </c>
      <c r="H481" s="19" t="s">
        <v>4533</v>
      </c>
    </row>
    <row r="482" spans="1:8" x14ac:dyDescent="0.2">
      <c r="A482" s="3">
        <v>2576</v>
      </c>
      <c r="B482" s="3" t="s">
        <v>496</v>
      </c>
      <c r="C482" s="3" t="s">
        <v>496</v>
      </c>
      <c r="D482" s="3" t="s">
        <v>309</v>
      </c>
      <c r="E482" s="3" t="str">
        <v>Berken</v>
      </c>
      <c r="G482" s="19">
        <v>1762</v>
      </c>
      <c r="H482" s="19" t="s">
        <v>4533</v>
      </c>
    </row>
    <row r="483" spans="1:8" x14ac:dyDescent="0.2">
      <c r="A483" s="3">
        <v>3225</v>
      </c>
      <c r="B483" s="3" t="s">
        <v>497</v>
      </c>
      <c r="C483" s="3" t="s">
        <v>497</v>
      </c>
      <c r="D483" s="3" t="s">
        <v>309</v>
      </c>
      <c r="E483" s="3" t="str">
        <v>Bettenhausen</v>
      </c>
      <c r="G483" s="19">
        <v>1763</v>
      </c>
      <c r="H483" s="19" t="s">
        <v>4533</v>
      </c>
    </row>
    <row r="484" spans="1:8" x14ac:dyDescent="0.2">
      <c r="A484" s="3">
        <v>2577</v>
      </c>
      <c r="B484" s="3" t="s">
        <v>498</v>
      </c>
      <c r="C484" s="3" t="s">
        <v>499</v>
      </c>
      <c r="D484" s="3" t="s">
        <v>309</v>
      </c>
      <c r="E484" s="3" t="str">
        <v>Farnern</v>
      </c>
      <c r="G484" s="19">
        <v>1772</v>
      </c>
      <c r="H484" s="19" t="s">
        <v>4533</v>
      </c>
    </row>
    <row r="485" spans="1:8" x14ac:dyDescent="0.2">
      <c r="A485" s="3">
        <v>3226</v>
      </c>
      <c r="B485" s="3" t="s">
        <v>500</v>
      </c>
      <c r="C485" s="3" t="s">
        <v>500</v>
      </c>
      <c r="D485" s="3" t="s">
        <v>309</v>
      </c>
      <c r="E485" s="3" t="str">
        <v>Graben</v>
      </c>
      <c r="G485" s="19">
        <v>1773</v>
      </c>
      <c r="H485" s="19" t="s">
        <v>4533</v>
      </c>
    </row>
    <row r="486" spans="1:8" x14ac:dyDescent="0.2">
      <c r="A486" s="3">
        <v>3233</v>
      </c>
      <c r="B486" s="3" t="s">
        <v>501</v>
      </c>
      <c r="C486" s="3" t="s">
        <v>501</v>
      </c>
      <c r="D486" s="3" t="s">
        <v>309</v>
      </c>
      <c r="E486" s="3" t="str">
        <v>Heimenhausen</v>
      </c>
      <c r="G486" s="19">
        <v>1774</v>
      </c>
      <c r="H486" s="19" t="s">
        <v>4533</v>
      </c>
    </row>
    <row r="487" spans="1:8" x14ac:dyDescent="0.2">
      <c r="A487" s="3">
        <v>3234</v>
      </c>
      <c r="B487" s="3" t="s">
        <v>502</v>
      </c>
      <c r="C487" s="3" t="s">
        <v>502</v>
      </c>
      <c r="D487" s="3" t="s">
        <v>309</v>
      </c>
      <c r="E487" s="3" t="str">
        <v>Herzogenbuchsee</v>
      </c>
      <c r="G487" s="19">
        <v>1775</v>
      </c>
      <c r="H487" s="19" t="s">
        <v>4533</v>
      </c>
    </row>
    <row r="488" spans="1:8" x14ac:dyDescent="0.2">
      <c r="A488" s="3">
        <v>3315</v>
      </c>
      <c r="B488" s="3" t="s">
        <v>503</v>
      </c>
      <c r="C488" s="3" t="s">
        <v>503</v>
      </c>
      <c r="D488" s="3" t="s">
        <v>309</v>
      </c>
      <c r="E488" s="3" t="str">
        <v>Inkwil</v>
      </c>
      <c r="G488" s="19">
        <v>1776</v>
      </c>
      <c r="H488" s="19" t="s">
        <v>4533</v>
      </c>
    </row>
    <row r="489" spans="1:8" x14ac:dyDescent="0.2">
      <c r="A489" s="3">
        <v>3315</v>
      </c>
      <c r="B489" s="3" t="s">
        <v>504</v>
      </c>
      <c r="C489" s="3" t="s">
        <v>503</v>
      </c>
      <c r="D489" s="3" t="s">
        <v>309</v>
      </c>
      <c r="E489" s="3" t="str">
        <v>Niederbipp</v>
      </c>
      <c r="G489" s="19">
        <v>1782</v>
      </c>
      <c r="H489" s="19" t="s">
        <v>4533</v>
      </c>
    </row>
    <row r="490" spans="1:8" x14ac:dyDescent="0.2">
      <c r="A490" s="3">
        <v>3053</v>
      </c>
      <c r="B490" s="3" t="s">
        <v>505</v>
      </c>
      <c r="C490" s="3" t="s">
        <v>506</v>
      </c>
      <c r="D490" s="3" t="s">
        <v>309</v>
      </c>
      <c r="E490" s="3" t="str">
        <v>Niederönz</v>
      </c>
      <c r="G490" s="19">
        <v>1783</v>
      </c>
      <c r="H490" s="19" t="s">
        <v>4533</v>
      </c>
    </row>
    <row r="491" spans="1:8" x14ac:dyDescent="0.2">
      <c r="A491" s="3">
        <v>3053</v>
      </c>
      <c r="B491" s="3" t="s">
        <v>507</v>
      </c>
      <c r="C491" s="3" t="s">
        <v>507</v>
      </c>
      <c r="D491" s="3" t="s">
        <v>309</v>
      </c>
      <c r="E491" s="3" t="str">
        <v>Oberbipp</v>
      </c>
      <c r="G491" s="19">
        <v>1784</v>
      </c>
      <c r="H491" s="19" t="s">
        <v>4533</v>
      </c>
    </row>
    <row r="492" spans="1:8" x14ac:dyDescent="0.2">
      <c r="A492" s="3">
        <v>3306</v>
      </c>
      <c r="B492" s="3" t="s">
        <v>508</v>
      </c>
      <c r="C492" s="3" t="s">
        <v>509</v>
      </c>
      <c r="D492" s="3" t="s">
        <v>309</v>
      </c>
      <c r="E492" s="3" t="str">
        <v>Ochlenberg</v>
      </c>
      <c r="G492" s="19">
        <v>1785</v>
      </c>
      <c r="H492" s="19" t="s">
        <v>4536</v>
      </c>
    </row>
    <row r="493" spans="1:8" x14ac:dyDescent="0.2">
      <c r="A493" s="3">
        <v>3308</v>
      </c>
      <c r="B493" s="3" t="s">
        <v>510</v>
      </c>
      <c r="C493" s="3" t="s">
        <v>509</v>
      </c>
      <c r="D493" s="3" t="s">
        <v>309</v>
      </c>
      <c r="E493" s="3" t="str">
        <v>Rumisberg</v>
      </c>
      <c r="G493" s="19">
        <v>1786</v>
      </c>
      <c r="H493" s="19" t="s">
        <v>4536</v>
      </c>
    </row>
    <row r="494" spans="1:8" x14ac:dyDescent="0.2">
      <c r="A494" s="3">
        <v>3309</v>
      </c>
      <c r="B494" s="3" t="s">
        <v>511</v>
      </c>
      <c r="C494" s="3" t="s">
        <v>509</v>
      </c>
      <c r="D494" s="3" t="s">
        <v>309</v>
      </c>
      <c r="E494" s="3" t="str">
        <v>Seeberg</v>
      </c>
      <c r="G494" s="19">
        <v>1787</v>
      </c>
      <c r="H494" s="19" t="s">
        <v>4536</v>
      </c>
    </row>
    <row r="495" spans="1:8" x14ac:dyDescent="0.2">
      <c r="A495" s="3">
        <v>3312</v>
      </c>
      <c r="B495" s="3" t="s">
        <v>509</v>
      </c>
      <c r="C495" s="3" t="s">
        <v>509</v>
      </c>
      <c r="D495" s="3" t="s">
        <v>309</v>
      </c>
      <c r="E495" s="3" t="str">
        <v>Thörigen</v>
      </c>
      <c r="G495" s="19">
        <v>1788</v>
      </c>
      <c r="H495" s="19" t="s">
        <v>4536</v>
      </c>
    </row>
    <row r="496" spans="1:8" x14ac:dyDescent="0.2">
      <c r="A496" s="3">
        <v>3313</v>
      </c>
      <c r="B496" s="3" t="s">
        <v>512</v>
      </c>
      <c r="C496" s="3" t="s">
        <v>509</v>
      </c>
      <c r="D496" s="3" t="s">
        <v>309</v>
      </c>
      <c r="E496" s="3" t="str">
        <v>Walliswil bei Niederbipp</v>
      </c>
      <c r="G496" s="19">
        <v>1789</v>
      </c>
      <c r="H496" s="19" t="s">
        <v>4536</v>
      </c>
    </row>
    <row r="497" spans="1:8" x14ac:dyDescent="0.2">
      <c r="A497" s="3">
        <v>3314</v>
      </c>
      <c r="B497" s="3" t="s">
        <v>513</v>
      </c>
      <c r="C497" s="3" t="s">
        <v>509</v>
      </c>
      <c r="D497" s="3" t="s">
        <v>309</v>
      </c>
      <c r="E497" s="3" t="str">
        <v>Walliswil bei Wangen</v>
      </c>
      <c r="G497" s="19">
        <v>1791</v>
      </c>
      <c r="H497" s="19" t="s">
        <v>4533</v>
      </c>
    </row>
    <row r="498" spans="1:8" x14ac:dyDescent="0.2">
      <c r="A498" s="3">
        <v>3317</v>
      </c>
      <c r="B498" s="3" t="s">
        <v>514</v>
      </c>
      <c r="C498" s="3" t="s">
        <v>509</v>
      </c>
      <c r="D498" s="3" t="s">
        <v>309</v>
      </c>
      <c r="E498" s="3" t="str">
        <v>Wangen an der Aare</v>
      </c>
      <c r="G498" s="19">
        <v>1792</v>
      </c>
      <c r="H498" s="19" t="s">
        <v>4533</v>
      </c>
    </row>
    <row r="499" spans="1:8" x14ac:dyDescent="0.2">
      <c r="A499" s="3">
        <v>3317</v>
      </c>
      <c r="B499" s="3" t="s">
        <v>515</v>
      </c>
      <c r="C499" s="3" t="s">
        <v>509</v>
      </c>
      <c r="D499" s="3" t="s">
        <v>309</v>
      </c>
      <c r="E499" s="3" t="str">
        <v>Wangenried</v>
      </c>
      <c r="G499" s="19">
        <v>1793</v>
      </c>
      <c r="H499" s="19" t="s">
        <v>4536</v>
      </c>
    </row>
    <row r="500" spans="1:8" x14ac:dyDescent="0.2">
      <c r="A500" s="3">
        <v>3303</v>
      </c>
      <c r="B500" s="3" t="s">
        <v>516</v>
      </c>
      <c r="C500" s="3" t="s">
        <v>516</v>
      </c>
      <c r="D500" s="3" t="s">
        <v>309</v>
      </c>
      <c r="E500" s="3" t="str">
        <v>Wiedlisbach</v>
      </c>
      <c r="G500" s="19">
        <v>1794</v>
      </c>
      <c r="H500" s="19" t="s">
        <v>4536</v>
      </c>
    </row>
    <row r="501" spans="1:8" x14ac:dyDescent="0.2">
      <c r="A501" s="3">
        <v>3303</v>
      </c>
      <c r="B501" s="3" t="s">
        <v>517</v>
      </c>
      <c r="C501" s="3" t="s">
        <v>516</v>
      </c>
      <c r="D501" s="3" t="s">
        <v>309</v>
      </c>
      <c r="E501" s="3" t="str">
        <v>Doppleschwand</v>
      </c>
      <c r="G501" s="19">
        <v>1795</v>
      </c>
      <c r="H501" s="19" t="s">
        <v>4536</v>
      </c>
    </row>
    <row r="502" spans="1:8" x14ac:dyDescent="0.2">
      <c r="A502" s="3">
        <v>3303</v>
      </c>
      <c r="B502" s="3" t="s">
        <v>518</v>
      </c>
      <c r="C502" s="3" t="s">
        <v>516</v>
      </c>
      <c r="D502" s="3" t="s">
        <v>309</v>
      </c>
      <c r="E502" s="3" t="str">
        <v>Entlebuch</v>
      </c>
      <c r="G502" s="19">
        <v>1796</v>
      </c>
      <c r="H502" s="19" t="s">
        <v>4536</v>
      </c>
    </row>
    <row r="503" spans="1:8" x14ac:dyDescent="0.2">
      <c r="A503" s="3">
        <v>3305</v>
      </c>
      <c r="B503" s="3" t="s">
        <v>519</v>
      </c>
      <c r="C503" s="3" t="s">
        <v>516</v>
      </c>
      <c r="D503" s="3" t="s">
        <v>309</v>
      </c>
      <c r="E503" s="3" t="str">
        <v>Flühli</v>
      </c>
      <c r="G503" s="19">
        <v>1797</v>
      </c>
      <c r="H503" s="19" t="s">
        <v>4536</v>
      </c>
    </row>
    <row r="504" spans="1:8" x14ac:dyDescent="0.2">
      <c r="A504" s="3">
        <v>3305</v>
      </c>
      <c r="B504" s="3" t="s">
        <v>520</v>
      </c>
      <c r="C504" s="3" t="s">
        <v>520</v>
      </c>
      <c r="D504" s="3" t="s">
        <v>309</v>
      </c>
      <c r="E504" s="3" t="str">
        <v>Hasle (LU)</v>
      </c>
      <c r="G504" s="19">
        <v>1800</v>
      </c>
      <c r="H504" s="19" t="s">
        <v>4532</v>
      </c>
    </row>
    <row r="505" spans="1:8" x14ac:dyDescent="0.2">
      <c r="A505" s="3">
        <v>3322</v>
      </c>
      <c r="B505" s="3" t="s">
        <v>521</v>
      </c>
      <c r="C505" s="3" t="s">
        <v>521</v>
      </c>
      <c r="D505" s="3" t="s">
        <v>309</v>
      </c>
      <c r="E505" s="3" t="str">
        <v>Romoos</v>
      </c>
      <c r="G505" s="19">
        <v>1801</v>
      </c>
      <c r="H505" s="19" t="s">
        <v>4532</v>
      </c>
    </row>
    <row r="506" spans="1:8" x14ac:dyDescent="0.2">
      <c r="A506" s="3">
        <v>3302</v>
      </c>
      <c r="B506" s="3" t="s">
        <v>522</v>
      </c>
      <c r="C506" s="3" t="s">
        <v>522</v>
      </c>
      <c r="D506" s="3" t="s">
        <v>309</v>
      </c>
      <c r="E506" s="3" t="str">
        <v>Schüpfheim</v>
      </c>
      <c r="G506" s="19">
        <v>1802</v>
      </c>
      <c r="H506" s="19" t="s">
        <v>4532</v>
      </c>
    </row>
    <row r="507" spans="1:8" x14ac:dyDescent="0.2">
      <c r="A507" s="3">
        <v>3053</v>
      </c>
      <c r="B507" s="3" t="s">
        <v>523</v>
      </c>
      <c r="C507" s="3" t="s">
        <v>523</v>
      </c>
      <c r="D507" s="3" t="s">
        <v>309</v>
      </c>
      <c r="E507" s="3" t="str">
        <v>Werthenstein</v>
      </c>
      <c r="G507" s="19">
        <v>1803</v>
      </c>
      <c r="H507" s="19" t="s">
        <v>4532</v>
      </c>
    </row>
    <row r="508" spans="1:8" x14ac:dyDescent="0.2">
      <c r="A508" s="3">
        <v>3322</v>
      </c>
      <c r="B508" s="3" t="s">
        <v>524</v>
      </c>
      <c r="C508" s="3" t="s">
        <v>524</v>
      </c>
      <c r="D508" s="3" t="s">
        <v>309</v>
      </c>
      <c r="E508" s="3" t="str">
        <v>Escholzmatt-Marbach</v>
      </c>
      <c r="G508" s="19">
        <v>1804</v>
      </c>
      <c r="H508" s="19" t="s">
        <v>4532</v>
      </c>
    </row>
    <row r="509" spans="1:8" x14ac:dyDescent="0.2">
      <c r="A509" s="3">
        <v>3427</v>
      </c>
      <c r="B509" s="3" t="s">
        <v>525</v>
      </c>
      <c r="C509" s="3" t="s">
        <v>525</v>
      </c>
      <c r="D509" s="3" t="s">
        <v>309</v>
      </c>
      <c r="E509" s="3" t="str">
        <v>Aesch (LU)</v>
      </c>
      <c r="G509" s="19">
        <v>1805</v>
      </c>
      <c r="H509" s="19" t="s">
        <v>4532</v>
      </c>
    </row>
    <row r="510" spans="1:8" x14ac:dyDescent="0.2">
      <c r="A510" s="3">
        <v>3053</v>
      </c>
      <c r="B510" s="3" t="s">
        <v>526</v>
      </c>
      <c r="C510" s="3" t="s">
        <v>526</v>
      </c>
      <c r="D510" s="3" t="s">
        <v>309</v>
      </c>
      <c r="E510" s="3" t="str">
        <v>Ballwil</v>
      </c>
      <c r="G510" s="19">
        <v>1806</v>
      </c>
      <c r="H510" s="19" t="s">
        <v>4532</v>
      </c>
    </row>
    <row r="511" spans="1:8" x14ac:dyDescent="0.2">
      <c r="A511" s="3">
        <v>3428</v>
      </c>
      <c r="B511" s="3" t="s">
        <v>527</v>
      </c>
      <c r="C511" s="3" t="s">
        <v>528</v>
      </c>
      <c r="D511" s="3" t="s">
        <v>309</v>
      </c>
      <c r="E511" s="3" t="str">
        <v>Emmen</v>
      </c>
      <c r="G511" s="19">
        <v>1807</v>
      </c>
      <c r="H511" s="19" t="s">
        <v>4532</v>
      </c>
    </row>
    <row r="512" spans="1:8" x14ac:dyDescent="0.2">
      <c r="A512" s="3">
        <v>4564</v>
      </c>
      <c r="B512" s="3" t="s">
        <v>529</v>
      </c>
      <c r="C512" s="3" t="s">
        <v>529</v>
      </c>
      <c r="D512" s="3" t="s">
        <v>309</v>
      </c>
      <c r="E512" s="3" t="str">
        <v>Ermensee</v>
      </c>
      <c r="G512" s="19">
        <v>1808</v>
      </c>
      <c r="H512" s="19" t="s">
        <v>4532</v>
      </c>
    </row>
    <row r="513" spans="1:8" x14ac:dyDescent="0.2">
      <c r="A513" s="3">
        <v>3303</v>
      </c>
      <c r="B513" s="3" t="s">
        <v>530</v>
      </c>
      <c r="C513" s="3" t="s">
        <v>531</v>
      </c>
      <c r="D513" s="3" t="s">
        <v>309</v>
      </c>
      <c r="E513" s="3" t="str">
        <v>Eschenbach (LU)</v>
      </c>
      <c r="G513" s="19">
        <v>1809</v>
      </c>
      <c r="H513" s="19" t="s">
        <v>4532</v>
      </c>
    </row>
    <row r="514" spans="1:8" x14ac:dyDescent="0.2">
      <c r="A514" s="3">
        <v>3715</v>
      </c>
      <c r="B514" s="3" t="s">
        <v>532</v>
      </c>
      <c r="C514" s="3" t="s">
        <v>532</v>
      </c>
      <c r="D514" s="3" t="s">
        <v>309</v>
      </c>
      <c r="E514" s="3" t="str">
        <v>Hitzkirch</v>
      </c>
      <c r="G514" s="19">
        <v>1814</v>
      </c>
      <c r="H514" s="19" t="s">
        <v>4532</v>
      </c>
    </row>
    <row r="515" spans="1:8" x14ac:dyDescent="0.2">
      <c r="A515" s="3">
        <v>3703</v>
      </c>
      <c r="B515" s="3" t="s">
        <v>533</v>
      </c>
      <c r="C515" s="3" t="s">
        <v>534</v>
      </c>
      <c r="D515" s="3" t="s">
        <v>309</v>
      </c>
      <c r="E515" s="3" t="str">
        <v>Hochdorf</v>
      </c>
      <c r="G515" s="19">
        <v>1815</v>
      </c>
      <c r="H515" s="19" t="s">
        <v>4532</v>
      </c>
    </row>
    <row r="516" spans="1:8" x14ac:dyDescent="0.2">
      <c r="A516" s="3">
        <v>3703</v>
      </c>
      <c r="B516" s="3" t="s">
        <v>535</v>
      </c>
      <c r="C516" s="3" t="s">
        <v>534</v>
      </c>
      <c r="D516" s="3" t="s">
        <v>309</v>
      </c>
      <c r="E516" s="3" t="str">
        <v>Hohenrain</v>
      </c>
      <c r="G516" s="19">
        <v>1816</v>
      </c>
      <c r="H516" s="19" t="s">
        <v>4532</v>
      </c>
    </row>
    <row r="517" spans="1:8" x14ac:dyDescent="0.2">
      <c r="A517" s="3">
        <v>3711</v>
      </c>
      <c r="B517" s="3" t="s">
        <v>536</v>
      </c>
      <c r="C517" s="3" t="s">
        <v>534</v>
      </c>
      <c r="D517" s="3" t="s">
        <v>309</v>
      </c>
      <c r="E517" s="3" t="str">
        <v>Inwil</v>
      </c>
      <c r="G517" s="19">
        <v>1817</v>
      </c>
      <c r="H517" s="19" t="s">
        <v>4532</v>
      </c>
    </row>
    <row r="518" spans="1:8" x14ac:dyDescent="0.2">
      <c r="A518" s="3">
        <v>3714</v>
      </c>
      <c r="B518" s="3" t="s">
        <v>537</v>
      </c>
      <c r="C518" s="3" t="s">
        <v>537</v>
      </c>
      <c r="D518" s="3" t="s">
        <v>309</v>
      </c>
      <c r="E518" s="3" t="str">
        <v>Rain</v>
      </c>
      <c r="G518" s="19">
        <v>1820</v>
      </c>
      <c r="H518" s="19" t="s">
        <v>4532</v>
      </c>
    </row>
    <row r="519" spans="1:8" x14ac:dyDescent="0.2">
      <c r="A519" s="3">
        <v>3724</v>
      </c>
      <c r="B519" s="3" t="s">
        <v>538</v>
      </c>
      <c r="C519" s="3" t="s">
        <v>537</v>
      </c>
      <c r="D519" s="3" t="s">
        <v>309</v>
      </c>
      <c r="E519" s="3" t="str">
        <v>Römerswil</v>
      </c>
      <c r="G519" s="19">
        <v>1822</v>
      </c>
      <c r="H519" s="19" t="s">
        <v>4532</v>
      </c>
    </row>
    <row r="520" spans="1:8" x14ac:dyDescent="0.2">
      <c r="A520" s="3">
        <v>3725</v>
      </c>
      <c r="B520" s="3" t="s">
        <v>539</v>
      </c>
      <c r="C520" s="3" t="s">
        <v>537</v>
      </c>
      <c r="D520" s="3" t="s">
        <v>309</v>
      </c>
      <c r="E520" s="3" t="str">
        <v>Rothenburg</v>
      </c>
      <c r="G520" s="19">
        <v>1823</v>
      </c>
      <c r="H520" s="19" t="s">
        <v>4532</v>
      </c>
    </row>
    <row r="521" spans="1:8" x14ac:dyDescent="0.2">
      <c r="A521" s="3">
        <v>3716</v>
      </c>
      <c r="B521" s="3" t="s">
        <v>540</v>
      </c>
      <c r="C521" s="3" t="s">
        <v>540</v>
      </c>
      <c r="D521" s="3" t="s">
        <v>309</v>
      </c>
      <c r="E521" s="3" t="str">
        <v>Schongau</v>
      </c>
      <c r="G521" s="19">
        <v>1824</v>
      </c>
      <c r="H521" s="19" t="s">
        <v>4532</v>
      </c>
    </row>
    <row r="522" spans="1:8" x14ac:dyDescent="0.2">
      <c r="A522" s="3">
        <v>3717</v>
      </c>
      <c r="B522" s="3" t="s">
        <v>541</v>
      </c>
      <c r="C522" s="3" t="s">
        <v>540</v>
      </c>
      <c r="D522" s="3" t="s">
        <v>309</v>
      </c>
      <c r="E522" s="3" t="str">
        <v>Adligenswil</v>
      </c>
      <c r="G522" s="19">
        <v>1832</v>
      </c>
      <c r="H522" s="19" t="s">
        <v>4532</v>
      </c>
    </row>
    <row r="523" spans="1:8" x14ac:dyDescent="0.2">
      <c r="A523" s="3">
        <v>3718</v>
      </c>
      <c r="B523" s="3" t="s">
        <v>542</v>
      </c>
      <c r="C523" s="3" t="s">
        <v>542</v>
      </c>
      <c r="D523" s="3" t="s">
        <v>309</v>
      </c>
      <c r="E523" s="3" t="str">
        <v>Buchrain</v>
      </c>
      <c r="G523" s="19">
        <v>1833</v>
      </c>
      <c r="H523" s="19" t="s">
        <v>4532</v>
      </c>
    </row>
    <row r="524" spans="1:8" x14ac:dyDescent="0.2">
      <c r="A524" s="3">
        <v>3704</v>
      </c>
      <c r="B524" s="3" t="s">
        <v>543</v>
      </c>
      <c r="C524" s="3" t="s">
        <v>543</v>
      </c>
      <c r="D524" s="3" t="s">
        <v>309</v>
      </c>
      <c r="E524" s="3" t="str">
        <v>Dierikon</v>
      </c>
      <c r="G524" s="19">
        <v>1844</v>
      </c>
      <c r="H524" s="19" t="s">
        <v>4538</v>
      </c>
    </row>
    <row r="525" spans="1:8" x14ac:dyDescent="0.2">
      <c r="A525" s="3">
        <v>3711</v>
      </c>
      <c r="B525" s="3" t="s">
        <v>544</v>
      </c>
      <c r="C525" s="3" t="s">
        <v>545</v>
      </c>
      <c r="D525" s="3" t="s">
        <v>309</v>
      </c>
      <c r="E525" s="3" t="str">
        <v>Ebikon</v>
      </c>
      <c r="G525" s="19">
        <v>1845</v>
      </c>
      <c r="H525" s="19" t="s">
        <v>4538</v>
      </c>
    </row>
    <row r="526" spans="1:8" x14ac:dyDescent="0.2">
      <c r="A526" s="3">
        <v>3713</v>
      </c>
      <c r="B526" s="3" t="s">
        <v>545</v>
      </c>
      <c r="C526" s="3" t="s">
        <v>545</v>
      </c>
      <c r="D526" s="3" t="s">
        <v>309</v>
      </c>
      <c r="E526" s="3" t="str">
        <v>Gisikon</v>
      </c>
      <c r="G526" s="19">
        <v>1846</v>
      </c>
      <c r="H526" s="19" t="s">
        <v>4538</v>
      </c>
    </row>
    <row r="527" spans="1:8" x14ac:dyDescent="0.2">
      <c r="A527" s="3">
        <v>3714</v>
      </c>
      <c r="B527" s="3" t="s">
        <v>546</v>
      </c>
      <c r="C527" s="3" t="s">
        <v>545</v>
      </c>
      <c r="D527" s="3" t="s">
        <v>309</v>
      </c>
      <c r="E527" s="3" t="str">
        <v>Greppen</v>
      </c>
      <c r="G527" s="19">
        <v>1847</v>
      </c>
      <c r="H527" s="19" t="s">
        <v>4538</v>
      </c>
    </row>
    <row r="528" spans="1:8" x14ac:dyDescent="0.2">
      <c r="A528" s="3">
        <v>3722</v>
      </c>
      <c r="B528" s="3" t="s">
        <v>547</v>
      </c>
      <c r="C528" s="3" t="s">
        <v>545</v>
      </c>
      <c r="D528" s="3" t="s">
        <v>309</v>
      </c>
      <c r="E528" s="3" t="str">
        <v>Honau</v>
      </c>
      <c r="G528" s="19">
        <v>1852</v>
      </c>
      <c r="H528" s="19" t="s">
        <v>4538</v>
      </c>
    </row>
    <row r="529" spans="1:8" x14ac:dyDescent="0.2">
      <c r="A529" s="3">
        <v>3723</v>
      </c>
      <c r="B529" s="3" t="s">
        <v>548</v>
      </c>
      <c r="C529" s="3" t="s">
        <v>545</v>
      </c>
      <c r="D529" s="3" t="s">
        <v>309</v>
      </c>
      <c r="E529" s="3" t="str">
        <v>Horw</v>
      </c>
      <c r="G529" s="19">
        <v>1853</v>
      </c>
      <c r="H529" s="19" t="s">
        <v>4538</v>
      </c>
    </row>
    <row r="530" spans="1:8" x14ac:dyDescent="0.2">
      <c r="A530" s="3">
        <v>3800</v>
      </c>
      <c r="B530" s="3" t="s">
        <v>549</v>
      </c>
      <c r="C530" s="3" t="s">
        <v>550</v>
      </c>
      <c r="D530" s="3" t="s">
        <v>309</v>
      </c>
      <c r="E530" s="3" t="str">
        <v>Kriens</v>
      </c>
      <c r="G530" s="19">
        <v>1854</v>
      </c>
      <c r="H530" s="19" t="s">
        <v>4538</v>
      </c>
    </row>
    <row r="531" spans="1:8" x14ac:dyDescent="0.2">
      <c r="A531" s="3">
        <v>3803</v>
      </c>
      <c r="B531" s="3" t="s">
        <v>550</v>
      </c>
      <c r="C531" s="3" t="s">
        <v>550</v>
      </c>
      <c r="D531" s="3" t="s">
        <v>309</v>
      </c>
      <c r="E531" s="3" t="str">
        <v>Luzern</v>
      </c>
      <c r="G531" s="19">
        <v>1856</v>
      </c>
      <c r="H531" s="19" t="s">
        <v>4538</v>
      </c>
    </row>
    <row r="532" spans="1:8" x14ac:dyDescent="0.2">
      <c r="A532" s="3">
        <v>3806</v>
      </c>
      <c r="B532" s="3" t="s">
        <v>551</v>
      </c>
      <c r="C532" s="3" t="s">
        <v>552</v>
      </c>
      <c r="D532" s="3" t="s">
        <v>309</v>
      </c>
      <c r="E532" s="3" t="str">
        <v>Malters</v>
      </c>
      <c r="G532" s="19">
        <v>1860</v>
      </c>
      <c r="H532" s="19" t="s">
        <v>4538</v>
      </c>
    </row>
    <row r="533" spans="1:8" x14ac:dyDescent="0.2">
      <c r="A533" s="3">
        <v>3855</v>
      </c>
      <c r="B533" s="3" t="s">
        <v>553</v>
      </c>
      <c r="C533" s="3" t="s">
        <v>554</v>
      </c>
      <c r="D533" s="3" t="s">
        <v>309</v>
      </c>
      <c r="E533" s="3" t="str">
        <v>Meggen</v>
      </c>
      <c r="G533" s="19">
        <v>1862</v>
      </c>
      <c r="H533" s="19" t="s">
        <v>4537</v>
      </c>
    </row>
    <row r="534" spans="1:8" x14ac:dyDescent="0.2">
      <c r="A534" s="3">
        <v>3855</v>
      </c>
      <c r="B534" s="3" t="s">
        <v>555</v>
      </c>
      <c r="C534" s="3" t="s">
        <v>554</v>
      </c>
      <c r="D534" s="3" t="s">
        <v>309</v>
      </c>
      <c r="E534" s="3" t="str">
        <v>Meierskappel</v>
      </c>
      <c r="G534" s="19">
        <v>1863</v>
      </c>
      <c r="H534" s="19" t="s">
        <v>4538</v>
      </c>
    </row>
    <row r="535" spans="1:8" x14ac:dyDescent="0.2">
      <c r="A535" s="3">
        <v>3856</v>
      </c>
      <c r="B535" s="3" t="s">
        <v>556</v>
      </c>
      <c r="C535" s="3" t="s">
        <v>556</v>
      </c>
      <c r="D535" s="3" t="s">
        <v>309</v>
      </c>
      <c r="E535" s="3" t="str">
        <v>Root</v>
      </c>
      <c r="G535" s="19">
        <v>1864</v>
      </c>
      <c r="H535" s="19" t="s">
        <v>4538</v>
      </c>
    </row>
    <row r="536" spans="1:8" x14ac:dyDescent="0.2">
      <c r="A536" s="3">
        <v>3707</v>
      </c>
      <c r="B536" s="3" t="s">
        <v>557</v>
      </c>
      <c r="C536" s="3" t="s">
        <v>557</v>
      </c>
      <c r="D536" s="3" t="s">
        <v>309</v>
      </c>
      <c r="E536" s="3" t="str">
        <v>Schwarzenberg</v>
      </c>
      <c r="G536" s="19">
        <v>1865</v>
      </c>
      <c r="H536" s="19" t="s">
        <v>4538</v>
      </c>
    </row>
    <row r="537" spans="1:8" x14ac:dyDescent="0.2">
      <c r="A537" s="3">
        <v>3816</v>
      </c>
      <c r="B537" s="3" t="s">
        <v>558</v>
      </c>
      <c r="C537" s="3" t="s">
        <v>559</v>
      </c>
      <c r="D537" s="3" t="s">
        <v>309</v>
      </c>
      <c r="E537" s="3" t="str">
        <v>Udligenswil</v>
      </c>
      <c r="G537" s="19">
        <v>1866</v>
      </c>
      <c r="H537" s="19" t="s">
        <v>4538</v>
      </c>
    </row>
    <row r="538" spans="1:8" x14ac:dyDescent="0.2">
      <c r="A538" s="3">
        <v>3818</v>
      </c>
      <c r="B538" s="3" t="s">
        <v>559</v>
      </c>
      <c r="C538" s="3" t="s">
        <v>559</v>
      </c>
      <c r="D538" s="3" t="s">
        <v>309</v>
      </c>
      <c r="E538" s="3" t="str">
        <v>Vitznau</v>
      </c>
      <c r="G538" s="19">
        <v>1867</v>
      </c>
      <c r="H538" s="19" t="s">
        <v>4538</v>
      </c>
    </row>
    <row r="539" spans="1:8" x14ac:dyDescent="0.2">
      <c r="A539" s="3">
        <v>3814</v>
      </c>
      <c r="B539" s="3" t="s">
        <v>560</v>
      </c>
      <c r="C539" s="3" t="s">
        <v>560</v>
      </c>
      <c r="D539" s="3" t="s">
        <v>309</v>
      </c>
      <c r="E539" s="3" t="str">
        <v>Weggis</v>
      </c>
      <c r="G539" s="19">
        <v>1868</v>
      </c>
      <c r="H539" s="19" t="s">
        <v>4538</v>
      </c>
    </row>
    <row r="540" spans="1:8" x14ac:dyDescent="0.2">
      <c r="A540" s="3">
        <v>3812</v>
      </c>
      <c r="B540" s="3" t="s">
        <v>561</v>
      </c>
      <c r="C540" s="3" t="s">
        <v>562</v>
      </c>
      <c r="D540" s="3" t="s">
        <v>309</v>
      </c>
      <c r="E540" s="3" t="str">
        <v>Beromünster</v>
      </c>
      <c r="G540" s="19">
        <v>1869</v>
      </c>
      <c r="H540" s="19" t="s">
        <v>4538</v>
      </c>
    </row>
    <row r="541" spans="1:8" x14ac:dyDescent="0.2">
      <c r="A541" s="3">
        <v>3815</v>
      </c>
      <c r="B541" s="3" t="s">
        <v>563</v>
      </c>
      <c r="C541" s="3" t="s">
        <v>562</v>
      </c>
      <c r="D541" s="3" t="s">
        <v>309</v>
      </c>
      <c r="E541" s="3" t="str">
        <v>Büron</v>
      </c>
      <c r="G541" s="19">
        <v>1870</v>
      </c>
      <c r="H541" s="19" t="s">
        <v>4538</v>
      </c>
    </row>
    <row r="542" spans="1:8" x14ac:dyDescent="0.2">
      <c r="A542" s="3">
        <v>3815</v>
      </c>
      <c r="B542" s="3" t="s">
        <v>562</v>
      </c>
      <c r="C542" s="3" t="s">
        <v>562</v>
      </c>
      <c r="D542" s="3" t="s">
        <v>309</v>
      </c>
      <c r="E542" s="3" t="str">
        <v>Buttisholz</v>
      </c>
      <c r="G542" s="19">
        <v>1871</v>
      </c>
      <c r="H542" s="19" t="s">
        <v>4538</v>
      </c>
    </row>
    <row r="543" spans="1:8" x14ac:dyDescent="0.2">
      <c r="A543" s="3">
        <v>3804</v>
      </c>
      <c r="B543" s="3" t="s">
        <v>564</v>
      </c>
      <c r="C543" s="3" t="s">
        <v>564</v>
      </c>
      <c r="D543" s="3" t="s">
        <v>309</v>
      </c>
      <c r="E543" s="3" t="str">
        <v>Eich</v>
      </c>
      <c r="G543" s="19">
        <v>1872</v>
      </c>
      <c r="H543" s="19" t="s">
        <v>4538</v>
      </c>
    </row>
    <row r="544" spans="1:8" x14ac:dyDescent="0.2">
      <c r="A544" s="3">
        <v>3858</v>
      </c>
      <c r="B544" s="3" t="s">
        <v>565</v>
      </c>
      <c r="C544" s="3" t="s">
        <v>566</v>
      </c>
      <c r="D544" s="3" t="s">
        <v>309</v>
      </c>
      <c r="E544" s="3" t="str">
        <v>Geuensee</v>
      </c>
      <c r="G544" s="19">
        <v>1873</v>
      </c>
      <c r="H544" s="19" t="s">
        <v>4538</v>
      </c>
    </row>
    <row r="545" spans="1:8" x14ac:dyDescent="0.2">
      <c r="A545" s="3">
        <v>3800</v>
      </c>
      <c r="B545" s="3" t="s">
        <v>567</v>
      </c>
      <c r="C545" s="3" t="s">
        <v>567</v>
      </c>
      <c r="D545" s="3" t="s">
        <v>309</v>
      </c>
      <c r="E545" s="3" t="str">
        <v>Grosswangen</v>
      </c>
      <c r="G545" s="19">
        <v>1874</v>
      </c>
      <c r="H545" s="19" t="s">
        <v>4538</v>
      </c>
    </row>
    <row r="546" spans="1:8" x14ac:dyDescent="0.2">
      <c r="A546" s="3">
        <v>3807</v>
      </c>
      <c r="B546" s="3" t="s">
        <v>568</v>
      </c>
      <c r="C546" s="3" t="s">
        <v>568</v>
      </c>
      <c r="D546" s="3" t="s">
        <v>309</v>
      </c>
      <c r="E546" s="3" t="str">
        <v>Hildisrieden</v>
      </c>
      <c r="G546" s="19">
        <v>1875</v>
      </c>
      <c r="H546" s="19" t="s">
        <v>4538</v>
      </c>
    </row>
    <row r="547" spans="1:8" x14ac:dyDescent="0.2">
      <c r="A547" s="3">
        <v>3822</v>
      </c>
      <c r="B547" s="3" t="s">
        <v>569</v>
      </c>
      <c r="C547" s="3" t="s">
        <v>569</v>
      </c>
      <c r="D547" s="3" t="s">
        <v>309</v>
      </c>
      <c r="E547" s="3" t="str">
        <v>Knutwil</v>
      </c>
      <c r="G547" s="19">
        <v>1880</v>
      </c>
      <c r="H547" s="19" t="s">
        <v>4538</v>
      </c>
    </row>
    <row r="548" spans="1:8" x14ac:dyDescent="0.2">
      <c r="A548" s="3">
        <v>3822</v>
      </c>
      <c r="B548" s="3" t="s">
        <v>570</v>
      </c>
      <c r="C548" s="3" t="s">
        <v>569</v>
      </c>
      <c r="D548" s="3" t="s">
        <v>309</v>
      </c>
      <c r="E548" s="3" t="str">
        <v>Mauensee</v>
      </c>
      <c r="G548" s="19">
        <v>1882</v>
      </c>
      <c r="H548" s="19" t="s">
        <v>4538</v>
      </c>
    </row>
    <row r="549" spans="1:8" x14ac:dyDescent="0.2">
      <c r="A549" s="3">
        <v>3823</v>
      </c>
      <c r="B549" s="3" t="s">
        <v>571</v>
      </c>
      <c r="C549" s="3" t="s">
        <v>569</v>
      </c>
      <c r="D549" s="3" t="s">
        <v>309</v>
      </c>
      <c r="E549" s="3" t="str">
        <v>Neuenkirch</v>
      </c>
      <c r="G549" s="19">
        <v>1884</v>
      </c>
      <c r="H549" s="19" t="s">
        <v>4538</v>
      </c>
    </row>
    <row r="550" spans="1:8" x14ac:dyDescent="0.2">
      <c r="A550" s="3">
        <v>3823</v>
      </c>
      <c r="B550" s="3" t="s">
        <v>572</v>
      </c>
      <c r="C550" s="3" t="s">
        <v>569</v>
      </c>
      <c r="D550" s="3" t="s">
        <v>309</v>
      </c>
      <c r="E550" s="3" t="str">
        <v>Nottwil</v>
      </c>
      <c r="G550" s="19">
        <v>1885</v>
      </c>
      <c r="H550" s="19" t="s">
        <v>4538</v>
      </c>
    </row>
    <row r="551" spans="1:8" x14ac:dyDescent="0.2">
      <c r="A551" s="3">
        <v>3823</v>
      </c>
      <c r="B551" s="3" t="s">
        <v>573</v>
      </c>
      <c r="C551" s="3" t="s">
        <v>569</v>
      </c>
      <c r="D551" s="3" t="s">
        <v>309</v>
      </c>
      <c r="E551" s="3" t="str">
        <v>Oberkirch</v>
      </c>
      <c r="G551" s="19">
        <v>1890</v>
      </c>
      <c r="H551" s="19" t="s">
        <v>4538</v>
      </c>
    </row>
    <row r="552" spans="1:8" x14ac:dyDescent="0.2">
      <c r="A552" s="3">
        <v>3824</v>
      </c>
      <c r="B552" s="3" t="s">
        <v>574</v>
      </c>
      <c r="C552" s="3" t="s">
        <v>569</v>
      </c>
      <c r="D552" s="3" t="s">
        <v>309</v>
      </c>
      <c r="E552" s="3" t="str">
        <v>Rickenbach (LU)</v>
      </c>
      <c r="G552" s="19">
        <v>1891</v>
      </c>
      <c r="H552" s="19" t="s">
        <v>4538</v>
      </c>
    </row>
    <row r="553" spans="1:8" x14ac:dyDescent="0.2">
      <c r="A553" s="3">
        <v>3825</v>
      </c>
      <c r="B553" s="3" t="s">
        <v>575</v>
      </c>
      <c r="C553" s="3" t="s">
        <v>569</v>
      </c>
      <c r="D553" s="3" t="s">
        <v>309</v>
      </c>
      <c r="E553" s="3" t="str">
        <v>Ruswil</v>
      </c>
      <c r="G553" s="19">
        <v>1892</v>
      </c>
      <c r="H553" s="19" t="s">
        <v>4538</v>
      </c>
    </row>
    <row r="554" spans="1:8" x14ac:dyDescent="0.2">
      <c r="A554" s="3">
        <v>3826</v>
      </c>
      <c r="B554" s="3" t="s">
        <v>576</v>
      </c>
      <c r="C554" s="3" t="s">
        <v>569</v>
      </c>
      <c r="D554" s="3" t="s">
        <v>309</v>
      </c>
      <c r="E554" s="3" t="str">
        <v>Schenkon</v>
      </c>
      <c r="G554" s="19">
        <v>1893</v>
      </c>
      <c r="H554" s="19" t="s">
        <v>4538</v>
      </c>
    </row>
    <row r="555" spans="1:8" x14ac:dyDescent="0.2">
      <c r="A555" s="3">
        <v>3706</v>
      </c>
      <c r="B555" s="3" t="s">
        <v>577</v>
      </c>
      <c r="C555" s="3" t="s">
        <v>577</v>
      </c>
      <c r="D555" s="3" t="s">
        <v>309</v>
      </c>
      <c r="E555" s="3" t="str">
        <v>Schlierbach</v>
      </c>
      <c r="G555" s="19">
        <v>1895</v>
      </c>
      <c r="H555" s="19" t="s">
        <v>4538</v>
      </c>
    </row>
    <row r="556" spans="1:8" x14ac:dyDescent="0.2">
      <c r="A556" s="3">
        <v>3816</v>
      </c>
      <c r="B556" s="3" t="s">
        <v>578</v>
      </c>
      <c r="C556" s="3" t="s">
        <v>578</v>
      </c>
      <c r="D556" s="3" t="s">
        <v>309</v>
      </c>
      <c r="E556" s="3" t="str">
        <v>Sempach</v>
      </c>
      <c r="G556" s="19">
        <v>1896</v>
      </c>
      <c r="H556" s="19" t="s">
        <v>4538</v>
      </c>
    </row>
    <row r="557" spans="1:8" x14ac:dyDescent="0.2">
      <c r="A557" s="3">
        <v>3800</v>
      </c>
      <c r="B557" s="3" t="s">
        <v>579</v>
      </c>
      <c r="C557" s="3" t="s">
        <v>580</v>
      </c>
      <c r="D557" s="3" t="s">
        <v>309</v>
      </c>
      <c r="E557" s="3" t="str">
        <v>Sursee</v>
      </c>
      <c r="G557" s="19">
        <v>1897</v>
      </c>
      <c r="H557" s="19" t="s">
        <v>4538</v>
      </c>
    </row>
    <row r="558" spans="1:8" x14ac:dyDescent="0.2">
      <c r="A558" s="3">
        <v>3853</v>
      </c>
      <c r="B558" s="3" t="s">
        <v>581</v>
      </c>
      <c r="C558" s="3" t="s">
        <v>582</v>
      </c>
      <c r="D558" s="3" t="s">
        <v>309</v>
      </c>
      <c r="E558" s="3" t="str">
        <v>Triengen</v>
      </c>
      <c r="G558" s="19">
        <v>1898</v>
      </c>
      <c r="H558" s="19" t="s">
        <v>4538</v>
      </c>
    </row>
    <row r="559" spans="1:8" x14ac:dyDescent="0.2">
      <c r="A559" s="3">
        <v>3854</v>
      </c>
      <c r="B559" s="3" t="s">
        <v>583</v>
      </c>
      <c r="C559" s="3" t="s">
        <v>583</v>
      </c>
      <c r="D559" s="3" t="s">
        <v>309</v>
      </c>
      <c r="E559" s="3" t="str">
        <v>Wolhusen</v>
      </c>
      <c r="G559" s="19">
        <v>1899</v>
      </c>
      <c r="H559" s="19" t="s">
        <v>4538</v>
      </c>
    </row>
    <row r="560" spans="1:8" x14ac:dyDescent="0.2">
      <c r="A560" s="3">
        <v>3805</v>
      </c>
      <c r="B560" s="3" t="s">
        <v>584</v>
      </c>
      <c r="C560" s="3" t="s">
        <v>585</v>
      </c>
      <c r="D560" s="3" t="s">
        <v>309</v>
      </c>
      <c r="E560" s="3" t="str">
        <v>Alberswil</v>
      </c>
      <c r="G560" s="19">
        <v>1902</v>
      </c>
      <c r="H560" s="19" t="s">
        <v>4540</v>
      </c>
    </row>
    <row r="561" spans="1:8" x14ac:dyDescent="0.2">
      <c r="A561" s="3">
        <v>3852</v>
      </c>
      <c r="B561" s="3" t="s">
        <v>586</v>
      </c>
      <c r="C561" s="3" t="s">
        <v>585</v>
      </c>
      <c r="D561" s="3" t="s">
        <v>309</v>
      </c>
      <c r="E561" s="3" t="str">
        <v>Altbüron</v>
      </c>
      <c r="G561" s="19">
        <v>1903</v>
      </c>
      <c r="H561" s="19" t="s">
        <v>4540</v>
      </c>
    </row>
    <row r="562" spans="1:8" x14ac:dyDescent="0.2">
      <c r="A562" s="3">
        <v>3813</v>
      </c>
      <c r="B562" s="3" t="s">
        <v>587</v>
      </c>
      <c r="C562" s="3" t="s">
        <v>587</v>
      </c>
      <c r="D562" s="3" t="s">
        <v>309</v>
      </c>
      <c r="E562" s="3" t="str">
        <v>Altishofen</v>
      </c>
      <c r="G562" s="19">
        <v>1904</v>
      </c>
      <c r="H562" s="19" t="s">
        <v>4540</v>
      </c>
    </row>
    <row r="563" spans="1:8" x14ac:dyDescent="0.2">
      <c r="A563" s="3">
        <v>3855</v>
      </c>
      <c r="B563" s="3" t="s">
        <v>588</v>
      </c>
      <c r="C563" s="3" t="s">
        <v>589</v>
      </c>
      <c r="D563" s="3" t="s">
        <v>309</v>
      </c>
      <c r="E563" s="3" t="str">
        <v>Dagmersellen</v>
      </c>
      <c r="G563" s="19">
        <v>1905</v>
      </c>
      <c r="H563" s="19" t="s">
        <v>4540</v>
      </c>
    </row>
    <row r="564" spans="1:8" x14ac:dyDescent="0.2">
      <c r="A564" s="3">
        <v>3800</v>
      </c>
      <c r="B564" s="3" t="s">
        <v>590</v>
      </c>
      <c r="C564" s="3" t="s">
        <v>590</v>
      </c>
      <c r="D564" s="3" t="s">
        <v>309</v>
      </c>
      <c r="E564" s="3" t="str">
        <v>Egolzwil</v>
      </c>
      <c r="G564" s="19">
        <v>1906</v>
      </c>
      <c r="H564" s="19" t="s">
        <v>4540</v>
      </c>
    </row>
    <row r="565" spans="1:8" x14ac:dyDescent="0.2">
      <c r="A565" s="3">
        <v>3812</v>
      </c>
      <c r="B565" s="3" t="s">
        <v>561</v>
      </c>
      <c r="C565" s="3" t="s">
        <v>561</v>
      </c>
      <c r="D565" s="3" t="s">
        <v>309</v>
      </c>
      <c r="E565" s="3" t="str">
        <v>Ettiswil</v>
      </c>
      <c r="G565" s="19">
        <v>1907</v>
      </c>
      <c r="H565" s="19" t="s">
        <v>4540</v>
      </c>
    </row>
    <row r="566" spans="1:8" x14ac:dyDescent="0.2">
      <c r="A566" s="3">
        <v>3508</v>
      </c>
      <c r="B566" s="3" t="s">
        <v>591</v>
      </c>
      <c r="C566" s="3" t="s">
        <v>592</v>
      </c>
      <c r="D566" s="3" t="s">
        <v>309</v>
      </c>
      <c r="E566" s="3" t="str">
        <v>Fischbach</v>
      </c>
      <c r="G566" s="19">
        <v>1908</v>
      </c>
      <c r="H566" s="19" t="s">
        <v>4540</v>
      </c>
    </row>
    <row r="567" spans="1:8" x14ac:dyDescent="0.2">
      <c r="A567" s="3">
        <v>3507</v>
      </c>
      <c r="B567" s="3" t="s">
        <v>593</v>
      </c>
      <c r="C567" s="3" t="s">
        <v>593</v>
      </c>
      <c r="D567" s="3" t="s">
        <v>309</v>
      </c>
      <c r="E567" s="3" t="str">
        <v>Grossdietwil</v>
      </c>
      <c r="G567" s="19">
        <v>1911</v>
      </c>
      <c r="H567" s="19" t="s">
        <v>4540</v>
      </c>
    </row>
    <row r="568" spans="1:8" x14ac:dyDescent="0.2">
      <c r="A568" s="3">
        <v>3533</v>
      </c>
      <c r="B568" s="3" t="s">
        <v>594</v>
      </c>
      <c r="C568" s="3" t="s">
        <v>594</v>
      </c>
      <c r="D568" s="3" t="s">
        <v>309</v>
      </c>
      <c r="E568" s="3" t="str">
        <v>Hergiswil bei Willisau</v>
      </c>
      <c r="G568" s="19">
        <v>1912</v>
      </c>
      <c r="H568" s="19" t="s">
        <v>4540</v>
      </c>
    </row>
    <row r="569" spans="1:8" x14ac:dyDescent="0.2">
      <c r="A569" s="3">
        <v>3671</v>
      </c>
      <c r="B569" s="3" t="s">
        <v>595</v>
      </c>
      <c r="C569" s="3" t="s">
        <v>595</v>
      </c>
      <c r="D569" s="3" t="s">
        <v>309</v>
      </c>
      <c r="E569" s="3" t="str">
        <v>Luthern</v>
      </c>
      <c r="G569" s="19">
        <v>1913</v>
      </c>
      <c r="H569" s="19" t="s">
        <v>4540</v>
      </c>
    </row>
    <row r="570" spans="1:8" x14ac:dyDescent="0.2">
      <c r="A570" s="3">
        <v>3510</v>
      </c>
      <c r="B570" s="3" t="s">
        <v>596</v>
      </c>
      <c r="C570" s="3" t="s">
        <v>596</v>
      </c>
      <c r="D570" s="3" t="s">
        <v>309</v>
      </c>
      <c r="E570" s="3" t="str">
        <v>Menznau</v>
      </c>
      <c r="G570" s="19">
        <v>1914</v>
      </c>
      <c r="H570" s="19" t="s">
        <v>4540</v>
      </c>
    </row>
    <row r="571" spans="1:8" x14ac:dyDescent="0.2">
      <c r="A571" s="3">
        <v>3082</v>
      </c>
      <c r="B571" s="3" t="s">
        <v>597</v>
      </c>
      <c r="C571" s="3" t="s">
        <v>598</v>
      </c>
      <c r="D571" s="3" t="s">
        <v>309</v>
      </c>
      <c r="E571" s="3" t="str">
        <v>Nebikon</v>
      </c>
      <c r="G571" s="19">
        <v>1918</v>
      </c>
      <c r="H571" s="19" t="s">
        <v>4541</v>
      </c>
    </row>
    <row r="572" spans="1:8" x14ac:dyDescent="0.2">
      <c r="A572" s="3">
        <v>3506</v>
      </c>
      <c r="B572" s="3" t="s">
        <v>598</v>
      </c>
      <c r="C572" s="3" t="s">
        <v>598</v>
      </c>
      <c r="D572" s="3" t="s">
        <v>309</v>
      </c>
      <c r="E572" s="3" t="str">
        <v>Pfaffnau</v>
      </c>
      <c r="G572" s="19">
        <v>1920</v>
      </c>
      <c r="H572" s="19" t="s">
        <v>4540</v>
      </c>
    </row>
    <row r="573" spans="1:8" x14ac:dyDescent="0.2">
      <c r="A573" s="3">
        <v>3510</v>
      </c>
      <c r="B573" s="3" t="s">
        <v>599</v>
      </c>
      <c r="C573" s="3" t="s">
        <v>599</v>
      </c>
      <c r="D573" s="3" t="s">
        <v>309</v>
      </c>
      <c r="E573" s="3" t="str">
        <v>Reiden</v>
      </c>
      <c r="G573" s="19">
        <v>1921</v>
      </c>
      <c r="H573" s="19" t="s">
        <v>4540</v>
      </c>
    </row>
    <row r="574" spans="1:8" x14ac:dyDescent="0.2">
      <c r="A574" s="3">
        <v>3671</v>
      </c>
      <c r="B574" s="3" t="s">
        <v>600</v>
      </c>
      <c r="C574" s="3" t="s">
        <v>600</v>
      </c>
      <c r="D574" s="3" t="s">
        <v>309</v>
      </c>
      <c r="E574" s="3" t="str">
        <v>Roggliswil</v>
      </c>
      <c r="G574" s="19">
        <v>1922</v>
      </c>
      <c r="H574" s="19" t="s">
        <v>4540</v>
      </c>
    </row>
    <row r="575" spans="1:8" x14ac:dyDescent="0.2">
      <c r="A575" s="3">
        <v>3629</v>
      </c>
      <c r="B575" s="3" t="s">
        <v>601</v>
      </c>
      <c r="C575" s="3" t="s">
        <v>601</v>
      </c>
      <c r="D575" s="3" t="s">
        <v>309</v>
      </c>
      <c r="E575" s="3" t="str">
        <v>Schötz</v>
      </c>
      <c r="G575" s="19">
        <v>1923</v>
      </c>
      <c r="H575" s="19" t="s">
        <v>4540</v>
      </c>
    </row>
    <row r="576" spans="1:8" x14ac:dyDescent="0.2">
      <c r="A576" s="3">
        <v>3503</v>
      </c>
      <c r="B576" s="3" t="s">
        <v>602</v>
      </c>
      <c r="C576" s="3" t="s">
        <v>603</v>
      </c>
      <c r="D576" s="3" t="s">
        <v>309</v>
      </c>
      <c r="E576" s="3" t="str">
        <v>Ufhusen</v>
      </c>
      <c r="G576" s="19">
        <v>1925</v>
      </c>
      <c r="H576" s="19" t="s">
        <v>4540</v>
      </c>
    </row>
    <row r="577" spans="1:8" x14ac:dyDescent="0.2">
      <c r="A577" s="3">
        <v>3510</v>
      </c>
      <c r="B577" s="3" t="s">
        <v>603</v>
      </c>
      <c r="C577" s="3" t="s">
        <v>603</v>
      </c>
      <c r="D577" s="3" t="s">
        <v>309</v>
      </c>
      <c r="E577" s="3" t="str">
        <v>Wauwil</v>
      </c>
      <c r="G577" s="19">
        <v>1926</v>
      </c>
      <c r="H577" s="19" t="s">
        <v>4540</v>
      </c>
    </row>
    <row r="578" spans="1:8" x14ac:dyDescent="0.2">
      <c r="A578" s="3">
        <v>3434</v>
      </c>
      <c r="B578" s="3" t="s">
        <v>604</v>
      </c>
      <c r="C578" s="3" t="s">
        <v>605</v>
      </c>
      <c r="D578" s="3" t="s">
        <v>309</v>
      </c>
      <c r="E578" s="3" t="str">
        <v>Wikon</v>
      </c>
      <c r="G578" s="19">
        <v>1927</v>
      </c>
      <c r="H578" s="19" t="s">
        <v>4540</v>
      </c>
    </row>
    <row r="579" spans="1:8" x14ac:dyDescent="0.2">
      <c r="A579" s="3">
        <v>3434</v>
      </c>
      <c r="B579" s="3" t="s">
        <v>605</v>
      </c>
      <c r="C579" s="3" t="s">
        <v>605</v>
      </c>
      <c r="D579" s="3" t="s">
        <v>309</v>
      </c>
      <c r="E579" s="3" t="str">
        <v>Zell (LU)</v>
      </c>
      <c r="G579" s="19">
        <v>1928</v>
      </c>
      <c r="H579" s="19" t="s">
        <v>4540</v>
      </c>
    </row>
    <row r="580" spans="1:8" x14ac:dyDescent="0.2">
      <c r="A580" s="3">
        <v>3673</v>
      </c>
      <c r="B580" s="3" t="s">
        <v>606</v>
      </c>
      <c r="C580" s="3" t="s">
        <v>606</v>
      </c>
      <c r="D580" s="3" t="s">
        <v>309</v>
      </c>
      <c r="E580" s="3" t="str">
        <v>Willisau</v>
      </c>
      <c r="G580" s="19">
        <v>1929</v>
      </c>
      <c r="H580" s="19" t="s">
        <v>4540</v>
      </c>
    </row>
    <row r="581" spans="1:8" x14ac:dyDescent="0.2">
      <c r="A581" s="3">
        <v>3532</v>
      </c>
      <c r="B581" s="3" t="s">
        <v>607</v>
      </c>
      <c r="C581" s="3" t="s">
        <v>607</v>
      </c>
      <c r="D581" s="3" t="s">
        <v>309</v>
      </c>
      <c r="E581" s="3" t="str">
        <v>Altdorf (UR)</v>
      </c>
      <c r="G581" s="19">
        <v>1932</v>
      </c>
      <c r="H581" s="19" t="s">
        <v>4540</v>
      </c>
    </row>
    <row r="582" spans="1:8" x14ac:dyDescent="0.2">
      <c r="A582" s="3">
        <v>3083</v>
      </c>
      <c r="B582" s="3" t="s">
        <v>608</v>
      </c>
      <c r="C582" s="3" t="s">
        <v>609</v>
      </c>
      <c r="D582" s="3" t="s">
        <v>309</v>
      </c>
      <c r="E582" s="3" t="str">
        <v>Andermatt</v>
      </c>
      <c r="G582" s="19">
        <v>1933</v>
      </c>
      <c r="H582" s="19" t="s">
        <v>4540</v>
      </c>
    </row>
    <row r="583" spans="1:8" x14ac:dyDescent="0.2">
      <c r="A583" s="3">
        <v>3110</v>
      </c>
      <c r="B583" s="3" t="s">
        <v>609</v>
      </c>
      <c r="C583" s="3" t="s">
        <v>609</v>
      </c>
      <c r="D583" s="3" t="s">
        <v>309</v>
      </c>
      <c r="E583" s="3" t="str">
        <v>Attinghausen</v>
      </c>
      <c r="G583" s="19">
        <v>1934</v>
      </c>
      <c r="H583" s="19" t="s">
        <v>4540</v>
      </c>
    </row>
    <row r="584" spans="1:8" x14ac:dyDescent="0.2">
      <c r="A584" s="3">
        <v>3111</v>
      </c>
      <c r="B584" s="3" t="s">
        <v>610</v>
      </c>
      <c r="C584" s="3" t="s">
        <v>609</v>
      </c>
      <c r="D584" s="3" t="s">
        <v>309</v>
      </c>
      <c r="E584" s="3" t="str">
        <v>Bürglen (UR)</v>
      </c>
      <c r="G584" s="19">
        <v>1936</v>
      </c>
      <c r="H584" s="19" t="s">
        <v>4541</v>
      </c>
    </row>
    <row r="585" spans="1:8" x14ac:dyDescent="0.2">
      <c r="A585" s="3">
        <v>3504</v>
      </c>
      <c r="B585" s="3" t="s">
        <v>611</v>
      </c>
      <c r="C585" s="3" t="s">
        <v>611</v>
      </c>
      <c r="D585" s="3" t="s">
        <v>309</v>
      </c>
      <c r="E585" s="3" t="str">
        <v>Erstfeld</v>
      </c>
      <c r="G585" s="19">
        <v>1937</v>
      </c>
      <c r="H585" s="19" t="s">
        <v>4540</v>
      </c>
    </row>
    <row r="586" spans="1:8" x14ac:dyDescent="0.2">
      <c r="A586" s="3">
        <v>3672</v>
      </c>
      <c r="B586" s="3" t="s">
        <v>612</v>
      </c>
      <c r="C586" s="3" t="s">
        <v>612</v>
      </c>
      <c r="D586" s="3" t="s">
        <v>309</v>
      </c>
      <c r="E586" s="3" t="str">
        <v>Flüelen</v>
      </c>
      <c r="G586" s="19">
        <v>1938</v>
      </c>
      <c r="H586" s="19" t="s">
        <v>4541</v>
      </c>
    </row>
    <row r="587" spans="1:8" x14ac:dyDescent="0.2">
      <c r="A587" s="3">
        <v>3672</v>
      </c>
      <c r="B587" s="3" t="s">
        <v>613</v>
      </c>
      <c r="C587" s="3" t="s">
        <v>612</v>
      </c>
      <c r="D587" s="3" t="s">
        <v>309</v>
      </c>
      <c r="E587" s="3" t="str">
        <v>Göschenen</v>
      </c>
      <c r="G587" s="19">
        <v>1941</v>
      </c>
      <c r="H587" s="19" t="s">
        <v>4540</v>
      </c>
    </row>
    <row r="588" spans="1:8" x14ac:dyDescent="0.2">
      <c r="A588" s="3">
        <v>3674</v>
      </c>
      <c r="B588" s="3" t="s">
        <v>614</v>
      </c>
      <c r="C588" s="3" t="s">
        <v>612</v>
      </c>
      <c r="D588" s="3" t="s">
        <v>309</v>
      </c>
      <c r="E588" s="3" t="str">
        <v>Gurtnellen</v>
      </c>
      <c r="G588" s="19">
        <v>1942</v>
      </c>
      <c r="H588" s="19" t="s">
        <v>4540</v>
      </c>
    </row>
    <row r="589" spans="1:8" x14ac:dyDescent="0.2">
      <c r="A589" s="3">
        <v>3531</v>
      </c>
      <c r="B589" s="3" t="s">
        <v>615</v>
      </c>
      <c r="C589" s="3" t="s">
        <v>615</v>
      </c>
      <c r="D589" s="3" t="s">
        <v>309</v>
      </c>
      <c r="E589" s="3" t="str">
        <v>Hospental</v>
      </c>
      <c r="G589" s="19">
        <v>1943</v>
      </c>
      <c r="H589" s="19" t="s">
        <v>4540</v>
      </c>
    </row>
    <row r="590" spans="1:8" x14ac:dyDescent="0.2">
      <c r="A590" s="3">
        <v>3629</v>
      </c>
      <c r="B590" s="3" t="s">
        <v>616</v>
      </c>
      <c r="C590" s="3" t="s">
        <v>616</v>
      </c>
      <c r="D590" s="3" t="s">
        <v>309</v>
      </c>
      <c r="E590" s="3" t="str">
        <v>Isenthal</v>
      </c>
      <c r="G590" s="19">
        <v>1944</v>
      </c>
      <c r="H590" s="19" t="s">
        <v>4541</v>
      </c>
    </row>
    <row r="591" spans="1:8" x14ac:dyDescent="0.2">
      <c r="A591" s="3">
        <v>3113</v>
      </c>
      <c r="B591" s="3" t="s">
        <v>617</v>
      </c>
      <c r="C591" s="3" t="s">
        <v>617</v>
      </c>
      <c r="D591" s="3" t="s">
        <v>309</v>
      </c>
      <c r="E591" s="3" t="str">
        <v>Realp</v>
      </c>
      <c r="G591" s="19">
        <v>1945</v>
      </c>
      <c r="H591" s="19" t="s">
        <v>4540</v>
      </c>
    </row>
    <row r="592" spans="1:8" x14ac:dyDescent="0.2">
      <c r="A592" s="3">
        <v>3512</v>
      </c>
      <c r="B592" s="3" t="s">
        <v>618</v>
      </c>
      <c r="C592" s="3" t="s">
        <v>618</v>
      </c>
      <c r="D592" s="3" t="s">
        <v>309</v>
      </c>
      <c r="E592" s="3" t="str">
        <v>Schattdorf</v>
      </c>
      <c r="G592" s="19">
        <v>1946</v>
      </c>
      <c r="H592" s="19" t="s">
        <v>4541</v>
      </c>
    </row>
    <row r="593" spans="1:8" x14ac:dyDescent="0.2">
      <c r="A593" s="3">
        <v>3513</v>
      </c>
      <c r="B593" s="3" t="s">
        <v>619</v>
      </c>
      <c r="C593" s="3" t="s">
        <v>618</v>
      </c>
      <c r="D593" s="3" t="s">
        <v>309</v>
      </c>
      <c r="E593" s="3" t="str">
        <v>Seedorf (UR)</v>
      </c>
      <c r="G593" s="19">
        <v>1947</v>
      </c>
      <c r="H593" s="19" t="s">
        <v>4540</v>
      </c>
    </row>
    <row r="594" spans="1:8" x14ac:dyDescent="0.2">
      <c r="A594" s="3">
        <v>3075</v>
      </c>
      <c r="B594" s="3" t="s">
        <v>620</v>
      </c>
      <c r="C594" s="3" t="s">
        <v>621</v>
      </c>
      <c r="D594" s="3" t="s">
        <v>309</v>
      </c>
      <c r="E594" s="3" t="str">
        <v>Seelisberg</v>
      </c>
      <c r="G594" s="19">
        <v>1948</v>
      </c>
      <c r="H594" s="19" t="s">
        <v>4540</v>
      </c>
    </row>
    <row r="595" spans="1:8" x14ac:dyDescent="0.2">
      <c r="A595" s="3">
        <v>3075</v>
      </c>
      <c r="B595" s="3" t="s">
        <v>622</v>
      </c>
      <c r="C595" s="3" t="s">
        <v>621</v>
      </c>
      <c r="D595" s="3" t="s">
        <v>309</v>
      </c>
      <c r="E595" s="3" t="str">
        <v>Silenen</v>
      </c>
      <c r="G595" s="19">
        <v>1950</v>
      </c>
      <c r="H595" s="19" t="s">
        <v>4540</v>
      </c>
    </row>
    <row r="596" spans="1:8" x14ac:dyDescent="0.2">
      <c r="A596" s="3">
        <v>3076</v>
      </c>
      <c r="B596" s="3" t="s">
        <v>621</v>
      </c>
      <c r="C596" s="3" t="s">
        <v>621</v>
      </c>
      <c r="D596" s="3" t="s">
        <v>309</v>
      </c>
      <c r="E596" s="3" t="str">
        <v>Sisikon</v>
      </c>
      <c r="G596" s="19">
        <v>1955</v>
      </c>
      <c r="H596" s="19" t="s">
        <v>4540</v>
      </c>
    </row>
    <row r="597" spans="1:8" x14ac:dyDescent="0.2">
      <c r="A597" s="3">
        <v>3077</v>
      </c>
      <c r="B597" s="3" t="s">
        <v>623</v>
      </c>
      <c r="C597" s="3" t="s">
        <v>621</v>
      </c>
      <c r="D597" s="3" t="s">
        <v>309</v>
      </c>
      <c r="E597" s="3" t="str">
        <v>Spiringen</v>
      </c>
      <c r="G597" s="19">
        <v>1957</v>
      </c>
      <c r="H597" s="19" t="s">
        <v>4540</v>
      </c>
    </row>
    <row r="598" spans="1:8" x14ac:dyDescent="0.2">
      <c r="A598" s="3">
        <v>3078</v>
      </c>
      <c r="B598" s="3" t="s">
        <v>624</v>
      </c>
      <c r="C598" s="3" t="s">
        <v>621</v>
      </c>
      <c r="D598" s="3" t="s">
        <v>309</v>
      </c>
      <c r="E598" s="3" t="str">
        <v>Unterschächen</v>
      </c>
      <c r="G598" s="19">
        <v>1958</v>
      </c>
      <c r="H598" s="19" t="s">
        <v>4540</v>
      </c>
    </row>
    <row r="599" spans="1:8" x14ac:dyDescent="0.2">
      <c r="A599" s="3">
        <v>3532</v>
      </c>
      <c r="B599" s="3" t="s">
        <v>625</v>
      </c>
      <c r="C599" s="3" t="s">
        <v>625</v>
      </c>
      <c r="D599" s="3" t="s">
        <v>309</v>
      </c>
      <c r="E599" s="3" t="str">
        <v>Wassen</v>
      </c>
      <c r="G599" s="19">
        <v>1961</v>
      </c>
      <c r="H599" s="19" t="s">
        <v>4541</v>
      </c>
    </row>
    <row r="600" spans="1:8" x14ac:dyDescent="0.2">
      <c r="A600" s="3">
        <v>3504</v>
      </c>
      <c r="B600" s="3" t="s">
        <v>626</v>
      </c>
      <c r="C600" s="3" t="s">
        <v>626</v>
      </c>
      <c r="D600" s="3" t="s">
        <v>309</v>
      </c>
      <c r="E600" s="3" t="str">
        <v>Einsiedeln</v>
      </c>
      <c r="G600" s="19">
        <v>1962</v>
      </c>
      <c r="H600" s="19" t="s">
        <v>4540</v>
      </c>
    </row>
    <row r="601" spans="1:8" x14ac:dyDescent="0.2">
      <c r="A601" s="3">
        <v>3112</v>
      </c>
      <c r="B601" s="3" t="s">
        <v>627</v>
      </c>
      <c r="C601" s="3" t="s">
        <v>628</v>
      </c>
      <c r="D601" s="3" t="s">
        <v>309</v>
      </c>
      <c r="E601" s="3" t="str">
        <v>Gersau</v>
      </c>
      <c r="G601" s="19">
        <v>1963</v>
      </c>
      <c r="H601" s="19" t="s">
        <v>4540</v>
      </c>
    </row>
    <row r="602" spans="1:8" x14ac:dyDescent="0.2">
      <c r="A602" s="3">
        <v>3114</v>
      </c>
      <c r="B602" s="3" t="s">
        <v>629</v>
      </c>
      <c r="C602" s="3" t="s">
        <v>629</v>
      </c>
      <c r="D602" s="3" t="s">
        <v>309</v>
      </c>
      <c r="E602" s="3" t="str">
        <v>Feusisberg</v>
      </c>
      <c r="G602" s="19">
        <v>1964</v>
      </c>
      <c r="H602" s="19" t="s">
        <v>4540</v>
      </c>
    </row>
    <row r="603" spans="1:8" x14ac:dyDescent="0.2">
      <c r="A603" s="3">
        <v>3206</v>
      </c>
      <c r="B603" s="3" t="s">
        <v>630</v>
      </c>
      <c r="C603" s="3" t="s">
        <v>631</v>
      </c>
      <c r="D603" s="3" t="s">
        <v>309</v>
      </c>
      <c r="E603" s="3" t="str">
        <v>Freienbach</v>
      </c>
      <c r="G603" s="19">
        <v>1965</v>
      </c>
      <c r="H603" s="19" t="s">
        <v>4540</v>
      </c>
    </row>
    <row r="604" spans="1:8" x14ac:dyDescent="0.2">
      <c r="A604" s="3">
        <v>3206</v>
      </c>
      <c r="B604" s="3" t="s">
        <v>631</v>
      </c>
      <c r="C604" s="3" t="s">
        <v>631</v>
      </c>
      <c r="D604" s="3" t="s">
        <v>309</v>
      </c>
      <c r="E604" s="3" t="str">
        <v>Wollerau</v>
      </c>
      <c r="G604" s="19">
        <v>1966</v>
      </c>
      <c r="H604" s="19" t="s">
        <v>4540</v>
      </c>
    </row>
    <row r="605" spans="1:8" x14ac:dyDescent="0.2">
      <c r="A605" s="3">
        <v>3206</v>
      </c>
      <c r="B605" s="3" t="s">
        <v>632</v>
      </c>
      <c r="C605" s="3" t="s">
        <v>631</v>
      </c>
      <c r="D605" s="3" t="s">
        <v>309</v>
      </c>
      <c r="E605" s="3" t="str">
        <v>Küssnacht (SZ)</v>
      </c>
      <c r="G605" s="19">
        <v>1967</v>
      </c>
      <c r="H605" s="19" t="s">
        <v>4540</v>
      </c>
    </row>
    <row r="606" spans="1:8" x14ac:dyDescent="0.2">
      <c r="A606" s="3">
        <v>3206</v>
      </c>
      <c r="B606" s="3" t="s">
        <v>633</v>
      </c>
      <c r="C606" s="3" t="s">
        <v>631</v>
      </c>
      <c r="D606" s="3" t="s">
        <v>309</v>
      </c>
      <c r="E606" s="3" t="str">
        <v>Altendorf</v>
      </c>
      <c r="G606" s="19">
        <v>1968</v>
      </c>
      <c r="H606" s="19" t="s">
        <v>4541</v>
      </c>
    </row>
    <row r="607" spans="1:8" x14ac:dyDescent="0.2">
      <c r="A607" s="3">
        <v>3202</v>
      </c>
      <c r="B607" s="3" t="s">
        <v>634</v>
      </c>
      <c r="C607" s="3" t="s">
        <v>634</v>
      </c>
      <c r="D607" s="3" t="s">
        <v>309</v>
      </c>
      <c r="E607" s="3" t="str">
        <v>Galgenen</v>
      </c>
      <c r="G607" s="19">
        <v>1969</v>
      </c>
      <c r="H607" s="19" t="s">
        <v>4541</v>
      </c>
    </row>
    <row r="608" spans="1:8" x14ac:dyDescent="0.2">
      <c r="A608" s="3">
        <v>3208</v>
      </c>
      <c r="B608" s="3" t="s">
        <v>635</v>
      </c>
      <c r="C608" s="3" t="s">
        <v>635</v>
      </c>
      <c r="D608" s="3" t="s">
        <v>309</v>
      </c>
      <c r="E608" s="3" t="str">
        <v>Innerthal</v>
      </c>
      <c r="G608" s="19">
        <v>1971</v>
      </c>
      <c r="H608" s="19" t="s">
        <v>4540</v>
      </c>
    </row>
    <row r="609" spans="1:8" x14ac:dyDescent="0.2">
      <c r="A609" s="3">
        <v>3179</v>
      </c>
      <c r="B609" s="3" t="s">
        <v>636</v>
      </c>
      <c r="C609" s="3" t="s">
        <v>636</v>
      </c>
      <c r="D609" s="3" t="s">
        <v>309</v>
      </c>
      <c r="E609" s="3" t="str">
        <v>Lachen</v>
      </c>
      <c r="G609" s="19">
        <v>1972</v>
      </c>
      <c r="H609" s="19" t="s">
        <v>4541</v>
      </c>
    </row>
    <row r="610" spans="1:8" x14ac:dyDescent="0.2">
      <c r="A610" s="3">
        <v>3177</v>
      </c>
      <c r="B610" s="3" t="s">
        <v>637</v>
      </c>
      <c r="C610" s="3" t="s">
        <v>638</v>
      </c>
      <c r="D610" s="3" t="s">
        <v>309</v>
      </c>
      <c r="E610" s="3" t="str">
        <v>Reichenburg</v>
      </c>
      <c r="G610" s="19">
        <v>1973</v>
      </c>
      <c r="H610" s="19" t="s">
        <v>4541</v>
      </c>
    </row>
    <row r="611" spans="1:8" x14ac:dyDescent="0.2">
      <c r="A611" s="3">
        <v>3203</v>
      </c>
      <c r="B611" s="3" t="s">
        <v>639</v>
      </c>
      <c r="C611" s="3" t="s">
        <v>639</v>
      </c>
      <c r="D611" s="3" t="s">
        <v>309</v>
      </c>
      <c r="E611" s="3" t="str">
        <v>Schübelbach</v>
      </c>
      <c r="G611" s="19">
        <v>1974</v>
      </c>
      <c r="H611" s="19" t="s">
        <v>4540</v>
      </c>
    </row>
    <row r="612" spans="1:8" x14ac:dyDescent="0.2">
      <c r="A612" s="3">
        <v>3204</v>
      </c>
      <c r="B612" s="3" t="s">
        <v>640</v>
      </c>
      <c r="C612" s="3" t="s">
        <v>639</v>
      </c>
      <c r="D612" s="3" t="s">
        <v>309</v>
      </c>
      <c r="E612" s="3" t="str">
        <v>Tuggen</v>
      </c>
      <c r="G612" s="19">
        <v>1975</v>
      </c>
      <c r="H612" s="19" t="s">
        <v>4540</v>
      </c>
    </row>
    <row r="613" spans="1:8" x14ac:dyDescent="0.2">
      <c r="A613" s="3">
        <v>3205</v>
      </c>
      <c r="B613" s="3" t="s">
        <v>641</v>
      </c>
      <c r="C613" s="3" t="s">
        <v>639</v>
      </c>
      <c r="D613" s="3" t="s">
        <v>309</v>
      </c>
      <c r="E613" s="3" t="str">
        <v>Vorderthal</v>
      </c>
      <c r="G613" s="19">
        <v>1976</v>
      </c>
      <c r="H613" s="19" t="s">
        <v>4540</v>
      </c>
    </row>
    <row r="614" spans="1:8" x14ac:dyDescent="0.2">
      <c r="A614" s="3">
        <v>1797</v>
      </c>
      <c r="B614" s="3" t="s">
        <v>642</v>
      </c>
      <c r="C614" s="3" t="s">
        <v>642</v>
      </c>
      <c r="D614" s="3" t="s">
        <v>309</v>
      </c>
      <c r="E614" s="3" t="str">
        <v>Wangen (SZ)</v>
      </c>
      <c r="G614" s="19">
        <v>1977</v>
      </c>
      <c r="H614" s="19" t="s">
        <v>4541</v>
      </c>
    </row>
    <row r="615" spans="1:8" x14ac:dyDescent="0.2">
      <c r="A615" s="3">
        <v>3176</v>
      </c>
      <c r="B615" s="3" t="s">
        <v>643</v>
      </c>
      <c r="C615" s="3" t="s">
        <v>643</v>
      </c>
      <c r="D615" s="3" t="s">
        <v>309</v>
      </c>
      <c r="E615" s="3" t="str">
        <v>Alpthal</v>
      </c>
      <c r="G615" s="19">
        <v>1978</v>
      </c>
      <c r="H615" s="19" t="s">
        <v>4541</v>
      </c>
    </row>
    <row r="616" spans="1:8" x14ac:dyDescent="0.2">
      <c r="A616" s="3">
        <v>3207</v>
      </c>
      <c r="B616" s="3" t="s">
        <v>644</v>
      </c>
      <c r="C616" s="3" t="s">
        <v>644</v>
      </c>
      <c r="D616" s="3" t="s">
        <v>309</v>
      </c>
      <c r="E616" s="3" t="str">
        <v>Arth</v>
      </c>
      <c r="G616" s="19">
        <v>1981</v>
      </c>
      <c r="H616" s="19" t="s">
        <v>4540</v>
      </c>
    </row>
    <row r="617" spans="1:8" x14ac:dyDescent="0.2">
      <c r="A617" s="3">
        <v>2744</v>
      </c>
      <c r="B617" s="3" t="s">
        <v>645</v>
      </c>
      <c r="C617" s="3" t="s">
        <v>645</v>
      </c>
      <c r="D617" s="3" t="s">
        <v>309</v>
      </c>
      <c r="E617" s="3" t="str">
        <v>Illgau</v>
      </c>
      <c r="G617" s="19">
        <v>1982</v>
      </c>
      <c r="H617" s="19" t="s">
        <v>4540</v>
      </c>
    </row>
    <row r="618" spans="1:8" x14ac:dyDescent="0.2">
      <c r="A618" s="3">
        <v>2735</v>
      </c>
      <c r="B618" s="3" t="s">
        <v>646</v>
      </c>
      <c r="C618" s="3" t="s">
        <v>646</v>
      </c>
      <c r="D618" s="3" t="s">
        <v>309</v>
      </c>
      <c r="E618" s="3" t="str">
        <v>Ingenbohl</v>
      </c>
      <c r="G618" s="19">
        <v>1983</v>
      </c>
      <c r="H618" s="19" t="s">
        <v>4540</v>
      </c>
    </row>
    <row r="619" spans="1:8" x14ac:dyDescent="0.2">
      <c r="A619" s="3">
        <v>2747</v>
      </c>
      <c r="B619" s="3" t="s">
        <v>647</v>
      </c>
      <c r="C619" s="3" t="s">
        <v>648</v>
      </c>
      <c r="D619" s="3" t="s">
        <v>309</v>
      </c>
      <c r="E619" s="3" t="str">
        <v>Lauerz</v>
      </c>
      <c r="G619" s="19">
        <v>1984</v>
      </c>
      <c r="H619" s="19" t="s">
        <v>4541</v>
      </c>
    </row>
    <row r="620" spans="1:8" x14ac:dyDescent="0.2">
      <c r="A620" s="3">
        <v>2738</v>
      </c>
      <c r="B620" s="3" t="s">
        <v>649</v>
      </c>
      <c r="C620" s="3" t="s">
        <v>649</v>
      </c>
      <c r="D620" s="3" t="s">
        <v>309</v>
      </c>
      <c r="E620" s="3" t="str">
        <v>Morschach</v>
      </c>
      <c r="G620" s="19">
        <v>1985</v>
      </c>
      <c r="H620" s="19" t="s">
        <v>4541</v>
      </c>
    </row>
    <row r="621" spans="1:8" x14ac:dyDescent="0.2">
      <c r="A621" s="3">
        <v>2746</v>
      </c>
      <c r="B621" s="3" t="s">
        <v>650</v>
      </c>
      <c r="C621" s="3" t="s">
        <v>650</v>
      </c>
      <c r="D621" s="3" t="s">
        <v>309</v>
      </c>
      <c r="E621" s="3" t="str">
        <v>Muotathal</v>
      </c>
      <c r="G621" s="19">
        <v>1986</v>
      </c>
      <c r="H621" s="19" t="s">
        <v>4542</v>
      </c>
    </row>
    <row r="622" spans="1:8" x14ac:dyDescent="0.2">
      <c r="A622" s="3">
        <v>2743</v>
      </c>
      <c r="B622" s="3" t="s">
        <v>651</v>
      </c>
      <c r="C622" s="3" t="s">
        <v>651</v>
      </c>
      <c r="D622" s="3" t="s">
        <v>309</v>
      </c>
      <c r="E622" s="3" t="str">
        <v>Oberiberg</v>
      </c>
      <c r="G622" s="19">
        <v>1987</v>
      </c>
      <c r="H622" s="19" t="s">
        <v>4540</v>
      </c>
    </row>
    <row r="623" spans="1:8" x14ac:dyDescent="0.2">
      <c r="A623" s="3">
        <v>2745</v>
      </c>
      <c r="B623" s="3" t="s">
        <v>652</v>
      </c>
      <c r="C623" s="3" t="s">
        <v>652</v>
      </c>
      <c r="D623" s="3" t="s">
        <v>309</v>
      </c>
      <c r="E623" s="3" t="str">
        <v>Riemenstalden</v>
      </c>
      <c r="G623" s="19">
        <v>1988</v>
      </c>
      <c r="H623" s="19" t="s">
        <v>4541</v>
      </c>
    </row>
    <row r="624" spans="1:8" x14ac:dyDescent="0.2">
      <c r="A624" s="3">
        <v>2732</v>
      </c>
      <c r="B624" s="3" t="s">
        <v>653</v>
      </c>
      <c r="C624" s="3" t="s">
        <v>653</v>
      </c>
      <c r="D624" s="3" t="s">
        <v>309</v>
      </c>
      <c r="E624" s="3" t="str">
        <v>Rothenthurm</v>
      </c>
      <c r="G624" s="19">
        <v>1991</v>
      </c>
      <c r="H624" s="19" t="s">
        <v>4540</v>
      </c>
    </row>
    <row r="625" spans="1:8" x14ac:dyDescent="0.2">
      <c r="A625" s="3">
        <v>2740</v>
      </c>
      <c r="B625" s="3" t="s">
        <v>654</v>
      </c>
      <c r="C625" s="3" t="s">
        <v>654</v>
      </c>
      <c r="D625" s="3" t="s">
        <v>309</v>
      </c>
      <c r="E625" s="3" t="str">
        <v>Sattel</v>
      </c>
      <c r="G625" s="19">
        <v>1992</v>
      </c>
      <c r="H625" s="19" t="s">
        <v>4540</v>
      </c>
    </row>
    <row r="626" spans="1:8" x14ac:dyDescent="0.2">
      <c r="A626" s="3">
        <v>2742</v>
      </c>
      <c r="B626" s="3" t="s">
        <v>655</v>
      </c>
      <c r="C626" s="3" t="s">
        <v>655</v>
      </c>
      <c r="D626" s="3" t="s">
        <v>309</v>
      </c>
      <c r="E626" s="3" t="str">
        <v>Schwyz</v>
      </c>
      <c r="G626" s="19">
        <v>1993</v>
      </c>
      <c r="H626" s="19" t="s">
        <v>4540</v>
      </c>
    </row>
    <row r="627" spans="1:8" x14ac:dyDescent="0.2">
      <c r="A627" s="3">
        <v>2732</v>
      </c>
      <c r="B627" s="3" t="s">
        <v>656</v>
      </c>
      <c r="C627" s="3" t="s">
        <v>656</v>
      </c>
      <c r="D627" s="3" t="s">
        <v>309</v>
      </c>
      <c r="E627" s="3" t="str">
        <v>Steinen</v>
      </c>
      <c r="G627" s="19">
        <v>1994</v>
      </c>
      <c r="H627" s="19" t="s">
        <v>4540</v>
      </c>
    </row>
    <row r="628" spans="1:8" x14ac:dyDescent="0.2">
      <c r="A628" s="3">
        <v>2762</v>
      </c>
      <c r="B628" s="3" t="s">
        <v>657</v>
      </c>
      <c r="C628" s="3" t="s">
        <v>658</v>
      </c>
      <c r="D628" s="3" t="s">
        <v>309</v>
      </c>
      <c r="E628" s="3" t="str">
        <v>Steinerberg</v>
      </c>
      <c r="G628" s="19">
        <v>1996</v>
      </c>
      <c r="H628" s="19" t="s">
        <v>4540</v>
      </c>
    </row>
    <row r="629" spans="1:8" x14ac:dyDescent="0.2">
      <c r="A629" s="3">
        <v>2712</v>
      </c>
      <c r="B629" s="3" t="s">
        <v>659</v>
      </c>
      <c r="C629" s="3" t="s">
        <v>660</v>
      </c>
      <c r="D629" s="3" t="s">
        <v>309</v>
      </c>
      <c r="E629" s="3" t="str">
        <v>Unteriberg</v>
      </c>
      <c r="G629" s="19">
        <v>1997</v>
      </c>
      <c r="H629" s="19" t="s">
        <v>4540</v>
      </c>
    </row>
    <row r="630" spans="1:8" x14ac:dyDescent="0.2">
      <c r="A630" s="3">
        <v>2713</v>
      </c>
      <c r="B630" s="3" t="s">
        <v>661</v>
      </c>
      <c r="C630" s="3" t="s">
        <v>660</v>
      </c>
      <c r="D630" s="3" t="s">
        <v>309</v>
      </c>
      <c r="E630" s="3" t="str">
        <v>Alpnach</v>
      </c>
      <c r="G630" s="19">
        <v>2000</v>
      </c>
      <c r="H630" s="19" t="s">
        <v>4536</v>
      </c>
    </row>
    <row r="631" spans="1:8" x14ac:dyDescent="0.2">
      <c r="A631" s="3">
        <v>2732</v>
      </c>
      <c r="B631" s="3" t="s">
        <v>660</v>
      </c>
      <c r="C631" s="3" t="s">
        <v>660</v>
      </c>
      <c r="D631" s="3" t="s">
        <v>309</v>
      </c>
      <c r="E631" s="3" t="str">
        <v>Engelberg</v>
      </c>
      <c r="G631" s="19">
        <v>2012</v>
      </c>
      <c r="H631" s="19" t="s">
        <v>4536</v>
      </c>
    </row>
    <row r="632" spans="1:8" x14ac:dyDescent="0.2">
      <c r="A632" s="3">
        <v>2732</v>
      </c>
      <c r="B632" s="3" t="s">
        <v>662</v>
      </c>
      <c r="C632" s="3" t="s">
        <v>663</v>
      </c>
      <c r="D632" s="3" t="s">
        <v>309</v>
      </c>
      <c r="E632" s="3" t="str">
        <v>Giswil</v>
      </c>
      <c r="G632" s="19">
        <v>2013</v>
      </c>
      <c r="H632" s="19" t="s">
        <v>4536</v>
      </c>
    </row>
    <row r="633" spans="1:8" x14ac:dyDescent="0.2">
      <c r="A633" s="3">
        <v>2827</v>
      </c>
      <c r="B633" s="3" t="s">
        <v>664</v>
      </c>
      <c r="C633" s="3" t="s">
        <v>664</v>
      </c>
      <c r="D633" s="3" t="s">
        <v>309</v>
      </c>
      <c r="E633" s="3" t="str">
        <v>Kerns</v>
      </c>
      <c r="G633" s="19">
        <v>2014</v>
      </c>
      <c r="H633" s="19" t="s">
        <v>4536</v>
      </c>
    </row>
    <row r="634" spans="1:8" x14ac:dyDescent="0.2">
      <c r="A634" s="3">
        <v>2747</v>
      </c>
      <c r="B634" s="3" t="s">
        <v>665</v>
      </c>
      <c r="C634" s="3" t="s">
        <v>665</v>
      </c>
      <c r="D634" s="3" t="s">
        <v>309</v>
      </c>
      <c r="E634" s="3" t="str">
        <v>Lungern</v>
      </c>
      <c r="G634" s="19">
        <v>2015</v>
      </c>
      <c r="H634" s="19" t="s">
        <v>4536</v>
      </c>
    </row>
    <row r="635" spans="1:8" x14ac:dyDescent="0.2">
      <c r="A635" s="3">
        <v>2736</v>
      </c>
      <c r="B635" s="3" t="s">
        <v>666</v>
      </c>
      <c r="C635" s="3" t="s">
        <v>666</v>
      </c>
      <c r="D635" s="3" t="s">
        <v>309</v>
      </c>
      <c r="E635" s="3" t="str">
        <v>Sachseln</v>
      </c>
      <c r="G635" s="19">
        <v>2016</v>
      </c>
      <c r="H635" s="19" t="s">
        <v>4536</v>
      </c>
    </row>
    <row r="636" spans="1:8" x14ac:dyDescent="0.2">
      <c r="A636" s="3">
        <v>2710</v>
      </c>
      <c r="B636" s="3" t="s">
        <v>667</v>
      </c>
      <c r="C636" s="3" t="s">
        <v>667</v>
      </c>
      <c r="D636" s="3" t="s">
        <v>309</v>
      </c>
      <c r="E636" s="3" t="str">
        <v>Sarnen</v>
      </c>
      <c r="G636" s="19">
        <v>2017</v>
      </c>
      <c r="H636" s="19" t="s">
        <v>4536</v>
      </c>
    </row>
    <row r="637" spans="1:8" x14ac:dyDescent="0.2">
      <c r="A637" s="3">
        <v>2720</v>
      </c>
      <c r="B637" s="3" t="s">
        <v>668</v>
      </c>
      <c r="C637" s="3" t="s">
        <v>667</v>
      </c>
      <c r="D637" s="3" t="s">
        <v>309</v>
      </c>
      <c r="E637" s="3" t="str">
        <v>Beckenried</v>
      </c>
      <c r="G637" s="19">
        <v>2019</v>
      </c>
      <c r="H637" s="19" t="s">
        <v>4543</v>
      </c>
    </row>
    <row r="638" spans="1:8" x14ac:dyDescent="0.2">
      <c r="A638" s="3">
        <v>2717</v>
      </c>
      <c r="B638" s="3" t="s">
        <v>669</v>
      </c>
      <c r="C638" s="3" t="s">
        <v>669</v>
      </c>
      <c r="D638" s="3" t="s">
        <v>309</v>
      </c>
      <c r="E638" s="3" t="str">
        <v>Buochs</v>
      </c>
      <c r="G638" s="19">
        <v>2022</v>
      </c>
      <c r="H638" s="19" t="s">
        <v>4536</v>
      </c>
    </row>
    <row r="639" spans="1:8" x14ac:dyDescent="0.2">
      <c r="A639" s="3">
        <v>2715</v>
      </c>
      <c r="B639" s="3" t="s">
        <v>670</v>
      </c>
      <c r="C639" s="3" t="s">
        <v>671</v>
      </c>
      <c r="D639" s="3" t="s">
        <v>309</v>
      </c>
      <c r="E639" s="3" t="str">
        <v>Dallenwil</v>
      </c>
      <c r="G639" s="19">
        <v>2023</v>
      </c>
      <c r="H639" s="19" t="s">
        <v>4536</v>
      </c>
    </row>
    <row r="640" spans="1:8" x14ac:dyDescent="0.2">
      <c r="A640" s="3">
        <v>2715</v>
      </c>
      <c r="B640" s="3" t="s">
        <v>672</v>
      </c>
      <c r="C640" s="3" t="s">
        <v>671</v>
      </c>
      <c r="D640" s="3" t="s">
        <v>309</v>
      </c>
      <c r="E640" s="3" t="str">
        <v>Emmetten</v>
      </c>
      <c r="G640" s="19">
        <v>2024</v>
      </c>
      <c r="H640" s="19" t="s">
        <v>4536</v>
      </c>
    </row>
    <row r="641" spans="1:8" x14ac:dyDescent="0.2">
      <c r="A641" s="3">
        <v>2716</v>
      </c>
      <c r="B641" s="3" t="s">
        <v>673</v>
      </c>
      <c r="C641" s="3" t="s">
        <v>671</v>
      </c>
      <c r="D641" s="3" t="s">
        <v>309</v>
      </c>
      <c r="E641" s="3" t="str">
        <v>Ennetbürgen</v>
      </c>
      <c r="G641" s="19">
        <v>2025</v>
      </c>
      <c r="H641" s="19" t="s">
        <v>4536</v>
      </c>
    </row>
    <row r="642" spans="1:8" x14ac:dyDescent="0.2">
      <c r="A642" s="3">
        <v>2717</v>
      </c>
      <c r="B642" s="3" t="s">
        <v>674</v>
      </c>
      <c r="C642" s="3" t="s">
        <v>671</v>
      </c>
      <c r="D642" s="3" t="s">
        <v>309</v>
      </c>
      <c r="E642" s="3" t="str">
        <v>Ennetmoos</v>
      </c>
      <c r="G642" s="19">
        <v>2027</v>
      </c>
      <c r="H642" s="19" t="s">
        <v>4533</v>
      </c>
    </row>
    <row r="643" spans="1:8" x14ac:dyDescent="0.2">
      <c r="A643" s="3">
        <v>2748</v>
      </c>
      <c r="B643" s="3" t="s">
        <v>675</v>
      </c>
      <c r="C643" s="3" t="s">
        <v>671</v>
      </c>
      <c r="D643" s="3" t="s">
        <v>309</v>
      </c>
      <c r="E643" s="3" t="str">
        <v>Hergiswil (NW)</v>
      </c>
      <c r="G643" s="19">
        <v>2028</v>
      </c>
      <c r="H643" s="19" t="s">
        <v>4536</v>
      </c>
    </row>
    <row r="644" spans="1:8" x14ac:dyDescent="0.2">
      <c r="A644" s="3">
        <v>2748</v>
      </c>
      <c r="B644" s="3" t="s">
        <v>676</v>
      </c>
      <c r="C644" s="3" t="s">
        <v>671</v>
      </c>
      <c r="D644" s="3" t="s">
        <v>309</v>
      </c>
      <c r="E644" s="3" t="str">
        <v>Oberdorf (NW)</v>
      </c>
      <c r="G644" s="19">
        <v>2034</v>
      </c>
      <c r="H644" s="19" t="s">
        <v>4536</v>
      </c>
    </row>
    <row r="645" spans="1:8" x14ac:dyDescent="0.2">
      <c r="A645" s="3">
        <v>2733</v>
      </c>
      <c r="B645" s="3" t="s">
        <v>677</v>
      </c>
      <c r="C645" s="3" t="s">
        <v>678</v>
      </c>
      <c r="D645" s="3" t="s">
        <v>309</v>
      </c>
      <c r="E645" s="3" t="str">
        <v>Stans</v>
      </c>
      <c r="G645" s="19">
        <v>2035</v>
      </c>
      <c r="H645" s="19" t="s">
        <v>4536</v>
      </c>
    </row>
    <row r="646" spans="1:8" x14ac:dyDescent="0.2">
      <c r="A646" s="3">
        <v>2735</v>
      </c>
      <c r="B646" s="3" t="s">
        <v>679</v>
      </c>
      <c r="C646" s="3" t="s">
        <v>678</v>
      </c>
      <c r="D646" s="3" t="s">
        <v>309</v>
      </c>
      <c r="E646" s="3" t="str">
        <v>Stansstad</v>
      </c>
      <c r="G646" s="19">
        <v>2036</v>
      </c>
      <c r="H646" s="19" t="s">
        <v>4536</v>
      </c>
    </row>
    <row r="647" spans="1:8" x14ac:dyDescent="0.2">
      <c r="A647" s="3">
        <v>2735</v>
      </c>
      <c r="B647" s="3" t="s">
        <v>680</v>
      </c>
      <c r="C647" s="3" t="s">
        <v>678</v>
      </c>
      <c r="D647" s="3" t="s">
        <v>309</v>
      </c>
      <c r="E647" s="3" t="str">
        <v>Wolfenschiessen</v>
      </c>
      <c r="G647" s="19">
        <v>2037</v>
      </c>
      <c r="H647" s="19" t="s">
        <v>4543</v>
      </c>
    </row>
    <row r="648" spans="1:8" x14ac:dyDescent="0.2">
      <c r="A648" s="3">
        <v>2520</v>
      </c>
      <c r="B648" s="3" t="s">
        <v>681</v>
      </c>
      <c r="C648" s="3" t="s">
        <v>681</v>
      </c>
      <c r="D648" s="3" t="s">
        <v>309</v>
      </c>
      <c r="E648" s="3" t="str">
        <v>Glarus Nord</v>
      </c>
      <c r="G648" s="19">
        <v>2042</v>
      </c>
      <c r="H648" s="19" t="s">
        <v>4536</v>
      </c>
    </row>
    <row r="649" spans="1:8" x14ac:dyDescent="0.2">
      <c r="A649" s="3">
        <v>2518</v>
      </c>
      <c r="B649" s="3" t="s">
        <v>682</v>
      </c>
      <c r="C649" s="3" t="s">
        <v>682</v>
      </c>
      <c r="D649" s="3" t="s">
        <v>309</v>
      </c>
      <c r="E649" s="3" t="str">
        <v>Glarus Süd</v>
      </c>
      <c r="G649" s="19">
        <v>2043</v>
      </c>
      <c r="H649" s="19" t="s">
        <v>4543</v>
      </c>
    </row>
    <row r="650" spans="1:8" x14ac:dyDescent="0.2">
      <c r="A650" s="3">
        <v>2515</v>
      </c>
      <c r="B650" s="3" t="s">
        <v>683</v>
      </c>
      <c r="C650" s="3" t="s">
        <v>684</v>
      </c>
      <c r="D650" s="3" t="s">
        <v>309</v>
      </c>
      <c r="E650" s="3" t="str">
        <v>Glarus</v>
      </c>
      <c r="G650" s="19">
        <v>2046</v>
      </c>
      <c r="H650" s="19" t="s">
        <v>4543</v>
      </c>
    </row>
    <row r="651" spans="1:8" x14ac:dyDescent="0.2">
      <c r="A651" s="3">
        <v>2516</v>
      </c>
      <c r="B651" s="3" t="s">
        <v>685</v>
      </c>
      <c r="C651" s="3" t="s">
        <v>684</v>
      </c>
      <c r="D651" s="3" t="s">
        <v>309</v>
      </c>
      <c r="E651" s="3" t="str">
        <v>Baar</v>
      </c>
      <c r="G651" s="19">
        <v>2052</v>
      </c>
      <c r="H651" s="19" t="s">
        <v>4543</v>
      </c>
    </row>
    <row r="652" spans="1:8" x14ac:dyDescent="0.2">
      <c r="A652" s="3">
        <v>2517</v>
      </c>
      <c r="B652" s="3" t="s">
        <v>686</v>
      </c>
      <c r="C652" s="3" t="s">
        <v>684</v>
      </c>
      <c r="D652" s="3" t="s">
        <v>309</v>
      </c>
      <c r="E652" s="3" t="str">
        <v>Cham</v>
      </c>
      <c r="G652" s="19">
        <v>2053</v>
      </c>
      <c r="H652" s="19" t="s">
        <v>4543</v>
      </c>
    </row>
    <row r="653" spans="1:8" x14ac:dyDescent="0.2">
      <c r="A653" s="3">
        <v>2558</v>
      </c>
      <c r="B653" s="3" t="s">
        <v>687</v>
      </c>
      <c r="C653" s="3" t="s">
        <v>687</v>
      </c>
      <c r="D653" s="3" t="s">
        <v>309</v>
      </c>
      <c r="E653" s="3" t="str">
        <v>Hünenberg</v>
      </c>
      <c r="G653" s="19">
        <v>2054</v>
      </c>
      <c r="H653" s="19" t="s">
        <v>4543</v>
      </c>
    </row>
    <row r="654" spans="1:8" x14ac:dyDescent="0.2">
      <c r="A654" s="3">
        <v>2564</v>
      </c>
      <c r="B654" s="3" t="s">
        <v>688</v>
      </c>
      <c r="C654" s="3" t="s">
        <v>688</v>
      </c>
      <c r="D654" s="3" t="s">
        <v>309</v>
      </c>
      <c r="E654" s="3" t="str">
        <v>Menzingen</v>
      </c>
      <c r="G654" s="19">
        <v>2056</v>
      </c>
      <c r="H654" s="19" t="s">
        <v>4543</v>
      </c>
    </row>
    <row r="655" spans="1:8" x14ac:dyDescent="0.2">
      <c r="A655" s="3">
        <v>2555</v>
      </c>
      <c r="B655" s="3" t="s">
        <v>689</v>
      </c>
      <c r="C655" s="3" t="s">
        <v>690</v>
      </c>
      <c r="D655" s="3" t="s">
        <v>309</v>
      </c>
      <c r="E655" s="3" t="str">
        <v>Neuheim</v>
      </c>
      <c r="G655" s="19">
        <v>2057</v>
      </c>
      <c r="H655" s="19" t="s">
        <v>4543</v>
      </c>
    </row>
    <row r="656" spans="1:8" x14ac:dyDescent="0.2">
      <c r="A656" s="3">
        <v>3274</v>
      </c>
      <c r="B656" s="3" t="s">
        <v>691</v>
      </c>
      <c r="C656" s="3" t="s">
        <v>692</v>
      </c>
      <c r="D656" s="3" t="s">
        <v>309</v>
      </c>
      <c r="E656" s="3" t="str">
        <v>Oberägeri</v>
      </c>
      <c r="G656" s="19">
        <v>2058</v>
      </c>
      <c r="H656" s="19" t="s">
        <v>4543</v>
      </c>
    </row>
    <row r="657" spans="1:8" x14ac:dyDescent="0.2">
      <c r="A657" s="3">
        <v>3272</v>
      </c>
      <c r="B657" s="3" t="s">
        <v>693</v>
      </c>
      <c r="C657" s="3" t="s">
        <v>693</v>
      </c>
      <c r="D657" s="3" t="s">
        <v>309</v>
      </c>
      <c r="E657" s="3" t="str">
        <v>Risch</v>
      </c>
      <c r="G657" s="19">
        <v>2063</v>
      </c>
      <c r="H657" s="19" t="s">
        <v>4536</v>
      </c>
    </row>
    <row r="658" spans="1:8" x14ac:dyDescent="0.2">
      <c r="A658" s="3">
        <v>2575</v>
      </c>
      <c r="B658" s="3" t="s">
        <v>694</v>
      </c>
      <c r="C658" s="3" t="s">
        <v>694</v>
      </c>
      <c r="D658" s="3" t="s">
        <v>309</v>
      </c>
      <c r="E658" s="3" t="str">
        <v>Steinhausen</v>
      </c>
      <c r="G658" s="19">
        <v>2065</v>
      </c>
      <c r="H658" s="19" t="s">
        <v>4543</v>
      </c>
    </row>
    <row r="659" spans="1:8" x14ac:dyDescent="0.2">
      <c r="A659" s="3">
        <v>3274</v>
      </c>
      <c r="B659" s="3" t="s">
        <v>695</v>
      </c>
      <c r="C659" s="3" t="s">
        <v>695</v>
      </c>
      <c r="D659" s="3" t="s">
        <v>309</v>
      </c>
      <c r="E659" s="3" t="str">
        <v>Unterägeri</v>
      </c>
      <c r="G659" s="19">
        <v>2067</v>
      </c>
      <c r="H659" s="19" t="s">
        <v>4536</v>
      </c>
    </row>
    <row r="660" spans="1:8" x14ac:dyDescent="0.2">
      <c r="A660" s="3">
        <v>2565</v>
      </c>
      <c r="B660" s="3" t="s">
        <v>696</v>
      </c>
      <c r="C660" s="3" t="s">
        <v>696</v>
      </c>
      <c r="D660" s="3" t="s">
        <v>309</v>
      </c>
      <c r="E660" s="3" t="str">
        <v>Walchwil</v>
      </c>
      <c r="G660" s="19">
        <v>2068</v>
      </c>
      <c r="H660" s="19" t="s">
        <v>4536</v>
      </c>
    </row>
    <row r="661" spans="1:8" x14ac:dyDescent="0.2">
      <c r="A661" s="3">
        <v>2563</v>
      </c>
      <c r="B661" s="3" t="s">
        <v>697</v>
      </c>
      <c r="C661" s="3" t="s">
        <v>697</v>
      </c>
      <c r="D661" s="3" t="s">
        <v>309</v>
      </c>
      <c r="E661" s="3" t="str">
        <v>Zug</v>
      </c>
      <c r="G661" s="19">
        <v>2072</v>
      </c>
      <c r="H661" s="19" t="s">
        <v>4536</v>
      </c>
    </row>
    <row r="662" spans="1:8" x14ac:dyDescent="0.2">
      <c r="A662" s="3">
        <v>2514</v>
      </c>
      <c r="B662" s="3" t="s">
        <v>698</v>
      </c>
      <c r="C662" s="3" t="s">
        <v>698</v>
      </c>
      <c r="D662" s="3" t="s">
        <v>309</v>
      </c>
      <c r="E662" s="3" t="str">
        <v>Châtillon (FR)</v>
      </c>
      <c r="G662" s="19">
        <v>2073</v>
      </c>
      <c r="H662" s="19" t="s">
        <v>4536</v>
      </c>
    </row>
    <row r="663" spans="1:8" x14ac:dyDescent="0.2">
      <c r="A663" s="3">
        <v>3274</v>
      </c>
      <c r="B663" s="3" t="s">
        <v>699</v>
      </c>
      <c r="C663" s="3" t="s">
        <v>699</v>
      </c>
      <c r="D663" s="3" t="s">
        <v>309</v>
      </c>
      <c r="E663" s="3" t="str">
        <v>Cugy (FR)</v>
      </c>
      <c r="G663" s="19">
        <v>2074</v>
      </c>
      <c r="H663" s="19" t="s">
        <v>4536</v>
      </c>
    </row>
    <row r="664" spans="1:8" x14ac:dyDescent="0.2">
      <c r="A664" s="3">
        <v>2572</v>
      </c>
      <c r="B664" s="3" t="s">
        <v>700</v>
      </c>
      <c r="C664" s="3" t="s">
        <v>700</v>
      </c>
      <c r="D664" s="3" t="s">
        <v>309</v>
      </c>
      <c r="E664" s="3" t="str">
        <v>Fétigny</v>
      </c>
      <c r="G664" s="19">
        <v>2075</v>
      </c>
      <c r="H664" s="19" t="s">
        <v>4536</v>
      </c>
    </row>
    <row r="665" spans="1:8" x14ac:dyDescent="0.2">
      <c r="A665" s="3">
        <v>2560</v>
      </c>
      <c r="B665" s="3" t="s">
        <v>701</v>
      </c>
      <c r="C665" s="3" t="s">
        <v>701</v>
      </c>
      <c r="D665" s="3" t="s">
        <v>309</v>
      </c>
      <c r="E665" s="3" t="str">
        <v>Gletterens</v>
      </c>
      <c r="G665" s="19">
        <v>2087</v>
      </c>
      <c r="H665" s="19" t="s">
        <v>4536</v>
      </c>
    </row>
    <row r="666" spans="1:8" x14ac:dyDescent="0.2">
      <c r="A666" s="3">
        <v>2552</v>
      </c>
      <c r="B666" s="3" t="s">
        <v>702</v>
      </c>
      <c r="C666" s="3" t="s">
        <v>702</v>
      </c>
      <c r="D666" s="3" t="s">
        <v>309</v>
      </c>
      <c r="E666" s="3" t="str">
        <v>Lully (FR)</v>
      </c>
      <c r="G666" s="19">
        <v>2088</v>
      </c>
      <c r="H666" s="19" t="s">
        <v>4536</v>
      </c>
    </row>
    <row r="667" spans="1:8" x14ac:dyDescent="0.2">
      <c r="A667" s="3">
        <v>2562</v>
      </c>
      <c r="B667" s="3" t="s">
        <v>703</v>
      </c>
      <c r="C667" s="3" t="s">
        <v>703</v>
      </c>
      <c r="D667" s="3" t="s">
        <v>309</v>
      </c>
      <c r="E667" s="3" t="str">
        <v>Ménières</v>
      </c>
      <c r="G667" s="19">
        <v>2103</v>
      </c>
      <c r="H667" s="19" t="s">
        <v>4543</v>
      </c>
    </row>
    <row r="668" spans="1:8" x14ac:dyDescent="0.2">
      <c r="A668" s="3">
        <v>2553</v>
      </c>
      <c r="B668" s="3" t="s">
        <v>704</v>
      </c>
      <c r="C668" s="3" t="s">
        <v>704</v>
      </c>
      <c r="D668" s="3" t="s">
        <v>309</v>
      </c>
      <c r="E668" s="3" t="str">
        <v>Montagny (FR)</v>
      </c>
      <c r="G668" s="19">
        <v>2105</v>
      </c>
      <c r="H668" s="19" t="s">
        <v>4535</v>
      </c>
    </row>
    <row r="669" spans="1:8" x14ac:dyDescent="0.2">
      <c r="A669" s="3">
        <v>2556</v>
      </c>
      <c r="B669" s="3" t="s">
        <v>705</v>
      </c>
      <c r="C669" s="3" t="s">
        <v>705</v>
      </c>
      <c r="D669" s="3" t="s">
        <v>309</v>
      </c>
      <c r="E669" s="3" t="str">
        <v>Nuvilly</v>
      </c>
      <c r="G669" s="19">
        <v>2108</v>
      </c>
      <c r="H669" s="19" t="s">
        <v>4535</v>
      </c>
    </row>
    <row r="670" spans="1:8" x14ac:dyDescent="0.2">
      <c r="A670" s="3">
        <v>2556</v>
      </c>
      <c r="B670" s="3" t="s">
        <v>706</v>
      </c>
      <c r="C670" s="3" t="s">
        <v>706</v>
      </c>
      <c r="D670" s="3" t="s">
        <v>309</v>
      </c>
      <c r="E670" s="3" t="str">
        <v>Prévondavaux</v>
      </c>
      <c r="G670" s="19">
        <v>2112</v>
      </c>
      <c r="H670" s="19" t="s">
        <v>4535</v>
      </c>
    </row>
    <row r="671" spans="1:8" x14ac:dyDescent="0.2">
      <c r="A671" s="3">
        <v>2557</v>
      </c>
      <c r="B671" s="3" t="s">
        <v>707</v>
      </c>
      <c r="C671" s="3" t="s">
        <v>708</v>
      </c>
      <c r="D671" s="3" t="s">
        <v>309</v>
      </c>
      <c r="E671" s="3" t="str">
        <v>Saint-Aubin (FR)</v>
      </c>
      <c r="G671" s="19">
        <v>2113</v>
      </c>
      <c r="H671" s="19" t="s">
        <v>4535</v>
      </c>
    </row>
    <row r="672" spans="1:8" x14ac:dyDescent="0.2">
      <c r="A672" s="3">
        <v>2572</v>
      </c>
      <c r="B672" s="3" t="s">
        <v>709</v>
      </c>
      <c r="C672" s="3" t="s">
        <v>710</v>
      </c>
      <c r="D672" s="3" t="s">
        <v>309</v>
      </c>
      <c r="E672" s="3" t="str">
        <v>Sévaz</v>
      </c>
      <c r="G672" s="19">
        <v>2114</v>
      </c>
      <c r="H672" s="19" t="s">
        <v>4535</v>
      </c>
    </row>
    <row r="673" spans="1:8" x14ac:dyDescent="0.2">
      <c r="A673" s="3">
        <v>2575</v>
      </c>
      <c r="B673" s="3" t="s">
        <v>711</v>
      </c>
      <c r="C673" s="3" t="s">
        <v>711</v>
      </c>
      <c r="D673" s="3" t="s">
        <v>309</v>
      </c>
      <c r="E673" s="3" t="str">
        <v>Surpierre</v>
      </c>
      <c r="G673" s="19">
        <v>2115</v>
      </c>
      <c r="H673" s="19" t="s">
        <v>4535</v>
      </c>
    </row>
    <row r="674" spans="1:8" x14ac:dyDescent="0.2">
      <c r="A674" s="3">
        <v>2575</v>
      </c>
      <c r="B674" s="3" t="s">
        <v>712</v>
      </c>
      <c r="C674" s="3" t="s">
        <v>711</v>
      </c>
      <c r="D674" s="3" t="s">
        <v>309</v>
      </c>
      <c r="E674" s="3" t="str">
        <v>Vallon</v>
      </c>
      <c r="G674" s="19">
        <v>2116</v>
      </c>
      <c r="H674" s="19" t="s">
        <v>4535</v>
      </c>
    </row>
    <row r="675" spans="1:8" x14ac:dyDescent="0.2">
      <c r="A675" s="3">
        <v>3272</v>
      </c>
      <c r="B675" s="3" t="s">
        <v>713</v>
      </c>
      <c r="C675" s="3" t="s">
        <v>713</v>
      </c>
      <c r="D675" s="3" t="s">
        <v>309</v>
      </c>
      <c r="E675" s="3" t="str">
        <v>Les Montets</v>
      </c>
      <c r="G675" s="19">
        <v>2117</v>
      </c>
      <c r="H675" s="19" t="s">
        <v>4535</v>
      </c>
    </row>
    <row r="676" spans="1:8" x14ac:dyDescent="0.2">
      <c r="A676" s="3">
        <v>3252</v>
      </c>
      <c r="B676" s="3" t="s">
        <v>714</v>
      </c>
      <c r="C676" s="3" t="s">
        <v>714</v>
      </c>
      <c r="D676" s="3" t="s">
        <v>309</v>
      </c>
      <c r="E676" s="3" t="str">
        <v>Delley-Portalban</v>
      </c>
      <c r="G676" s="19">
        <v>2123</v>
      </c>
      <c r="H676" s="19" t="s">
        <v>4535</v>
      </c>
    </row>
    <row r="677" spans="1:8" x14ac:dyDescent="0.2">
      <c r="A677" s="3">
        <v>2512</v>
      </c>
      <c r="B677" s="3" t="s">
        <v>715</v>
      </c>
      <c r="C677" s="3" t="s">
        <v>716</v>
      </c>
      <c r="D677" s="3" t="s">
        <v>309</v>
      </c>
      <c r="E677" s="3" t="str">
        <v>Belmont-Broye</v>
      </c>
      <c r="G677" s="19">
        <v>2124</v>
      </c>
      <c r="H677" s="19" t="s">
        <v>4535</v>
      </c>
    </row>
    <row r="678" spans="1:8" x14ac:dyDescent="0.2">
      <c r="A678" s="3">
        <v>2513</v>
      </c>
      <c r="B678" s="3" t="s">
        <v>717</v>
      </c>
      <c r="C678" s="3" t="s">
        <v>716</v>
      </c>
      <c r="D678" s="3" t="s">
        <v>309</v>
      </c>
      <c r="E678" s="3" t="str">
        <v>Estavayer</v>
      </c>
      <c r="G678" s="19">
        <v>2126</v>
      </c>
      <c r="H678" s="19" t="s">
        <v>4535</v>
      </c>
    </row>
    <row r="679" spans="1:8" x14ac:dyDescent="0.2">
      <c r="A679" s="3">
        <v>3763</v>
      </c>
      <c r="B679" s="3" t="s">
        <v>718</v>
      </c>
      <c r="C679" s="3" t="s">
        <v>718</v>
      </c>
      <c r="D679" s="3" t="s">
        <v>309</v>
      </c>
      <c r="E679" s="3" t="str">
        <v>Cheyres-Châbles</v>
      </c>
      <c r="G679" s="19">
        <v>2127</v>
      </c>
      <c r="H679" s="19" t="s">
        <v>4535</v>
      </c>
    </row>
    <row r="680" spans="1:8" x14ac:dyDescent="0.2">
      <c r="A680" s="3">
        <v>3764</v>
      </c>
      <c r="B680" s="3" t="s">
        <v>719</v>
      </c>
      <c r="C680" s="3" t="s">
        <v>718</v>
      </c>
      <c r="D680" s="3" t="s">
        <v>309</v>
      </c>
      <c r="E680" s="3" t="str">
        <v>Auboranges</v>
      </c>
      <c r="G680" s="19">
        <v>2149</v>
      </c>
      <c r="H680" s="19" t="s">
        <v>4543</v>
      </c>
    </row>
    <row r="681" spans="1:8" x14ac:dyDescent="0.2">
      <c r="A681" s="3">
        <v>3753</v>
      </c>
      <c r="B681" s="3" t="s">
        <v>720</v>
      </c>
      <c r="C681" s="3" t="s">
        <v>721</v>
      </c>
      <c r="D681" s="3" t="s">
        <v>309</v>
      </c>
      <c r="E681" s="3" t="str">
        <v>Billens-Hennens</v>
      </c>
      <c r="G681" s="19">
        <v>2206</v>
      </c>
      <c r="H681" s="19" t="s">
        <v>4543</v>
      </c>
    </row>
    <row r="682" spans="1:8" x14ac:dyDescent="0.2">
      <c r="A682" s="3">
        <v>3754</v>
      </c>
      <c r="B682" s="3" t="s">
        <v>721</v>
      </c>
      <c r="C682" s="3" t="s">
        <v>721</v>
      </c>
      <c r="D682" s="3" t="s">
        <v>309</v>
      </c>
      <c r="E682" s="3" t="str">
        <v>Chapelle (Glâne)</v>
      </c>
      <c r="G682" s="19">
        <v>2207</v>
      </c>
      <c r="H682" s="19" t="s">
        <v>4543</v>
      </c>
    </row>
    <row r="683" spans="1:8" x14ac:dyDescent="0.2">
      <c r="A683" s="3">
        <v>3755</v>
      </c>
      <c r="B683" s="3" t="s">
        <v>722</v>
      </c>
      <c r="C683" s="3" t="s">
        <v>721</v>
      </c>
      <c r="D683" s="3" t="s">
        <v>309</v>
      </c>
      <c r="E683" s="3" t="str">
        <v>Le Châtelard</v>
      </c>
      <c r="G683" s="19">
        <v>2208</v>
      </c>
      <c r="H683" s="19" t="s">
        <v>4543</v>
      </c>
    </row>
    <row r="684" spans="1:8" x14ac:dyDescent="0.2">
      <c r="A684" s="3">
        <v>3756</v>
      </c>
      <c r="B684" s="3" t="s">
        <v>723</v>
      </c>
      <c r="C684" s="3" t="s">
        <v>721</v>
      </c>
      <c r="D684" s="3" t="s">
        <v>309</v>
      </c>
      <c r="E684" s="3" t="str">
        <v>Châtonnaye</v>
      </c>
      <c r="G684" s="19">
        <v>2300</v>
      </c>
      <c r="H684" s="19" t="s">
        <v>4543</v>
      </c>
    </row>
    <row r="685" spans="1:8" x14ac:dyDescent="0.2">
      <c r="A685" s="3">
        <v>3757</v>
      </c>
      <c r="B685" s="3" t="s">
        <v>724</v>
      </c>
      <c r="C685" s="3" t="s">
        <v>721</v>
      </c>
      <c r="D685" s="3" t="s">
        <v>309</v>
      </c>
      <c r="E685" s="3" t="str">
        <v>Ecublens (FR)</v>
      </c>
      <c r="G685" s="19">
        <v>2314</v>
      </c>
      <c r="H685" s="19" t="s">
        <v>4543</v>
      </c>
    </row>
    <row r="686" spans="1:8" x14ac:dyDescent="0.2">
      <c r="A686" s="3">
        <v>3758</v>
      </c>
      <c r="B686" s="3" t="s">
        <v>725</v>
      </c>
      <c r="C686" s="3" t="s">
        <v>726</v>
      </c>
      <c r="D686" s="3" t="s">
        <v>309</v>
      </c>
      <c r="E686" s="3" t="str">
        <v>Grangettes</v>
      </c>
      <c r="G686" s="19">
        <v>2316</v>
      </c>
      <c r="H686" s="19" t="s">
        <v>4543</v>
      </c>
    </row>
    <row r="687" spans="1:8" x14ac:dyDescent="0.2">
      <c r="A687" s="3">
        <v>3762</v>
      </c>
      <c r="B687" s="3" t="s">
        <v>726</v>
      </c>
      <c r="C687" s="3" t="s">
        <v>726</v>
      </c>
      <c r="D687" s="3" t="s">
        <v>309</v>
      </c>
      <c r="E687" s="3" t="str">
        <v>Massonnens</v>
      </c>
      <c r="G687" s="19">
        <v>2318</v>
      </c>
      <c r="H687" s="19" t="s">
        <v>4543</v>
      </c>
    </row>
    <row r="688" spans="1:8" x14ac:dyDescent="0.2">
      <c r="A688" s="3">
        <v>3765</v>
      </c>
      <c r="B688" s="3" t="s">
        <v>727</v>
      </c>
      <c r="C688" s="3" t="s">
        <v>727</v>
      </c>
      <c r="D688" s="3" t="s">
        <v>309</v>
      </c>
      <c r="E688" s="3" t="str">
        <v>Mézières (FR)</v>
      </c>
      <c r="G688" s="19">
        <v>2322</v>
      </c>
      <c r="H688" s="19" t="s">
        <v>4543</v>
      </c>
    </row>
    <row r="689" spans="1:8" x14ac:dyDescent="0.2">
      <c r="A689" s="3">
        <v>3647</v>
      </c>
      <c r="B689" s="3" t="s">
        <v>728</v>
      </c>
      <c r="C689" s="3" t="s">
        <v>728</v>
      </c>
      <c r="D689" s="3" t="s">
        <v>309</v>
      </c>
      <c r="E689" s="3" t="str">
        <v>Montet (Glâne)</v>
      </c>
      <c r="G689" s="19">
        <v>2325</v>
      </c>
      <c r="H689" s="19" t="s">
        <v>4543</v>
      </c>
    </row>
    <row r="690" spans="1:8" x14ac:dyDescent="0.2">
      <c r="A690" s="3">
        <v>3646</v>
      </c>
      <c r="B690" s="3" t="s">
        <v>729</v>
      </c>
      <c r="C690" s="3" t="s">
        <v>730</v>
      </c>
      <c r="D690" s="3" t="s">
        <v>309</v>
      </c>
      <c r="E690" s="3" t="str">
        <v>Romont (FR)</v>
      </c>
      <c r="G690" s="19">
        <v>2333</v>
      </c>
      <c r="H690" s="19" t="s">
        <v>4543</v>
      </c>
    </row>
    <row r="691" spans="1:8" x14ac:dyDescent="0.2">
      <c r="A691" s="3">
        <v>3700</v>
      </c>
      <c r="B691" s="3" t="s">
        <v>730</v>
      </c>
      <c r="C691" s="3" t="s">
        <v>730</v>
      </c>
      <c r="D691" s="3" t="s">
        <v>309</v>
      </c>
      <c r="E691" s="3" t="str">
        <v>Rue</v>
      </c>
      <c r="G691" s="19">
        <v>2336</v>
      </c>
      <c r="H691" s="19" t="s">
        <v>4543</v>
      </c>
    </row>
    <row r="692" spans="1:8" x14ac:dyDescent="0.2">
      <c r="A692" s="3">
        <v>3702</v>
      </c>
      <c r="B692" s="3" t="s">
        <v>731</v>
      </c>
      <c r="C692" s="3" t="s">
        <v>730</v>
      </c>
      <c r="D692" s="3" t="s">
        <v>309</v>
      </c>
      <c r="E692" s="3" t="str">
        <v>Siviriez</v>
      </c>
      <c r="G692" s="19">
        <v>2338</v>
      </c>
      <c r="H692" s="19" t="s">
        <v>4543</v>
      </c>
    </row>
    <row r="693" spans="1:8" x14ac:dyDescent="0.2">
      <c r="A693" s="3">
        <v>3705</v>
      </c>
      <c r="B693" s="3" t="s">
        <v>732</v>
      </c>
      <c r="C693" s="3" t="s">
        <v>730</v>
      </c>
      <c r="D693" s="3" t="s">
        <v>309</v>
      </c>
      <c r="E693" s="3" t="str">
        <v>Ursy</v>
      </c>
      <c r="G693" s="19">
        <v>2340</v>
      </c>
      <c r="H693" s="19" t="s">
        <v>4543</v>
      </c>
    </row>
    <row r="694" spans="1:8" x14ac:dyDescent="0.2">
      <c r="A694" s="3">
        <v>3752</v>
      </c>
      <c r="B694" s="3" t="s">
        <v>733</v>
      </c>
      <c r="C694" s="3" t="s">
        <v>733</v>
      </c>
      <c r="D694" s="3" t="s">
        <v>309</v>
      </c>
      <c r="E694" s="3" t="str">
        <v>Vuisternens-devant-Romont</v>
      </c>
      <c r="G694" s="19">
        <v>2345</v>
      </c>
      <c r="H694" s="19" t="s">
        <v>4543</v>
      </c>
    </row>
    <row r="695" spans="1:8" x14ac:dyDescent="0.2">
      <c r="A695" s="3">
        <v>3631</v>
      </c>
      <c r="B695" s="3" t="s">
        <v>734</v>
      </c>
      <c r="C695" s="3" t="s">
        <v>735</v>
      </c>
      <c r="D695" s="3" t="s">
        <v>309</v>
      </c>
      <c r="E695" s="3" t="str">
        <v>Villorsonnens</v>
      </c>
      <c r="G695" s="19">
        <v>2350</v>
      </c>
      <c r="H695" s="19" t="s">
        <v>4543</v>
      </c>
    </row>
    <row r="696" spans="1:8" x14ac:dyDescent="0.2">
      <c r="A696" s="3">
        <v>3632</v>
      </c>
      <c r="B696" s="3" t="s">
        <v>736</v>
      </c>
      <c r="C696" s="3" t="s">
        <v>735</v>
      </c>
      <c r="D696" s="3" t="s">
        <v>309</v>
      </c>
      <c r="E696" s="3" t="str">
        <v>Torny</v>
      </c>
      <c r="G696" s="19">
        <v>2353</v>
      </c>
      <c r="H696" s="19" t="s">
        <v>4543</v>
      </c>
    </row>
    <row r="697" spans="1:8" x14ac:dyDescent="0.2">
      <c r="A697" s="3">
        <v>3632</v>
      </c>
      <c r="B697" s="3" t="s">
        <v>737</v>
      </c>
      <c r="C697" s="3" t="s">
        <v>735</v>
      </c>
      <c r="D697" s="3" t="s">
        <v>309</v>
      </c>
      <c r="E697" s="3" t="str">
        <v>Villaz</v>
      </c>
      <c r="G697" s="19">
        <v>2354</v>
      </c>
      <c r="H697" s="19" t="s">
        <v>4543</v>
      </c>
    </row>
    <row r="698" spans="1:8" x14ac:dyDescent="0.2">
      <c r="A698" s="3">
        <v>3864</v>
      </c>
      <c r="B698" s="3" t="s">
        <v>738</v>
      </c>
      <c r="C698" s="3" t="s">
        <v>738</v>
      </c>
      <c r="D698" s="3" t="s">
        <v>309</v>
      </c>
      <c r="E698" s="3" t="str">
        <v>Haut-Intyamon</v>
      </c>
      <c r="G698" s="19">
        <v>2360</v>
      </c>
      <c r="H698" s="19" t="s">
        <v>4543</v>
      </c>
    </row>
    <row r="699" spans="1:8" x14ac:dyDescent="0.2">
      <c r="A699" s="3">
        <v>6083</v>
      </c>
      <c r="B699" s="3" t="s">
        <v>739</v>
      </c>
      <c r="C699" s="3" t="s">
        <v>740</v>
      </c>
      <c r="D699" s="3" t="s">
        <v>309</v>
      </c>
      <c r="E699" s="3" t="str">
        <v>Pont-en-Ogoz</v>
      </c>
      <c r="G699" s="19">
        <v>2362</v>
      </c>
      <c r="H699" s="19" t="s">
        <v>4543</v>
      </c>
    </row>
    <row r="700" spans="1:8" x14ac:dyDescent="0.2">
      <c r="A700" s="3">
        <v>6084</v>
      </c>
      <c r="B700" s="3" t="s">
        <v>741</v>
      </c>
      <c r="C700" s="3" t="s">
        <v>740</v>
      </c>
      <c r="D700" s="3" t="s">
        <v>309</v>
      </c>
      <c r="E700" s="3" t="str">
        <v>Botterens</v>
      </c>
      <c r="G700" s="19">
        <v>2363</v>
      </c>
      <c r="H700" s="19" t="s">
        <v>4543</v>
      </c>
    </row>
    <row r="701" spans="1:8" x14ac:dyDescent="0.2">
      <c r="A701" s="3">
        <v>6085</v>
      </c>
      <c r="B701" s="3" t="s">
        <v>742</v>
      </c>
      <c r="C701" s="3" t="s">
        <v>740</v>
      </c>
      <c r="D701" s="3" t="s">
        <v>309</v>
      </c>
      <c r="E701" s="3" t="str">
        <v>Broc</v>
      </c>
      <c r="G701" s="19">
        <v>2364</v>
      </c>
      <c r="H701" s="19" t="s">
        <v>4543</v>
      </c>
    </row>
    <row r="702" spans="1:8" x14ac:dyDescent="0.2">
      <c r="A702" s="3">
        <v>6086</v>
      </c>
      <c r="B702" s="3" t="s">
        <v>743</v>
      </c>
      <c r="C702" s="3" t="s">
        <v>740</v>
      </c>
      <c r="D702" s="3" t="s">
        <v>309</v>
      </c>
      <c r="E702" s="3" t="str">
        <v>Bulle</v>
      </c>
      <c r="G702" s="19">
        <v>2400</v>
      </c>
      <c r="H702" s="19" t="s">
        <v>4543</v>
      </c>
    </row>
    <row r="703" spans="1:8" x14ac:dyDescent="0.2">
      <c r="A703" s="3">
        <v>3862</v>
      </c>
      <c r="B703" s="3" t="s">
        <v>744</v>
      </c>
      <c r="C703" s="3" t="s">
        <v>744</v>
      </c>
      <c r="D703" s="3" t="s">
        <v>309</v>
      </c>
      <c r="E703" s="3" t="str">
        <v>Châtel-sur-Montsalvens</v>
      </c>
      <c r="G703" s="19">
        <v>2405</v>
      </c>
      <c r="H703" s="19" t="s">
        <v>4543</v>
      </c>
    </row>
    <row r="704" spans="1:8" x14ac:dyDescent="0.2">
      <c r="A704" s="3">
        <v>3863</v>
      </c>
      <c r="B704" s="3" t="s">
        <v>745</v>
      </c>
      <c r="C704" s="3" t="s">
        <v>744</v>
      </c>
      <c r="D704" s="3" t="s">
        <v>309</v>
      </c>
      <c r="E704" s="3" t="str">
        <v>Corbières</v>
      </c>
      <c r="G704" s="19">
        <v>2406</v>
      </c>
      <c r="H704" s="19" t="s">
        <v>4535</v>
      </c>
    </row>
    <row r="705" spans="1:8" x14ac:dyDescent="0.2">
      <c r="A705" s="3">
        <v>3857</v>
      </c>
      <c r="B705" s="3" t="s">
        <v>746</v>
      </c>
      <c r="C705" s="3" t="s">
        <v>747</v>
      </c>
      <c r="D705" s="3" t="s">
        <v>309</v>
      </c>
      <c r="E705" s="3" t="str">
        <v>Crésuz</v>
      </c>
      <c r="G705" s="19">
        <v>2414</v>
      </c>
      <c r="H705" s="19" t="s">
        <v>4543</v>
      </c>
    </row>
    <row r="706" spans="1:8" x14ac:dyDescent="0.2">
      <c r="A706" s="3">
        <v>3860</v>
      </c>
      <c r="B706" s="3" t="s">
        <v>747</v>
      </c>
      <c r="C706" s="3" t="s">
        <v>747</v>
      </c>
      <c r="D706" s="3" t="s">
        <v>309</v>
      </c>
      <c r="E706" s="3" t="str">
        <v>Echarlens</v>
      </c>
      <c r="G706" s="19">
        <v>2416</v>
      </c>
      <c r="H706" s="19" t="s">
        <v>4543</v>
      </c>
    </row>
    <row r="707" spans="1:8" x14ac:dyDescent="0.2">
      <c r="A707" s="3">
        <v>3860</v>
      </c>
      <c r="B707" s="3" t="s">
        <v>748</v>
      </c>
      <c r="C707" s="3" t="s">
        <v>747</v>
      </c>
      <c r="D707" s="3" t="s">
        <v>309</v>
      </c>
      <c r="E707" s="3" t="str">
        <v>Grandvillard</v>
      </c>
      <c r="G707" s="19">
        <v>2502</v>
      </c>
      <c r="H707" s="19" t="s">
        <v>4539</v>
      </c>
    </row>
    <row r="708" spans="1:8" x14ac:dyDescent="0.2">
      <c r="A708" s="3">
        <v>3860</v>
      </c>
      <c r="B708" s="3" t="s">
        <v>749</v>
      </c>
      <c r="C708" s="3" t="s">
        <v>750</v>
      </c>
      <c r="D708" s="3" t="s">
        <v>309</v>
      </c>
      <c r="E708" s="3" t="str">
        <v>Gruyères</v>
      </c>
      <c r="G708" s="19">
        <v>2503</v>
      </c>
      <c r="H708" s="19" t="s">
        <v>4539</v>
      </c>
    </row>
    <row r="709" spans="1:8" x14ac:dyDescent="0.2">
      <c r="A709" s="3">
        <v>3860</v>
      </c>
      <c r="B709" s="3" t="s">
        <v>750</v>
      </c>
      <c r="C709" s="3" t="s">
        <v>750</v>
      </c>
      <c r="D709" s="3" t="s">
        <v>309</v>
      </c>
      <c r="E709" s="3" t="str">
        <v>Hauteville</v>
      </c>
      <c r="G709" s="19">
        <v>2504</v>
      </c>
      <c r="H709" s="19" t="s">
        <v>4539</v>
      </c>
    </row>
    <row r="710" spans="1:8" x14ac:dyDescent="0.2">
      <c r="A710" s="3">
        <v>3766</v>
      </c>
      <c r="B710" s="3" t="s">
        <v>751</v>
      </c>
      <c r="C710" s="3" t="s">
        <v>751</v>
      </c>
      <c r="D710" s="3" t="s">
        <v>309</v>
      </c>
      <c r="E710" s="3" t="str">
        <v>Jaun</v>
      </c>
      <c r="G710" s="19">
        <v>2505</v>
      </c>
      <c r="H710" s="19" t="s">
        <v>4539</v>
      </c>
    </row>
    <row r="711" spans="1:8" x14ac:dyDescent="0.2">
      <c r="A711" s="3">
        <v>3775</v>
      </c>
      <c r="B711" s="3" t="s">
        <v>752</v>
      </c>
      <c r="C711" s="3" t="s">
        <v>753</v>
      </c>
      <c r="D711" s="3" t="s">
        <v>309</v>
      </c>
      <c r="E711" s="3" t="str">
        <v>Marsens</v>
      </c>
      <c r="G711" s="19">
        <v>2512</v>
      </c>
      <c r="H711" s="19" t="s">
        <v>4539</v>
      </c>
    </row>
    <row r="712" spans="1:8" x14ac:dyDescent="0.2">
      <c r="A712" s="3">
        <v>3772</v>
      </c>
      <c r="B712" s="3" t="s">
        <v>754</v>
      </c>
      <c r="C712" s="3" t="s">
        <v>754</v>
      </c>
      <c r="D712" s="3" t="s">
        <v>309</v>
      </c>
      <c r="E712" s="3" t="str">
        <v>Morlon</v>
      </c>
      <c r="G712" s="19">
        <v>2513</v>
      </c>
      <c r="H712" s="19" t="s">
        <v>4539</v>
      </c>
    </row>
    <row r="713" spans="1:8" x14ac:dyDescent="0.2">
      <c r="A713" s="3">
        <v>3773</v>
      </c>
      <c r="B713" s="3" t="s">
        <v>755</v>
      </c>
      <c r="C713" s="3" t="s">
        <v>754</v>
      </c>
      <c r="D713" s="3" t="s">
        <v>309</v>
      </c>
      <c r="E713" s="3" t="str">
        <v>Le Pâquier (FR)</v>
      </c>
      <c r="G713" s="19">
        <v>2514</v>
      </c>
      <c r="H713" s="19" t="s">
        <v>4539</v>
      </c>
    </row>
    <row r="714" spans="1:8" x14ac:dyDescent="0.2">
      <c r="A714" s="3">
        <v>3770</v>
      </c>
      <c r="B714" s="3" t="s">
        <v>756</v>
      </c>
      <c r="C714" s="3" t="s">
        <v>756</v>
      </c>
      <c r="D714" s="3" t="s">
        <v>309</v>
      </c>
      <c r="E714" s="3" t="str">
        <v>Pont-la-Ville</v>
      </c>
      <c r="G714" s="19">
        <v>2515</v>
      </c>
      <c r="H714" s="19" t="s">
        <v>4539</v>
      </c>
    </row>
    <row r="715" spans="1:8" x14ac:dyDescent="0.2">
      <c r="A715" s="3">
        <v>3771</v>
      </c>
      <c r="B715" s="3" t="s">
        <v>757</v>
      </c>
      <c r="C715" s="3" t="s">
        <v>756</v>
      </c>
      <c r="D715" s="3" t="s">
        <v>309</v>
      </c>
      <c r="E715" s="3" t="str">
        <v>Riaz</v>
      </c>
      <c r="G715" s="19">
        <v>2516</v>
      </c>
      <c r="H715" s="19" t="s">
        <v>4543</v>
      </c>
    </row>
    <row r="716" spans="1:8" x14ac:dyDescent="0.2">
      <c r="A716" s="3">
        <v>3776</v>
      </c>
      <c r="B716" s="3" t="s">
        <v>758</v>
      </c>
      <c r="C716" s="3" t="s">
        <v>756</v>
      </c>
      <c r="D716" s="3" t="s">
        <v>309</v>
      </c>
      <c r="E716" s="3" t="str">
        <v>La Roche</v>
      </c>
      <c r="G716" s="19">
        <v>2517</v>
      </c>
      <c r="H716" s="19" t="s">
        <v>4543</v>
      </c>
    </row>
    <row r="717" spans="1:8" x14ac:dyDescent="0.2">
      <c r="A717" s="3">
        <v>3784</v>
      </c>
      <c r="B717" s="3" t="s">
        <v>759</v>
      </c>
      <c r="C717" s="3" t="s">
        <v>760</v>
      </c>
      <c r="D717" s="3" t="s">
        <v>309</v>
      </c>
      <c r="E717" s="3" t="str">
        <v>Sâles</v>
      </c>
      <c r="G717" s="19">
        <v>2518</v>
      </c>
      <c r="H717" s="19" t="s">
        <v>4543</v>
      </c>
    </row>
    <row r="718" spans="1:8" x14ac:dyDescent="0.2">
      <c r="A718" s="3">
        <v>3785</v>
      </c>
      <c r="B718" s="3" t="s">
        <v>761</v>
      </c>
      <c r="C718" s="3" t="s">
        <v>760</v>
      </c>
      <c r="D718" s="3" t="s">
        <v>309</v>
      </c>
      <c r="E718" s="3" t="str">
        <v>Sorens</v>
      </c>
      <c r="G718" s="19">
        <v>2520</v>
      </c>
      <c r="H718" s="19" t="s">
        <v>4539</v>
      </c>
    </row>
    <row r="719" spans="1:8" x14ac:dyDescent="0.2">
      <c r="A719" s="3">
        <v>3782</v>
      </c>
      <c r="B719" s="3" t="s">
        <v>762</v>
      </c>
      <c r="C719" s="3" t="s">
        <v>763</v>
      </c>
      <c r="D719" s="3" t="s">
        <v>309</v>
      </c>
      <c r="E719" s="3" t="str">
        <v>Vaulruz</v>
      </c>
      <c r="G719" s="19">
        <v>2523</v>
      </c>
      <c r="H719" s="19" t="s">
        <v>4539</v>
      </c>
    </row>
    <row r="720" spans="1:8" x14ac:dyDescent="0.2">
      <c r="A720" s="3">
        <v>1657</v>
      </c>
      <c r="B720" s="3" t="s">
        <v>764</v>
      </c>
      <c r="C720" s="3" t="s">
        <v>765</v>
      </c>
      <c r="D720" s="3" t="s">
        <v>309</v>
      </c>
      <c r="E720" s="3" t="str">
        <v>Vuadens</v>
      </c>
      <c r="G720" s="19">
        <v>2525</v>
      </c>
      <c r="H720" s="19" t="s">
        <v>4539</v>
      </c>
    </row>
    <row r="721" spans="1:8" x14ac:dyDescent="0.2">
      <c r="A721" s="3">
        <v>3777</v>
      </c>
      <c r="B721" s="3" t="s">
        <v>766</v>
      </c>
      <c r="C721" s="3" t="s">
        <v>765</v>
      </c>
      <c r="D721" s="3" t="s">
        <v>309</v>
      </c>
      <c r="E721" s="3" t="str">
        <v>Bas-Intyamon</v>
      </c>
      <c r="G721" s="19">
        <v>2532</v>
      </c>
      <c r="H721" s="19" t="s">
        <v>4539</v>
      </c>
    </row>
    <row r="722" spans="1:8" x14ac:dyDescent="0.2">
      <c r="A722" s="3">
        <v>3778</v>
      </c>
      <c r="B722" s="3" t="s">
        <v>767</v>
      </c>
      <c r="C722" s="3" t="s">
        <v>765</v>
      </c>
      <c r="D722" s="3" t="s">
        <v>309</v>
      </c>
      <c r="E722" s="3" t="str">
        <v>Val-de-Charmey</v>
      </c>
      <c r="G722" s="19">
        <v>2533</v>
      </c>
      <c r="H722" s="19" t="s">
        <v>4539</v>
      </c>
    </row>
    <row r="723" spans="1:8" x14ac:dyDescent="0.2">
      <c r="A723" s="3">
        <v>3780</v>
      </c>
      <c r="B723" s="3" t="s">
        <v>768</v>
      </c>
      <c r="C723" s="3" t="s">
        <v>765</v>
      </c>
      <c r="D723" s="3" t="s">
        <v>309</v>
      </c>
      <c r="E723" s="3" t="str">
        <v>Autigny</v>
      </c>
      <c r="G723" s="19">
        <v>2534</v>
      </c>
      <c r="H723" s="19" t="s">
        <v>4543</v>
      </c>
    </row>
    <row r="724" spans="1:8" x14ac:dyDescent="0.2">
      <c r="A724" s="3">
        <v>3781</v>
      </c>
      <c r="B724" s="3" t="s">
        <v>769</v>
      </c>
      <c r="C724" s="3" t="s">
        <v>765</v>
      </c>
      <c r="D724" s="3" t="s">
        <v>309</v>
      </c>
      <c r="E724" s="3" t="str">
        <v>Avry</v>
      </c>
      <c r="G724" s="19">
        <v>2535</v>
      </c>
      <c r="H724" s="19" t="s">
        <v>4543</v>
      </c>
    </row>
    <row r="725" spans="1:8" x14ac:dyDescent="0.2">
      <c r="A725" s="3">
        <v>3783</v>
      </c>
      <c r="B725" s="3" t="s">
        <v>770</v>
      </c>
      <c r="C725" s="3" t="s">
        <v>765</v>
      </c>
      <c r="D725" s="3" t="s">
        <v>309</v>
      </c>
      <c r="E725" s="3" t="str">
        <v>Belfaux</v>
      </c>
      <c r="G725" s="19">
        <v>2536</v>
      </c>
      <c r="H725" s="19" t="s">
        <v>4543</v>
      </c>
    </row>
    <row r="726" spans="1:8" x14ac:dyDescent="0.2">
      <c r="A726" s="3">
        <v>3792</v>
      </c>
      <c r="B726" s="3" t="s">
        <v>765</v>
      </c>
      <c r="C726" s="3" t="s">
        <v>765</v>
      </c>
      <c r="D726" s="3" t="s">
        <v>309</v>
      </c>
      <c r="E726" s="3" t="str">
        <v>Chénens</v>
      </c>
      <c r="G726" s="19">
        <v>2537</v>
      </c>
      <c r="H726" s="19" t="s">
        <v>4544</v>
      </c>
    </row>
    <row r="727" spans="1:8" x14ac:dyDescent="0.2">
      <c r="A727" s="3">
        <v>1738</v>
      </c>
      <c r="B727" s="3" t="s">
        <v>771</v>
      </c>
      <c r="C727" s="3" t="s">
        <v>772</v>
      </c>
      <c r="D727" s="3" t="s">
        <v>309</v>
      </c>
      <c r="E727" s="3" t="str">
        <v>Corminboeuf</v>
      </c>
      <c r="G727" s="19">
        <v>2538</v>
      </c>
      <c r="H727" s="19" t="s">
        <v>4539</v>
      </c>
    </row>
    <row r="728" spans="1:8" x14ac:dyDescent="0.2">
      <c r="A728" s="3">
        <v>3156</v>
      </c>
      <c r="B728" s="3" t="s">
        <v>773</v>
      </c>
      <c r="C728" s="3" t="s">
        <v>772</v>
      </c>
      <c r="D728" s="3" t="s">
        <v>309</v>
      </c>
      <c r="E728" s="3" t="str">
        <v>Cottens (FR)</v>
      </c>
      <c r="G728" s="19">
        <v>2540</v>
      </c>
      <c r="H728" s="19" t="s">
        <v>4539</v>
      </c>
    </row>
    <row r="729" spans="1:8" x14ac:dyDescent="0.2">
      <c r="A729" s="3">
        <v>3158</v>
      </c>
      <c r="B729" s="3" t="s">
        <v>772</v>
      </c>
      <c r="C729" s="3" t="s">
        <v>772</v>
      </c>
      <c r="D729" s="3" t="s">
        <v>309</v>
      </c>
      <c r="E729" s="3" t="str">
        <v>Ferpicloz</v>
      </c>
      <c r="G729" s="19">
        <v>2542</v>
      </c>
      <c r="H729" s="19" t="s">
        <v>4539</v>
      </c>
    </row>
    <row r="730" spans="1:8" x14ac:dyDescent="0.2">
      <c r="A730" s="3">
        <v>3159</v>
      </c>
      <c r="B730" s="3" t="s">
        <v>774</v>
      </c>
      <c r="C730" s="3" t="s">
        <v>772</v>
      </c>
      <c r="D730" s="3" t="s">
        <v>309</v>
      </c>
      <c r="E730" s="3" t="str">
        <v>Fribourg</v>
      </c>
      <c r="G730" s="19">
        <v>2543</v>
      </c>
      <c r="H730" s="19" t="s">
        <v>4539</v>
      </c>
    </row>
    <row r="731" spans="1:8" x14ac:dyDescent="0.2">
      <c r="A731" s="3">
        <v>3153</v>
      </c>
      <c r="B731" s="3" t="s">
        <v>775</v>
      </c>
      <c r="C731" s="3" t="s">
        <v>776</v>
      </c>
      <c r="D731" s="3" t="s">
        <v>309</v>
      </c>
      <c r="E731" s="3" t="str">
        <v>Givisiez</v>
      </c>
      <c r="G731" s="19">
        <v>2544</v>
      </c>
      <c r="H731" s="19" t="s">
        <v>4539</v>
      </c>
    </row>
    <row r="732" spans="1:8" x14ac:dyDescent="0.2">
      <c r="A732" s="3">
        <v>3154</v>
      </c>
      <c r="B732" s="3" t="s">
        <v>777</v>
      </c>
      <c r="C732" s="3" t="s">
        <v>776</v>
      </c>
      <c r="D732" s="3" t="s">
        <v>309</v>
      </c>
      <c r="E732" s="3" t="str">
        <v>Granges-Paccot</v>
      </c>
      <c r="G732" s="19">
        <v>2545</v>
      </c>
      <c r="H732" s="19" t="s">
        <v>4539</v>
      </c>
    </row>
    <row r="733" spans="1:8" x14ac:dyDescent="0.2">
      <c r="A733" s="3">
        <v>3148</v>
      </c>
      <c r="B733" s="3" t="s">
        <v>778</v>
      </c>
      <c r="C733" s="3" t="s">
        <v>779</v>
      </c>
      <c r="D733" s="3" t="s">
        <v>309</v>
      </c>
      <c r="E733" s="3" t="str">
        <v>Grolley</v>
      </c>
      <c r="G733" s="19">
        <v>2552</v>
      </c>
      <c r="H733" s="19" t="s">
        <v>4539</v>
      </c>
    </row>
    <row r="734" spans="1:8" x14ac:dyDescent="0.2">
      <c r="A734" s="3">
        <v>3150</v>
      </c>
      <c r="B734" s="3" t="s">
        <v>779</v>
      </c>
      <c r="C734" s="3" t="s">
        <v>779</v>
      </c>
      <c r="D734" s="3" t="s">
        <v>309</v>
      </c>
      <c r="E734" s="3" t="str">
        <v>Marly</v>
      </c>
      <c r="G734" s="19">
        <v>2553</v>
      </c>
      <c r="H734" s="19" t="s">
        <v>4539</v>
      </c>
    </row>
    <row r="735" spans="1:8" x14ac:dyDescent="0.2">
      <c r="A735" s="3">
        <v>3152</v>
      </c>
      <c r="B735" s="3" t="s">
        <v>780</v>
      </c>
      <c r="C735" s="3" t="s">
        <v>779</v>
      </c>
      <c r="D735" s="3" t="s">
        <v>309</v>
      </c>
      <c r="E735" s="3" t="str">
        <v>Matran</v>
      </c>
      <c r="G735" s="19">
        <v>2554</v>
      </c>
      <c r="H735" s="19" t="s">
        <v>4539</v>
      </c>
    </row>
    <row r="736" spans="1:8" x14ac:dyDescent="0.2">
      <c r="A736" s="3">
        <v>3157</v>
      </c>
      <c r="B736" s="3" t="s">
        <v>781</v>
      </c>
      <c r="C736" s="3" t="s">
        <v>779</v>
      </c>
      <c r="D736" s="3" t="s">
        <v>309</v>
      </c>
      <c r="E736" s="3" t="str">
        <v>Neyruz (FR)</v>
      </c>
      <c r="G736" s="19">
        <v>2555</v>
      </c>
      <c r="H736" s="19" t="s">
        <v>4539</v>
      </c>
    </row>
    <row r="737" spans="1:8" x14ac:dyDescent="0.2">
      <c r="A737" s="3">
        <v>3183</v>
      </c>
      <c r="B737" s="3" t="s">
        <v>782</v>
      </c>
      <c r="C737" s="3" t="s">
        <v>779</v>
      </c>
      <c r="D737" s="3" t="s">
        <v>309</v>
      </c>
      <c r="E737" s="3" t="str">
        <v>Pierrafortscha</v>
      </c>
      <c r="G737" s="19">
        <v>2556</v>
      </c>
      <c r="H737" s="19" t="s">
        <v>4539</v>
      </c>
    </row>
    <row r="738" spans="1:8" x14ac:dyDescent="0.2">
      <c r="A738" s="3">
        <v>3123</v>
      </c>
      <c r="B738" s="3" t="s">
        <v>783</v>
      </c>
      <c r="C738" s="3" t="s">
        <v>783</v>
      </c>
      <c r="D738" s="3" t="s">
        <v>309</v>
      </c>
      <c r="E738" s="3" t="str">
        <v>Ponthaux</v>
      </c>
      <c r="G738" s="19">
        <v>2557</v>
      </c>
      <c r="H738" s="19" t="s">
        <v>4539</v>
      </c>
    </row>
    <row r="739" spans="1:8" x14ac:dyDescent="0.2">
      <c r="A739" s="3">
        <v>3124</v>
      </c>
      <c r="B739" s="3" t="s">
        <v>784</v>
      </c>
      <c r="C739" s="3" t="s">
        <v>783</v>
      </c>
      <c r="D739" s="3" t="s">
        <v>309</v>
      </c>
      <c r="E739" s="3" t="str">
        <v>Le Mouret</v>
      </c>
      <c r="G739" s="19">
        <v>2558</v>
      </c>
      <c r="H739" s="19" t="s">
        <v>4539</v>
      </c>
    </row>
    <row r="740" spans="1:8" x14ac:dyDescent="0.2">
      <c r="A740" s="3">
        <v>3664</v>
      </c>
      <c r="B740" s="3" t="s">
        <v>785</v>
      </c>
      <c r="C740" s="3" t="s">
        <v>785</v>
      </c>
      <c r="D740" s="3" t="s">
        <v>309</v>
      </c>
      <c r="E740" s="3" t="str">
        <v>Treyvaux</v>
      </c>
      <c r="G740" s="19">
        <v>2560</v>
      </c>
      <c r="H740" s="19" t="s">
        <v>4539</v>
      </c>
    </row>
    <row r="741" spans="1:8" x14ac:dyDescent="0.2">
      <c r="A741" s="3">
        <v>3115</v>
      </c>
      <c r="B741" s="3" t="s">
        <v>786</v>
      </c>
      <c r="C741" s="3" t="s">
        <v>786</v>
      </c>
      <c r="D741" s="3" t="s">
        <v>309</v>
      </c>
      <c r="E741" s="3" t="str">
        <v>Villars-sur-Glâne</v>
      </c>
      <c r="G741" s="19">
        <v>2562</v>
      </c>
      <c r="H741" s="19" t="s">
        <v>4539</v>
      </c>
    </row>
    <row r="742" spans="1:8" x14ac:dyDescent="0.2">
      <c r="A742" s="3">
        <v>3663</v>
      </c>
      <c r="B742" s="3" t="s">
        <v>787</v>
      </c>
      <c r="C742" s="3" t="s">
        <v>787</v>
      </c>
      <c r="D742" s="3" t="s">
        <v>309</v>
      </c>
      <c r="E742" s="3" t="str">
        <v>Villarsel-sur-Marly</v>
      </c>
      <c r="G742" s="19">
        <v>2563</v>
      </c>
      <c r="H742" s="19" t="s">
        <v>4539</v>
      </c>
    </row>
    <row r="743" spans="1:8" x14ac:dyDescent="0.2">
      <c r="A743" s="3">
        <v>3629</v>
      </c>
      <c r="B743" s="3" t="s">
        <v>788</v>
      </c>
      <c r="C743" s="3" t="s">
        <v>788</v>
      </c>
      <c r="D743" s="3" t="s">
        <v>309</v>
      </c>
      <c r="E743" s="3" t="str">
        <v>Hauterive (FR)</v>
      </c>
      <c r="G743" s="19">
        <v>2564</v>
      </c>
      <c r="H743" s="19" t="s">
        <v>4539</v>
      </c>
    </row>
    <row r="744" spans="1:8" x14ac:dyDescent="0.2">
      <c r="A744" s="3">
        <v>3126</v>
      </c>
      <c r="B744" s="3" t="s">
        <v>789</v>
      </c>
      <c r="C744" s="3" t="s">
        <v>789</v>
      </c>
      <c r="D744" s="3" t="s">
        <v>309</v>
      </c>
      <c r="E744" s="3" t="str">
        <v>La Brillaz</v>
      </c>
      <c r="G744" s="19">
        <v>2565</v>
      </c>
      <c r="H744" s="19" t="s">
        <v>4539</v>
      </c>
    </row>
    <row r="745" spans="1:8" x14ac:dyDescent="0.2">
      <c r="A745" s="3">
        <v>3122</v>
      </c>
      <c r="B745" s="3" t="s">
        <v>790</v>
      </c>
      <c r="C745" s="3" t="s">
        <v>790</v>
      </c>
      <c r="D745" s="3" t="s">
        <v>309</v>
      </c>
      <c r="E745" s="3" t="str">
        <v>La Sonnaz</v>
      </c>
      <c r="G745" s="19">
        <v>2572</v>
      </c>
      <c r="H745" s="19" t="s">
        <v>4539</v>
      </c>
    </row>
    <row r="746" spans="1:8" x14ac:dyDescent="0.2">
      <c r="A746" s="3">
        <v>3116</v>
      </c>
      <c r="B746" s="3" t="s">
        <v>791</v>
      </c>
      <c r="C746" s="3" t="s">
        <v>792</v>
      </c>
      <c r="D746" s="3" t="s">
        <v>309</v>
      </c>
      <c r="E746" s="3" t="str">
        <v>Gibloux</v>
      </c>
      <c r="G746" s="19">
        <v>2575</v>
      </c>
      <c r="H746" s="19" t="s">
        <v>4539</v>
      </c>
    </row>
    <row r="747" spans="1:8" x14ac:dyDescent="0.2">
      <c r="A747" s="3">
        <v>3116</v>
      </c>
      <c r="B747" s="3" t="s">
        <v>793</v>
      </c>
      <c r="C747" s="3" t="s">
        <v>792</v>
      </c>
      <c r="D747" s="3" t="s">
        <v>309</v>
      </c>
      <c r="E747" s="3" t="str">
        <v>Prez</v>
      </c>
      <c r="G747" s="19">
        <v>2576</v>
      </c>
      <c r="H747" s="19" t="s">
        <v>4539</v>
      </c>
    </row>
    <row r="748" spans="1:8" x14ac:dyDescent="0.2">
      <c r="A748" s="3">
        <v>3116</v>
      </c>
      <c r="B748" s="3" t="s">
        <v>794</v>
      </c>
      <c r="C748" s="3" t="s">
        <v>792</v>
      </c>
      <c r="D748" s="3" t="s">
        <v>309</v>
      </c>
      <c r="E748" s="3" t="str">
        <v>Bois-d'Amont</v>
      </c>
      <c r="G748" s="19">
        <v>2577</v>
      </c>
      <c r="H748" s="19" t="s">
        <v>4539</v>
      </c>
    </row>
    <row r="749" spans="1:8" x14ac:dyDescent="0.2">
      <c r="A749" s="3">
        <v>3126</v>
      </c>
      <c r="B749" s="3" t="s">
        <v>795</v>
      </c>
      <c r="C749" s="3" t="s">
        <v>792</v>
      </c>
      <c r="D749" s="3" t="s">
        <v>309</v>
      </c>
      <c r="E749" s="3" t="str">
        <v>Courgevaux</v>
      </c>
      <c r="G749" s="19">
        <v>2603</v>
      </c>
      <c r="H749" s="19" t="s">
        <v>4543</v>
      </c>
    </row>
    <row r="750" spans="1:8" x14ac:dyDescent="0.2">
      <c r="A750" s="3">
        <v>3087</v>
      </c>
      <c r="B750" s="3" t="s">
        <v>796</v>
      </c>
      <c r="C750" s="3" t="s">
        <v>796</v>
      </c>
      <c r="D750" s="3" t="s">
        <v>309</v>
      </c>
      <c r="E750" s="3" t="str">
        <v>Courtepin</v>
      </c>
      <c r="G750" s="19">
        <v>2604</v>
      </c>
      <c r="H750" s="19" t="s">
        <v>4543</v>
      </c>
    </row>
    <row r="751" spans="1:8" x14ac:dyDescent="0.2">
      <c r="A751" s="3">
        <v>3099</v>
      </c>
      <c r="B751" s="3" t="s">
        <v>797</v>
      </c>
      <c r="C751" s="3" t="s">
        <v>798</v>
      </c>
      <c r="D751" s="3" t="s">
        <v>309</v>
      </c>
      <c r="E751" s="3" t="str">
        <v>Cressier (FR)</v>
      </c>
      <c r="G751" s="19">
        <v>2605</v>
      </c>
      <c r="H751" s="19" t="s">
        <v>4543</v>
      </c>
    </row>
    <row r="752" spans="1:8" x14ac:dyDescent="0.2">
      <c r="A752" s="3">
        <v>3128</v>
      </c>
      <c r="B752" s="3" t="s">
        <v>799</v>
      </c>
      <c r="C752" s="3" t="s">
        <v>798</v>
      </c>
      <c r="D752" s="3" t="s">
        <v>309</v>
      </c>
      <c r="E752" s="3" t="str">
        <v>Fräschels</v>
      </c>
      <c r="G752" s="19">
        <v>2606</v>
      </c>
      <c r="H752" s="19" t="s">
        <v>4543</v>
      </c>
    </row>
    <row r="753" spans="1:8" x14ac:dyDescent="0.2">
      <c r="A753" s="3">
        <v>3132</v>
      </c>
      <c r="B753" s="3" t="s">
        <v>798</v>
      </c>
      <c r="C753" s="3" t="s">
        <v>798</v>
      </c>
      <c r="D753" s="3" t="s">
        <v>309</v>
      </c>
      <c r="E753" s="3" t="str">
        <v>Greng</v>
      </c>
      <c r="G753" s="19">
        <v>2607</v>
      </c>
      <c r="H753" s="19" t="s">
        <v>4543</v>
      </c>
    </row>
    <row r="754" spans="1:8" x14ac:dyDescent="0.2">
      <c r="A754" s="3">
        <v>3088</v>
      </c>
      <c r="B754" s="3" t="s">
        <v>800</v>
      </c>
      <c r="C754" s="3" t="s">
        <v>800</v>
      </c>
      <c r="D754" s="3" t="s">
        <v>309</v>
      </c>
      <c r="E754" s="3" t="str">
        <v>Gurmels</v>
      </c>
      <c r="G754" s="19">
        <v>2608</v>
      </c>
      <c r="H754" s="19" t="s">
        <v>4543</v>
      </c>
    </row>
    <row r="755" spans="1:8" x14ac:dyDescent="0.2">
      <c r="A755" s="3">
        <v>3088</v>
      </c>
      <c r="B755" s="3" t="s">
        <v>801</v>
      </c>
      <c r="C755" s="3" t="s">
        <v>800</v>
      </c>
      <c r="D755" s="3" t="s">
        <v>309</v>
      </c>
      <c r="E755" s="3" t="str">
        <v>Kerzers</v>
      </c>
      <c r="G755" s="19">
        <v>2610</v>
      </c>
      <c r="H755" s="19" t="s">
        <v>4543</v>
      </c>
    </row>
    <row r="756" spans="1:8" x14ac:dyDescent="0.2">
      <c r="A756" s="3">
        <v>3089</v>
      </c>
      <c r="B756" s="3" t="s">
        <v>802</v>
      </c>
      <c r="C756" s="3" t="s">
        <v>800</v>
      </c>
      <c r="D756" s="3" t="s">
        <v>309</v>
      </c>
      <c r="E756" s="3" t="str">
        <v>Kleinbösingen</v>
      </c>
      <c r="G756" s="19">
        <v>2612</v>
      </c>
      <c r="H756" s="19" t="s">
        <v>4543</v>
      </c>
    </row>
    <row r="757" spans="1:8" x14ac:dyDescent="0.2">
      <c r="A757" s="3">
        <v>3155</v>
      </c>
      <c r="B757" s="3" t="s">
        <v>803</v>
      </c>
      <c r="C757" s="3" t="s">
        <v>800</v>
      </c>
      <c r="D757" s="3" t="s">
        <v>309</v>
      </c>
      <c r="E757" s="3" t="str">
        <v>Meyriez</v>
      </c>
      <c r="G757" s="19">
        <v>2613</v>
      </c>
      <c r="H757" s="19" t="s">
        <v>4543</v>
      </c>
    </row>
    <row r="758" spans="1:8" x14ac:dyDescent="0.2">
      <c r="A758" s="3">
        <v>3662</v>
      </c>
      <c r="B758" s="3" t="s">
        <v>804</v>
      </c>
      <c r="C758" s="3" t="s">
        <v>804</v>
      </c>
      <c r="D758" s="3" t="s">
        <v>309</v>
      </c>
      <c r="E758" s="3" t="str">
        <v>Misery-Courtion</v>
      </c>
      <c r="G758" s="19">
        <v>2615</v>
      </c>
      <c r="H758" s="19" t="s">
        <v>4543</v>
      </c>
    </row>
    <row r="759" spans="1:8" x14ac:dyDescent="0.2">
      <c r="A759" s="3">
        <v>3125</v>
      </c>
      <c r="B759" s="3" t="s">
        <v>805</v>
      </c>
      <c r="C759" s="3" t="s">
        <v>805</v>
      </c>
      <c r="D759" s="3" t="s">
        <v>309</v>
      </c>
      <c r="E759" s="3" t="str">
        <v>Muntelier</v>
      </c>
      <c r="G759" s="19">
        <v>2616</v>
      </c>
      <c r="H759" s="19" t="s">
        <v>4543</v>
      </c>
    </row>
    <row r="760" spans="1:8" x14ac:dyDescent="0.2">
      <c r="A760" s="3">
        <v>3628</v>
      </c>
      <c r="B760" s="3" t="s">
        <v>806</v>
      </c>
      <c r="C760" s="3" t="s">
        <v>806</v>
      </c>
      <c r="D760" s="3" t="s">
        <v>309</v>
      </c>
      <c r="E760" s="3" t="str">
        <v>Murten</v>
      </c>
      <c r="G760" s="19">
        <v>2710</v>
      </c>
      <c r="H760" s="19" t="s">
        <v>4543</v>
      </c>
    </row>
    <row r="761" spans="1:8" x14ac:dyDescent="0.2">
      <c r="A761" s="3">
        <v>3665</v>
      </c>
      <c r="B761" s="3" t="s">
        <v>807</v>
      </c>
      <c r="C761" s="3" t="s">
        <v>807</v>
      </c>
      <c r="D761" s="3" t="s">
        <v>309</v>
      </c>
      <c r="E761" s="3" t="str">
        <v>Ried bei Kerzers</v>
      </c>
      <c r="G761" s="19">
        <v>2712</v>
      </c>
      <c r="H761" s="19" t="s">
        <v>4543</v>
      </c>
    </row>
    <row r="762" spans="1:8" x14ac:dyDescent="0.2">
      <c r="A762" s="3">
        <v>3086</v>
      </c>
      <c r="B762" s="3" t="s">
        <v>808</v>
      </c>
      <c r="C762" s="3" t="s">
        <v>809</v>
      </c>
      <c r="D762" s="3" t="s">
        <v>309</v>
      </c>
      <c r="E762" s="3" t="str">
        <v>Ulmiz</v>
      </c>
      <c r="G762" s="19">
        <v>2713</v>
      </c>
      <c r="H762" s="19" t="s">
        <v>4543</v>
      </c>
    </row>
    <row r="763" spans="1:8" x14ac:dyDescent="0.2">
      <c r="A763" s="3">
        <v>3086</v>
      </c>
      <c r="B763" s="3" t="s">
        <v>810</v>
      </c>
      <c r="C763" s="3" t="s">
        <v>809</v>
      </c>
      <c r="D763" s="3" t="s">
        <v>309</v>
      </c>
      <c r="E763" s="3" t="str">
        <v>Mont-Vully</v>
      </c>
      <c r="G763" s="19">
        <v>2714</v>
      </c>
      <c r="H763" s="19" t="s">
        <v>4543</v>
      </c>
    </row>
    <row r="764" spans="1:8" x14ac:dyDescent="0.2">
      <c r="A764" s="3">
        <v>3127</v>
      </c>
      <c r="B764" s="3" t="s">
        <v>811</v>
      </c>
      <c r="C764" s="3" t="s">
        <v>812</v>
      </c>
      <c r="D764" s="3" t="s">
        <v>309</v>
      </c>
      <c r="E764" s="3" t="str">
        <v>Brünisried</v>
      </c>
      <c r="G764" s="19">
        <v>2715</v>
      </c>
      <c r="H764" s="19" t="s">
        <v>4543</v>
      </c>
    </row>
    <row r="765" spans="1:8" x14ac:dyDescent="0.2">
      <c r="A765" s="3">
        <v>3127</v>
      </c>
      <c r="B765" s="3" t="s">
        <v>813</v>
      </c>
      <c r="C765" s="3" t="s">
        <v>812</v>
      </c>
      <c r="D765" s="3" t="s">
        <v>309</v>
      </c>
      <c r="E765" s="3" t="str">
        <v>Düdingen</v>
      </c>
      <c r="G765" s="19">
        <v>2716</v>
      </c>
      <c r="H765" s="19" t="s">
        <v>4543</v>
      </c>
    </row>
    <row r="766" spans="1:8" x14ac:dyDescent="0.2">
      <c r="A766" s="3">
        <v>3128</v>
      </c>
      <c r="B766" s="3" t="s">
        <v>814</v>
      </c>
      <c r="C766" s="3" t="s">
        <v>812</v>
      </c>
      <c r="D766" s="3" t="s">
        <v>309</v>
      </c>
      <c r="E766" s="3" t="str">
        <v>Giffers</v>
      </c>
      <c r="G766" s="19">
        <v>2717</v>
      </c>
      <c r="H766" s="19" t="s">
        <v>4543</v>
      </c>
    </row>
    <row r="767" spans="1:8" x14ac:dyDescent="0.2">
      <c r="A767" s="3">
        <v>3536</v>
      </c>
      <c r="B767" s="3" t="s">
        <v>815</v>
      </c>
      <c r="C767" s="3" t="s">
        <v>816</v>
      </c>
      <c r="D767" s="3" t="s">
        <v>309</v>
      </c>
      <c r="E767" s="3" t="str">
        <v>Bösingen</v>
      </c>
      <c r="G767" s="19">
        <v>2718</v>
      </c>
      <c r="H767" s="19" t="s">
        <v>4543</v>
      </c>
    </row>
    <row r="768" spans="1:8" x14ac:dyDescent="0.2">
      <c r="A768" s="3">
        <v>3537</v>
      </c>
      <c r="B768" s="3" t="s">
        <v>816</v>
      </c>
      <c r="C768" s="3" t="s">
        <v>816</v>
      </c>
      <c r="D768" s="3" t="s">
        <v>309</v>
      </c>
      <c r="E768" s="3" t="str">
        <v>Heitenried</v>
      </c>
      <c r="G768" s="19">
        <v>2720</v>
      </c>
      <c r="H768" s="19" t="s">
        <v>4543</v>
      </c>
    </row>
    <row r="769" spans="1:8" x14ac:dyDescent="0.2">
      <c r="A769" s="3">
        <v>3550</v>
      </c>
      <c r="B769" s="3" t="s">
        <v>817</v>
      </c>
      <c r="C769" s="3" t="s">
        <v>817</v>
      </c>
      <c r="D769" s="3" t="s">
        <v>309</v>
      </c>
      <c r="E769" s="3" t="str">
        <v>Plaffeien</v>
      </c>
      <c r="G769" s="19">
        <v>2722</v>
      </c>
      <c r="H769" s="19" t="s">
        <v>4543</v>
      </c>
    </row>
    <row r="770" spans="1:8" x14ac:dyDescent="0.2">
      <c r="A770" s="3">
        <v>3551</v>
      </c>
      <c r="B770" s="3" t="s">
        <v>818</v>
      </c>
      <c r="C770" s="3" t="s">
        <v>817</v>
      </c>
      <c r="D770" s="3" t="s">
        <v>309</v>
      </c>
      <c r="E770" s="3" t="str">
        <v>Plasselb</v>
      </c>
      <c r="G770" s="19">
        <v>2723</v>
      </c>
      <c r="H770" s="19" t="s">
        <v>4543</v>
      </c>
    </row>
    <row r="771" spans="1:8" x14ac:dyDescent="0.2">
      <c r="A771" s="3">
        <v>3552</v>
      </c>
      <c r="B771" s="3" t="s">
        <v>819</v>
      </c>
      <c r="C771" s="3" t="s">
        <v>817</v>
      </c>
      <c r="D771" s="3" t="s">
        <v>309</v>
      </c>
      <c r="E771" s="3" t="str">
        <v>Rechthalten</v>
      </c>
      <c r="G771" s="19">
        <v>2732</v>
      </c>
      <c r="H771" s="19" t="s">
        <v>4543</v>
      </c>
    </row>
    <row r="772" spans="1:8" x14ac:dyDescent="0.2">
      <c r="A772" s="3">
        <v>3553</v>
      </c>
      <c r="B772" s="3" t="s">
        <v>820</v>
      </c>
      <c r="C772" s="3" t="s">
        <v>817</v>
      </c>
      <c r="D772" s="3" t="s">
        <v>309</v>
      </c>
      <c r="E772" s="3" t="str">
        <v>St. Silvester</v>
      </c>
      <c r="G772" s="19">
        <v>2733</v>
      </c>
      <c r="H772" s="19" t="s">
        <v>4544</v>
      </c>
    </row>
    <row r="773" spans="1:8" x14ac:dyDescent="0.2">
      <c r="A773" s="3">
        <v>3438</v>
      </c>
      <c r="B773" s="3" t="s">
        <v>821</v>
      </c>
      <c r="C773" s="3" t="s">
        <v>821</v>
      </c>
      <c r="D773" s="3" t="s">
        <v>309</v>
      </c>
      <c r="E773" s="3" t="str">
        <v>St. Ursen</v>
      </c>
      <c r="G773" s="19">
        <v>2735</v>
      </c>
      <c r="H773" s="19" t="s">
        <v>4544</v>
      </c>
    </row>
    <row r="774" spans="1:8" x14ac:dyDescent="0.2">
      <c r="A774" s="3">
        <v>3543</v>
      </c>
      <c r="B774" s="3" t="s">
        <v>822</v>
      </c>
      <c r="C774" s="3" t="s">
        <v>821</v>
      </c>
      <c r="D774" s="3" t="s">
        <v>309</v>
      </c>
      <c r="E774" s="3" t="str">
        <v>Schmitten (FR)</v>
      </c>
      <c r="G774" s="19">
        <v>2736</v>
      </c>
      <c r="H774" s="19" t="s">
        <v>4544</v>
      </c>
    </row>
    <row r="775" spans="1:8" x14ac:dyDescent="0.2">
      <c r="A775" s="3">
        <v>3538</v>
      </c>
      <c r="B775" s="3" t="s">
        <v>823</v>
      </c>
      <c r="C775" s="3" t="s">
        <v>823</v>
      </c>
      <c r="D775" s="3" t="s">
        <v>309</v>
      </c>
      <c r="E775" s="3" t="str">
        <v>Tafers</v>
      </c>
      <c r="G775" s="19">
        <v>2738</v>
      </c>
      <c r="H775" s="19" t="s">
        <v>4544</v>
      </c>
    </row>
    <row r="776" spans="1:8" x14ac:dyDescent="0.2">
      <c r="A776" s="3">
        <v>3433</v>
      </c>
      <c r="B776" s="3" t="s">
        <v>824</v>
      </c>
      <c r="C776" s="3" t="s">
        <v>825</v>
      </c>
      <c r="D776" s="3" t="s">
        <v>309</v>
      </c>
      <c r="E776" s="3" t="str">
        <v>Tentlingen</v>
      </c>
      <c r="G776" s="19">
        <v>2740</v>
      </c>
      <c r="H776" s="19" t="s">
        <v>4544</v>
      </c>
    </row>
    <row r="777" spans="1:8" x14ac:dyDescent="0.2">
      <c r="A777" s="3">
        <v>3436</v>
      </c>
      <c r="B777" s="3" t="s">
        <v>826</v>
      </c>
      <c r="C777" s="3" t="s">
        <v>825</v>
      </c>
      <c r="D777" s="3" t="s">
        <v>309</v>
      </c>
      <c r="E777" s="3" t="str">
        <v>Ueberstorf</v>
      </c>
      <c r="G777" s="19">
        <v>2742</v>
      </c>
      <c r="H777" s="19" t="s">
        <v>4544</v>
      </c>
    </row>
    <row r="778" spans="1:8" x14ac:dyDescent="0.2">
      <c r="A778" s="3">
        <v>3437</v>
      </c>
      <c r="B778" s="3" t="s">
        <v>825</v>
      </c>
      <c r="C778" s="3" t="s">
        <v>825</v>
      </c>
      <c r="D778" s="3" t="s">
        <v>309</v>
      </c>
      <c r="E778" s="3" t="str">
        <v>Wünnewil-Flamatt</v>
      </c>
      <c r="G778" s="19">
        <v>2743</v>
      </c>
      <c r="H778" s="19" t="s">
        <v>4544</v>
      </c>
    </row>
    <row r="779" spans="1:8" x14ac:dyDescent="0.2">
      <c r="A779" s="3">
        <v>6197</v>
      </c>
      <c r="B779" s="3" t="s">
        <v>827</v>
      </c>
      <c r="C779" s="3" t="s">
        <v>827</v>
      </c>
      <c r="D779" s="3" t="s">
        <v>309</v>
      </c>
      <c r="E779" s="3" t="str">
        <v>Attalens</v>
      </c>
      <c r="G779" s="19">
        <v>2744</v>
      </c>
      <c r="H779" s="19" t="s">
        <v>4544</v>
      </c>
    </row>
    <row r="780" spans="1:8" x14ac:dyDescent="0.2">
      <c r="A780" s="3">
        <v>3534</v>
      </c>
      <c r="B780" s="3" t="s">
        <v>828</v>
      </c>
      <c r="C780" s="3" t="s">
        <v>828</v>
      </c>
      <c r="D780" s="3" t="s">
        <v>309</v>
      </c>
      <c r="E780" s="3" t="str">
        <v>Bossonnens</v>
      </c>
      <c r="G780" s="19">
        <v>2745</v>
      </c>
      <c r="H780" s="19" t="s">
        <v>4544</v>
      </c>
    </row>
    <row r="781" spans="1:8" x14ac:dyDescent="0.2">
      <c r="A781" s="3">
        <v>3535</v>
      </c>
      <c r="B781" s="3" t="s">
        <v>829</v>
      </c>
      <c r="C781" s="3" t="s">
        <v>828</v>
      </c>
      <c r="D781" s="3" t="s">
        <v>309</v>
      </c>
      <c r="E781" s="3" t="str">
        <v>Châtel-Saint-Denis</v>
      </c>
      <c r="G781" s="19">
        <v>2746</v>
      </c>
      <c r="H781" s="19" t="s">
        <v>4544</v>
      </c>
    </row>
    <row r="782" spans="1:8" x14ac:dyDescent="0.2">
      <c r="A782" s="3">
        <v>3556</v>
      </c>
      <c r="B782" s="3" t="s">
        <v>830</v>
      </c>
      <c r="C782" s="3" t="s">
        <v>830</v>
      </c>
      <c r="D782" s="3" t="s">
        <v>309</v>
      </c>
      <c r="E782" s="3" t="str">
        <v>Granges (Veveyse)</v>
      </c>
      <c r="G782" s="19">
        <v>2747</v>
      </c>
      <c r="H782" s="19" t="s">
        <v>4544</v>
      </c>
    </row>
    <row r="783" spans="1:8" x14ac:dyDescent="0.2">
      <c r="A783" s="3">
        <v>3557</v>
      </c>
      <c r="B783" s="3" t="s">
        <v>831</v>
      </c>
      <c r="C783" s="3" t="s">
        <v>830</v>
      </c>
      <c r="D783" s="3" t="s">
        <v>309</v>
      </c>
      <c r="E783" s="3" t="str">
        <v>Remaufens</v>
      </c>
      <c r="G783" s="19">
        <v>2748</v>
      </c>
      <c r="H783" s="19" t="s">
        <v>4543</v>
      </c>
    </row>
    <row r="784" spans="1:8" x14ac:dyDescent="0.2">
      <c r="A784" s="3">
        <v>3555</v>
      </c>
      <c r="B784" s="3" t="s">
        <v>832</v>
      </c>
      <c r="C784" s="3" t="s">
        <v>832</v>
      </c>
      <c r="D784" s="3" t="s">
        <v>309</v>
      </c>
      <c r="E784" s="3" t="str">
        <v>Saint-Martin (FR)</v>
      </c>
      <c r="G784" s="19">
        <v>2762</v>
      </c>
      <c r="H784" s="19" t="s">
        <v>4544</v>
      </c>
    </row>
    <row r="785" spans="1:8" x14ac:dyDescent="0.2">
      <c r="A785" s="3">
        <v>3633</v>
      </c>
      <c r="B785" s="3" t="s">
        <v>833</v>
      </c>
      <c r="C785" s="3" t="s">
        <v>833</v>
      </c>
      <c r="D785" s="3" t="s">
        <v>309</v>
      </c>
      <c r="E785" s="3" t="str">
        <v>Semsales</v>
      </c>
      <c r="G785" s="19">
        <v>2800</v>
      </c>
      <c r="H785" s="19" t="s">
        <v>4544</v>
      </c>
    </row>
    <row r="786" spans="1:8" x14ac:dyDescent="0.2">
      <c r="A786" s="3">
        <v>3638</v>
      </c>
      <c r="B786" s="3" t="s">
        <v>834</v>
      </c>
      <c r="C786" s="3" t="s">
        <v>834</v>
      </c>
      <c r="D786" s="3" t="s">
        <v>309</v>
      </c>
      <c r="E786" s="3" t="str">
        <v>Le Flon</v>
      </c>
      <c r="G786" s="19">
        <v>2802</v>
      </c>
      <c r="H786" s="19" t="s">
        <v>4544</v>
      </c>
    </row>
    <row r="787" spans="1:8" x14ac:dyDescent="0.2">
      <c r="A787" s="3">
        <v>3615</v>
      </c>
      <c r="B787" s="3" t="s">
        <v>835</v>
      </c>
      <c r="C787" s="3" t="s">
        <v>836</v>
      </c>
      <c r="D787" s="3" t="s">
        <v>309</v>
      </c>
      <c r="E787" s="3" t="str">
        <v>La Verrerie</v>
      </c>
      <c r="G787" s="19">
        <v>2803</v>
      </c>
      <c r="H787" s="19" t="s">
        <v>4544</v>
      </c>
    </row>
    <row r="788" spans="1:8" x14ac:dyDescent="0.2">
      <c r="A788" s="3">
        <v>3619</v>
      </c>
      <c r="B788" s="3" t="s">
        <v>837</v>
      </c>
      <c r="C788" s="3" t="s">
        <v>837</v>
      </c>
      <c r="D788" s="3" t="s">
        <v>309</v>
      </c>
      <c r="E788" s="3" t="str">
        <v>Egerkingen</v>
      </c>
      <c r="G788" s="19">
        <v>2805</v>
      </c>
      <c r="H788" s="19" t="s">
        <v>4544</v>
      </c>
    </row>
    <row r="789" spans="1:8" x14ac:dyDescent="0.2">
      <c r="A789" s="3">
        <v>3617</v>
      </c>
      <c r="B789" s="3" t="s">
        <v>838</v>
      </c>
      <c r="C789" s="3" t="s">
        <v>839</v>
      </c>
      <c r="D789" s="3" t="s">
        <v>309</v>
      </c>
      <c r="E789" s="3" t="str">
        <v>Härkingen</v>
      </c>
      <c r="G789" s="19">
        <v>2806</v>
      </c>
      <c r="H789" s="19" t="s">
        <v>4544</v>
      </c>
    </row>
    <row r="790" spans="1:8" x14ac:dyDescent="0.2">
      <c r="A790" s="3">
        <v>3625</v>
      </c>
      <c r="B790" s="3" t="s">
        <v>840</v>
      </c>
      <c r="C790" s="3" t="s">
        <v>840</v>
      </c>
      <c r="D790" s="3" t="s">
        <v>309</v>
      </c>
      <c r="E790" s="3" t="str">
        <v>Kestenholz</v>
      </c>
      <c r="G790" s="19">
        <v>2807</v>
      </c>
      <c r="H790" s="19" t="s">
        <v>4545</v>
      </c>
    </row>
    <row r="791" spans="1:8" x14ac:dyDescent="0.2">
      <c r="A791" s="3">
        <v>3627</v>
      </c>
      <c r="B791" s="3" t="s">
        <v>841</v>
      </c>
      <c r="C791" s="3" t="s">
        <v>841</v>
      </c>
      <c r="D791" s="3" t="s">
        <v>309</v>
      </c>
      <c r="E791" s="3" t="str">
        <v>Neuendorf</v>
      </c>
      <c r="G791" s="19">
        <v>2812</v>
      </c>
      <c r="H791" s="19" t="s">
        <v>4545</v>
      </c>
    </row>
    <row r="792" spans="1:8" x14ac:dyDescent="0.2">
      <c r="A792" s="3">
        <v>3626</v>
      </c>
      <c r="B792" s="3" t="s">
        <v>842</v>
      </c>
      <c r="C792" s="3" t="s">
        <v>843</v>
      </c>
      <c r="D792" s="3" t="s">
        <v>309</v>
      </c>
      <c r="E792" s="3" t="str">
        <v>Niederbuchsiten</v>
      </c>
      <c r="G792" s="19">
        <v>2813</v>
      </c>
      <c r="H792" s="19" t="s">
        <v>4545</v>
      </c>
    </row>
    <row r="793" spans="1:8" x14ac:dyDescent="0.2">
      <c r="A793" s="3">
        <v>3652</v>
      </c>
      <c r="B793" s="3" t="s">
        <v>843</v>
      </c>
      <c r="C793" s="3" t="s">
        <v>843</v>
      </c>
      <c r="D793" s="3" t="s">
        <v>309</v>
      </c>
      <c r="E793" s="3" t="str">
        <v>Oberbuchsiten</v>
      </c>
      <c r="G793" s="19">
        <v>2814</v>
      </c>
      <c r="H793" s="19" t="s">
        <v>4545</v>
      </c>
    </row>
    <row r="794" spans="1:8" x14ac:dyDescent="0.2">
      <c r="A794" s="3">
        <v>3622</v>
      </c>
      <c r="B794" s="3" t="s">
        <v>844</v>
      </c>
      <c r="C794" s="3" t="s">
        <v>845</v>
      </c>
      <c r="D794" s="3" t="s">
        <v>309</v>
      </c>
      <c r="E794" s="3" t="str">
        <v>Oensingen</v>
      </c>
      <c r="G794" s="19">
        <v>2822</v>
      </c>
      <c r="H794" s="19" t="s">
        <v>4544</v>
      </c>
    </row>
    <row r="795" spans="1:8" x14ac:dyDescent="0.2">
      <c r="A795" s="3">
        <v>3623</v>
      </c>
      <c r="B795" s="3" t="s">
        <v>846</v>
      </c>
      <c r="C795" s="3" t="s">
        <v>847</v>
      </c>
      <c r="D795" s="3" t="s">
        <v>309</v>
      </c>
      <c r="E795" s="3" t="str">
        <v>Wolfwil</v>
      </c>
      <c r="G795" s="19">
        <v>2823</v>
      </c>
      <c r="H795" s="19" t="s">
        <v>4544</v>
      </c>
    </row>
    <row r="796" spans="1:8" x14ac:dyDescent="0.2">
      <c r="A796" s="3">
        <v>3623</v>
      </c>
      <c r="B796" s="3" t="s">
        <v>848</v>
      </c>
      <c r="C796" s="3" t="s">
        <v>847</v>
      </c>
      <c r="D796" s="3" t="s">
        <v>309</v>
      </c>
      <c r="E796" s="3" t="str">
        <v>Aedermannsdorf</v>
      </c>
      <c r="G796" s="19">
        <v>2824</v>
      </c>
      <c r="H796" s="19" t="s">
        <v>4544</v>
      </c>
    </row>
    <row r="797" spans="1:8" x14ac:dyDescent="0.2">
      <c r="A797" s="3">
        <v>3653</v>
      </c>
      <c r="B797" s="3" t="s">
        <v>849</v>
      </c>
      <c r="C797" s="3" t="s">
        <v>849</v>
      </c>
      <c r="D797" s="3" t="s">
        <v>309</v>
      </c>
      <c r="E797" s="3" t="str">
        <v>Balsthal</v>
      </c>
      <c r="G797" s="19">
        <v>2825</v>
      </c>
      <c r="H797" s="19" t="s">
        <v>4544</v>
      </c>
    </row>
    <row r="798" spans="1:8" x14ac:dyDescent="0.2">
      <c r="A798" s="3">
        <v>3638</v>
      </c>
      <c r="B798" s="3" t="s">
        <v>850</v>
      </c>
      <c r="C798" s="3" t="s">
        <v>850</v>
      </c>
      <c r="D798" s="3" t="s">
        <v>309</v>
      </c>
      <c r="E798" s="3" t="str">
        <v>Herbetswil</v>
      </c>
      <c r="G798" s="19">
        <v>2826</v>
      </c>
      <c r="H798" s="19" t="s">
        <v>4544</v>
      </c>
    </row>
    <row r="799" spans="1:8" x14ac:dyDescent="0.2">
      <c r="A799" s="3">
        <v>3654</v>
      </c>
      <c r="B799" s="3" t="s">
        <v>851</v>
      </c>
      <c r="C799" s="3" t="s">
        <v>852</v>
      </c>
      <c r="D799" s="3" t="s">
        <v>309</v>
      </c>
      <c r="E799" s="3" t="str">
        <v>Holderbank (SO)</v>
      </c>
      <c r="G799" s="19">
        <v>2827</v>
      </c>
      <c r="H799" s="19" t="s">
        <v>4544</v>
      </c>
    </row>
    <row r="800" spans="1:8" x14ac:dyDescent="0.2">
      <c r="A800" s="3">
        <v>3655</v>
      </c>
      <c r="B800" s="3" t="s">
        <v>852</v>
      </c>
      <c r="C800" s="3" t="s">
        <v>852</v>
      </c>
      <c r="D800" s="3" t="s">
        <v>309</v>
      </c>
      <c r="E800" s="3" t="str">
        <v>Laupersdorf</v>
      </c>
      <c r="G800" s="19">
        <v>2828</v>
      </c>
      <c r="H800" s="19" t="s">
        <v>4544</v>
      </c>
    </row>
    <row r="801" spans="1:8" x14ac:dyDescent="0.2">
      <c r="A801" s="3">
        <v>3656</v>
      </c>
      <c r="B801" s="3" t="s">
        <v>853</v>
      </c>
      <c r="C801" s="3" t="s">
        <v>852</v>
      </c>
      <c r="D801" s="3" t="s">
        <v>309</v>
      </c>
      <c r="E801" s="3" t="str">
        <v>Matzendorf</v>
      </c>
      <c r="G801" s="19">
        <v>2829</v>
      </c>
      <c r="H801" s="19" t="s">
        <v>4544</v>
      </c>
    </row>
    <row r="802" spans="1:8" x14ac:dyDescent="0.2">
      <c r="A802" s="3">
        <v>3656</v>
      </c>
      <c r="B802" s="3" t="s">
        <v>854</v>
      </c>
      <c r="C802" s="3" t="s">
        <v>852</v>
      </c>
      <c r="D802" s="3" t="s">
        <v>309</v>
      </c>
      <c r="E802" s="3" t="str">
        <v>Mümliswil-Ramiswil</v>
      </c>
      <c r="G802" s="19">
        <v>2830</v>
      </c>
      <c r="H802" s="19" t="s">
        <v>4544</v>
      </c>
    </row>
    <row r="803" spans="1:8" x14ac:dyDescent="0.2">
      <c r="A803" s="3">
        <v>3656</v>
      </c>
      <c r="B803" s="3" t="s">
        <v>855</v>
      </c>
      <c r="C803" s="3" t="s">
        <v>852</v>
      </c>
      <c r="D803" s="3" t="s">
        <v>309</v>
      </c>
      <c r="E803" s="3" t="str">
        <v>Welschenrohr-Gänsbrunnen</v>
      </c>
      <c r="G803" s="19">
        <v>2832</v>
      </c>
      <c r="H803" s="19" t="s">
        <v>4544</v>
      </c>
    </row>
    <row r="804" spans="1:8" x14ac:dyDescent="0.2">
      <c r="A804" s="3">
        <v>3657</v>
      </c>
      <c r="B804" s="3" t="s">
        <v>856</v>
      </c>
      <c r="C804" s="3" t="s">
        <v>852</v>
      </c>
      <c r="D804" s="3" t="s">
        <v>309</v>
      </c>
      <c r="E804" s="3" t="str">
        <v>Biezwil</v>
      </c>
      <c r="G804" s="19">
        <v>2842</v>
      </c>
      <c r="H804" s="19" t="s">
        <v>4544</v>
      </c>
    </row>
    <row r="805" spans="1:8" x14ac:dyDescent="0.2">
      <c r="A805" s="3">
        <v>3658</v>
      </c>
      <c r="B805" s="3" t="s">
        <v>857</v>
      </c>
      <c r="C805" s="3" t="s">
        <v>852</v>
      </c>
      <c r="D805" s="3" t="s">
        <v>309</v>
      </c>
      <c r="E805" s="3" t="str">
        <v>Lüterkofen-Ichertswil</v>
      </c>
      <c r="G805" s="19">
        <v>2843</v>
      </c>
      <c r="H805" s="19" t="s">
        <v>4544</v>
      </c>
    </row>
    <row r="806" spans="1:8" x14ac:dyDescent="0.2">
      <c r="A806" s="3">
        <v>3612</v>
      </c>
      <c r="B806" s="3" t="s">
        <v>858</v>
      </c>
      <c r="C806" s="3" t="s">
        <v>858</v>
      </c>
      <c r="D806" s="3" t="s">
        <v>309</v>
      </c>
      <c r="E806" s="3" t="str">
        <v>Lüterswil-Gächliwil</v>
      </c>
      <c r="G806" s="19">
        <v>2852</v>
      </c>
      <c r="H806" s="19" t="s">
        <v>4544</v>
      </c>
    </row>
    <row r="807" spans="1:8" x14ac:dyDescent="0.2">
      <c r="A807" s="3">
        <v>3613</v>
      </c>
      <c r="B807" s="3" t="s">
        <v>858</v>
      </c>
      <c r="C807" s="3" t="s">
        <v>858</v>
      </c>
      <c r="D807" s="3" t="s">
        <v>309</v>
      </c>
      <c r="E807" s="3" t="str">
        <v>Messen</v>
      </c>
      <c r="G807" s="19">
        <v>2853</v>
      </c>
      <c r="H807" s="19" t="s">
        <v>4544</v>
      </c>
    </row>
    <row r="808" spans="1:8" x14ac:dyDescent="0.2">
      <c r="A808" s="3">
        <v>3624</v>
      </c>
      <c r="B808" s="3" t="s">
        <v>859</v>
      </c>
      <c r="C808" s="3" t="s">
        <v>858</v>
      </c>
      <c r="D808" s="3" t="s">
        <v>309</v>
      </c>
      <c r="E808" s="3" t="str">
        <v>Schnottwil</v>
      </c>
      <c r="G808" s="19">
        <v>2854</v>
      </c>
      <c r="H808" s="19" t="s">
        <v>4544</v>
      </c>
    </row>
    <row r="809" spans="1:8" x14ac:dyDescent="0.2">
      <c r="A809" s="3">
        <v>3623</v>
      </c>
      <c r="B809" s="3" t="s">
        <v>860</v>
      </c>
      <c r="C809" s="3" t="s">
        <v>861</v>
      </c>
      <c r="D809" s="3" t="s">
        <v>309</v>
      </c>
      <c r="E809" s="3" t="str">
        <v>Unterramsern</v>
      </c>
      <c r="G809" s="19">
        <v>2855</v>
      </c>
      <c r="H809" s="19" t="s">
        <v>4544</v>
      </c>
    </row>
    <row r="810" spans="1:8" x14ac:dyDescent="0.2">
      <c r="A810" s="3">
        <v>3634</v>
      </c>
      <c r="B810" s="3" t="s">
        <v>862</v>
      </c>
      <c r="C810" s="3" t="s">
        <v>862</v>
      </c>
      <c r="D810" s="3" t="s">
        <v>309</v>
      </c>
      <c r="E810" s="3" t="str">
        <v>Lüsslingen-Nennigkofen</v>
      </c>
      <c r="G810" s="19">
        <v>2856</v>
      </c>
      <c r="H810" s="19" t="s">
        <v>4544</v>
      </c>
    </row>
    <row r="811" spans="1:8" x14ac:dyDescent="0.2">
      <c r="A811" s="3">
        <v>3600</v>
      </c>
      <c r="B811" s="3" t="s">
        <v>863</v>
      </c>
      <c r="C811" s="3" t="s">
        <v>863</v>
      </c>
      <c r="D811" s="3" t="s">
        <v>309</v>
      </c>
      <c r="E811" s="3" t="str">
        <v>Buchegg</v>
      </c>
      <c r="G811" s="19">
        <v>2857</v>
      </c>
      <c r="H811" s="19" t="s">
        <v>4544</v>
      </c>
    </row>
    <row r="812" spans="1:8" x14ac:dyDescent="0.2">
      <c r="A812" s="3">
        <v>3603</v>
      </c>
      <c r="B812" s="3" t="s">
        <v>863</v>
      </c>
      <c r="C812" s="3" t="s">
        <v>863</v>
      </c>
      <c r="D812" s="3" t="s">
        <v>309</v>
      </c>
      <c r="E812" s="3" t="str">
        <v>Bättwil</v>
      </c>
      <c r="G812" s="19">
        <v>2863</v>
      </c>
      <c r="H812" s="19" t="s">
        <v>4544</v>
      </c>
    </row>
    <row r="813" spans="1:8" x14ac:dyDescent="0.2">
      <c r="A813" s="3">
        <v>3604</v>
      </c>
      <c r="B813" s="3" t="s">
        <v>863</v>
      </c>
      <c r="C813" s="3" t="s">
        <v>863</v>
      </c>
      <c r="D813" s="3" t="s">
        <v>309</v>
      </c>
      <c r="E813" s="3" t="str">
        <v>Büren (SO)</v>
      </c>
      <c r="G813" s="19">
        <v>2864</v>
      </c>
      <c r="H813" s="19" t="s">
        <v>4544</v>
      </c>
    </row>
    <row r="814" spans="1:8" x14ac:dyDescent="0.2">
      <c r="A814" s="3">
        <v>3608</v>
      </c>
      <c r="B814" s="3" t="s">
        <v>863</v>
      </c>
      <c r="C814" s="3" t="s">
        <v>863</v>
      </c>
      <c r="D814" s="3" t="s">
        <v>309</v>
      </c>
      <c r="E814" s="3" t="str">
        <v>Dornach</v>
      </c>
      <c r="G814" s="19">
        <v>2873</v>
      </c>
      <c r="H814" s="19" t="s">
        <v>4543</v>
      </c>
    </row>
    <row r="815" spans="1:8" x14ac:dyDescent="0.2">
      <c r="A815" s="3">
        <v>3624</v>
      </c>
      <c r="B815" s="3" t="s">
        <v>864</v>
      </c>
      <c r="C815" s="3" t="s">
        <v>863</v>
      </c>
      <c r="D815" s="3" t="s">
        <v>309</v>
      </c>
      <c r="E815" s="3" t="str">
        <v>Gempen</v>
      </c>
      <c r="G815" s="19">
        <v>2882</v>
      </c>
      <c r="H815" s="19" t="s">
        <v>4544</v>
      </c>
    </row>
    <row r="816" spans="1:8" x14ac:dyDescent="0.2">
      <c r="A816" s="3">
        <v>3645</v>
      </c>
      <c r="B816" s="3" t="s">
        <v>865</v>
      </c>
      <c r="C816" s="3" t="s">
        <v>863</v>
      </c>
      <c r="D816" s="3" t="s">
        <v>309</v>
      </c>
      <c r="E816" s="3" t="str">
        <v>Hochwald</v>
      </c>
      <c r="G816" s="19">
        <v>2883</v>
      </c>
      <c r="H816" s="19" t="s">
        <v>4543</v>
      </c>
    </row>
    <row r="817" spans="1:8" x14ac:dyDescent="0.2">
      <c r="A817" s="3">
        <v>3635</v>
      </c>
      <c r="B817" s="3" t="s">
        <v>866</v>
      </c>
      <c r="C817" s="3" t="s">
        <v>866</v>
      </c>
      <c r="D817" s="3" t="s">
        <v>309</v>
      </c>
      <c r="E817" s="3" t="str">
        <v>Hofstetten-Flüh</v>
      </c>
      <c r="G817" s="19">
        <v>2884</v>
      </c>
      <c r="H817" s="19" t="s">
        <v>4543</v>
      </c>
    </row>
    <row r="818" spans="1:8" x14ac:dyDescent="0.2">
      <c r="A818" s="3">
        <v>3661</v>
      </c>
      <c r="B818" s="3" t="s">
        <v>867</v>
      </c>
      <c r="C818" s="3" t="s">
        <v>867</v>
      </c>
      <c r="D818" s="3" t="s">
        <v>309</v>
      </c>
      <c r="E818" s="3" t="str">
        <v>Metzerlen-Mariastein</v>
      </c>
      <c r="G818" s="19">
        <v>2885</v>
      </c>
      <c r="H818" s="19" t="s">
        <v>4543</v>
      </c>
    </row>
    <row r="819" spans="1:8" x14ac:dyDescent="0.2">
      <c r="A819" s="3">
        <v>3614</v>
      </c>
      <c r="B819" s="3" t="s">
        <v>868</v>
      </c>
      <c r="C819" s="3" t="s">
        <v>868</v>
      </c>
      <c r="D819" s="3" t="s">
        <v>309</v>
      </c>
      <c r="E819" s="3" t="str">
        <v>Nuglar-St. Pantaleon</v>
      </c>
      <c r="G819" s="19">
        <v>2886</v>
      </c>
      <c r="H819" s="19" t="s">
        <v>4543</v>
      </c>
    </row>
    <row r="820" spans="1:8" x14ac:dyDescent="0.2">
      <c r="A820" s="3">
        <v>3616</v>
      </c>
      <c r="B820" s="3" t="s">
        <v>869</v>
      </c>
      <c r="C820" s="3" t="s">
        <v>868</v>
      </c>
      <c r="D820" s="3" t="s">
        <v>309</v>
      </c>
      <c r="E820" s="3" t="str">
        <v>Rodersdorf</v>
      </c>
      <c r="G820" s="19">
        <v>2887</v>
      </c>
      <c r="H820" s="19" t="s">
        <v>4543</v>
      </c>
    </row>
    <row r="821" spans="1:8" x14ac:dyDescent="0.2">
      <c r="A821" s="3">
        <v>3618</v>
      </c>
      <c r="B821" s="3" t="s">
        <v>870</v>
      </c>
      <c r="C821" s="3" t="s">
        <v>871</v>
      </c>
      <c r="D821" s="3" t="s">
        <v>309</v>
      </c>
      <c r="E821" s="3" t="str">
        <v>Seewen</v>
      </c>
      <c r="G821" s="19">
        <v>2888</v>
      </c>
      <c r="H821" s="19" t="s">
        <v>4543</v>
      </c>
    </row>
    <row r="822" spans="1:8" x14ac:dyDescent="0.2">
      <c r="A822" s="3">
        <v>3645</v>
      </c>
      <c r="B822" s="3" t="s">
        <v>872</v>
      </c>
      <c r="C822" s="3" t="s">
        <v>872</v>
      </c>
      <c r="D822" s="3" t="s">
        <v>309</v>
      </c>
      <c r="E822" s="3" t="str">
        <v>Witterswil</v>
      </c>
      <c r="G822" s="19">
        <v>2889</v>
      </c>
      <c r="H822" s="19" t="s">
        <v>4543</v>
      </c>
    </row>
    <row r="823" spans="1:8" x14ac:dyDescent="0.2">
      <c r="A823" s="3">
        <v>3636</v>
      </c>
      <c r="B823" s="3" t="s">
        <v>873</v>
      </c>
      <c r="C823" s="3" t="s">
        <v>874</v>
      </c>
      <c r="D823" s="3" t="s">
        <v>309</v>
      </c>
      <c r="E823" s="3" t="str">
        <v>Hauenstein-Ifenthal</v>
      </c>
      <c r="G823" s="19">
        <v>2900</v>
      </c>
      <c r="H823" s="19" t="s">
        <v>4545</v>
      </c>
    </row>
    <row r="824" spans="1:8" x14ac:dyDescent="0.2">
      <c r="A824" s="3">
        <v>3636</v>
      </c>
      <c r="B824" s="3" t="s">
        <v>875</v>
      </c>
      <c r="C824" s="3" t="s">
        <v>874</v>
      </c>
      <c r="D824" s="3" t="s">
        <v>309</v>
      </c>
      <c r="E824" s="3" t="str">
        <v>Kienberg</v>
      </c>
      <c r="G824" s="19">
        <v>2902</v>
      </c>
      <c r="H824" s="19" t="s">
        <v>4545</v>
      </c>
    </row>
    <row r="825" spans="1:8" x14ac:dyDescent="0.2">
      <c r="A825" s="3">
        <v>3416</v>
      </c>
      <c r="B825" s="3" t="s">
        <v>876</v>
      </c>
      <c r="C825" s="3" t="s">
        <v>876</v>
      </c>
      <c r="D825" s="3" t="s">
        <v>309</v>
      </c>
      <c r="E825" s="3" t="str">
        <v>Lostorf</v>
      </c>
      <c r="G825" s="19">
        <v>2903</v>
      </c>
      <c r="H825" s="19" t="s">
        <v>4545</v>
      </c>
    </row>
    <row r="826" spans="1:8" x14ac:dyDescent="0.2">
      <c r="A826" s="3">
        <v>3462</v>
      </c>
      <c r="B826" s="3" t="s">
        <v>877</v>
      </c>
      <c r="C826" s="3" t="s">
        <v>876</v>
      </c>
      <c r="D826" s="3" t="s">
        <v>309</v>
      </c>
      <c r="E826" s="3" t="str">
        <v>Niedergösgen</v>
      </c>
      <c r="G826" s="19">
        <v>2904</v>
      </c>
      <c r="H826" s="19" t="s">
        <v>4545</v>
      </c>
    </row>
    <row r="827" spans="1:8" x14ac:dyDescent="0.2">
      <c r="A827" s="3">
        <v>3463</v>
      </c>
      <c r="B827" s="3" t="s">
        <v>878</v>
      </c>
      <c r="C827" s="3" t="s">
        <v>876</v>
      </c>
      <c r="D827" s="3" t="s">
        <v>309</v>
      </c>
      <c r="E827" s="3" t="str">
        <v>Obergösgen</v>
      </c>
      <c r="G827" s="19">
        <v>2905</v>
      </c>
      <c r="H827" s="19" t="s">
        <v>4545</v>
      </c>
    </row>
    <row r="828" spans="1:8" x14ac:dyDescent="0.2">
      <c r="A828" s="3">
        <v>3465</v>
      </c>
      <c r="B828" s="3" t="s">
        <v>879</v>
      </c>
      <c r="C828" s="3" t="s">
        <v>879</v>
      </c>
      <c r="D828" s="3" t="s">
        <v>309</v>
      </c>
      <c r="E828" s="3" t="str">
        <v>Stüsslingen</v>
      </c>
      <c r="G828" s="19">
        <v>2906</v>
      </c>
      <c r="H828" s="19" t="s">
        <v>4545</v>
      </c>
    </row>
    <row r="829" spans="1:8" x14ac:dyDescent="0.2">
      <c r="A829" s="3">
        <v>4952</v>
      </c>
      <c r="B829" s="3" t="s">
        <v>880</v>
      </c>
      <c r="C829" s="3" t="s">
        <v>880</v>
      </c>
      <c r="D829" s="3" t="s">
        <v>309</v>
      </c>
      <c r="E829" s="3" t="str">
        <v>Trimbach</v>
      </c>
      <c r="G829" s="19">
        <v>2907</v>
      </c>
      <c r="H829" s="19" t="s">
        <v>4545</v>
      </c>
    </row>
    <row r="830" spans="1:8" x14ac:dyDescent="0.2">
      <c r="A830" s="3">
        <v>4950</v>
      </c>
      <c r="B830" s="3" t="s">
        <v>881</v>
      </c>
      <c r="C830" s="3" t="s">
        <v>881</v>
      </c>
      <c r="D830" s="3" t="s">
        <v>309</v>
      </c>
      <c r="E830" s="3" t="str">
        <v>Winznau</v>
      </c>
      <c r="G830" s="19">
        <v>2908</v>
      </c>
      <c r="H830" s="19" t="s">
        <v>4545</v>
      </c>
    </row>
    <row r="831" spans="1:8" x14ac:dyDescent="0.2">
      <c r="A831" s="3">
        <v>4953</v>
      </c>
      <c r="B831" s="3" t="s">
        <v>882</v>
      </c>
      <c r="C831" s="3" t="s">
        <v>881</v>
      </c>
      <c r="D831" s="3" t="s">
        <v>309</v>
      </c>
      <c r="E831" s="3" t="str">
        <v>Wisen (SO)</v>
      </c>
      <c r="G831" s="19">
        <v>2912</v>
      </c>
      <c r="H831" s="19" t="s">
        <v>4545</v>
      </c>
    </row>
    <row r="832" spans="1:8" x14ac:dyDescent="0.2">
      <c r="A832" s="3">
        <v>3432</v>
      </c>
      <c r="B832" s="3" t="s">
        <v>883</v>
      </c>
      <c r="C832" s="3" t="s">
        <v>884</v>
      </c>
      <c r="D832" s="3" t="s">
        <v>309</v>
      </c>
      <c r="E832" s="3" t="str">
        <v>Erlinsbach (SO)</v>
      </c>
      <c r="G832" s="19">
        <v>2914</v>
      </c>
      <c r="H832" s="19" t="s">
        <v>4545</v>
      </c>
    </row>
    <row r="833" spans="1:8" x14ac:dyDescent="0.2">
      <c r="A833" s="3">
        <v>3435</v>
      </c>
      <c r="B833" s="3" t="s">
        <v>885</v>
      </c>
      <c r="C833" s="3" t="s">
        <v>884</v>
      </c>
      <c r="D833" s="3" t="s">
        <v>309</v>
      </c>
      <c r="E833" s="3" t="str">
        <v>Aeschi (SO)</v>
      </c>
      <c r="G833" s="19">
        <v>2915</v>
      </c>
      <c r="H833" s="19" t="s">
        <v>4545</v>
      </c>
    </row>
    <row r="834" spans="1:8" x14ac:dyDescent="0.2">
      <c r="A834" s="3">
        <v>3439</v>
      </c>
      <c r="B834" s="3" t="s">
        <v>886</v>
      </c>
      <c r="C834" s="3" t="s">
        <v>884</v>
      </c>
      <c r="D834" s="3" t="s">
        <v>309</v>
      </c>
      <c r="E834" s="3" t="str">
        <v>Biberist</v>
      </c>
      <c r="G834" s="19">
        <v>2916</v>
      </c>
      <c r="H834" s="19" t="s">
        <v>4545</v>
      </c>
    </row>
    <row r="835" spans="1:8" x14ac:dyDescent="0.2">
      <c r="A835" s="3">
        <v>3452</v>
      </c>
      <c r="B835" s="3" t="s">
        <v>887</v>
      </c>
      <c r="C835" s="3" t="s">
        <v>884</v>
      </c>
      <c r="D835" s="3" t="s">
        <v>309</v>
      </c>
      <c r="E835" s="3" t="str">
        <v>Bolken</v>
      </c>
      <c r="G835" s="19">
        <v>2922</v>
      </c>
      <c r="H835" s="19" t="s">
        <v>4545</v>
      </c>
    </row>
    <row r="836" spans="1:8" x14ac:dyDescent="0.2">
      <c r="A836" s="3">
        <v>3415</v>
      </c>
      <c r="B836" s="3" t="s">
        <v>888</v>
      </c>
      <c r="C836" s="3" t="s">
        <v>889</v>
      </c>
      <c r="D836" s="3" t="s">
        <v>309</v>
      </c>
      <c r="E836" s="3" t="str">
        <v>Deitingen</v>
      </c>
      <c r="G836" s="19">
        <v>2923</v>
      </c>
      <c r="H836" s="19" t="s">
        <v>4545</v>
      </c>
    </row>
    <row r="837" spans="1:8" x14ac:dyDescent="0.2">
      <c r="A837" s="3">
        <v>3417</v>
      </c>
      <c r="B837" s="3" t="s">
        <v>889</v>
      </c>
      <c r="C837" s="3" t="s">
        <v>889</v>
      </c>
      <c r="D837" s="3" t="s">
        <v>309</v>
      </c>
      <c r="E837" s="3" t="str">
        <v>Derendingen</v>
      </c>
      <c r="G837" s="19">
        <v>2924</v>
      </c>
      <c r="H837" s="19" t="s">
        <v>4545</v>
      </c>
    </row>
    <row r="838" spans="1:8" x14ac:dyDescent="0.2">
      <c r="A838" s="3">
        <v>3418</v>
      </c>
      <c r="B838" s="3" t="s">
        <v>890</v>
      </c>
      <c r="C838" s="3" t="s">
        <v>889</v>
      </c>
      <c r="D838" s="3" t="s">
        <v>309</v>
      </c>
      <c r="E838" s="3" t="str">
        <v>Etziken</v>
      </c>
      <c r="G838" s="19">
        <v>2925</v>
      </c>
      <c r="H838" s="19" t="s">
        <v>4545</v>
      </c>
    </row>
    <row r="839" spans="1:8" x14ac:dyDescent="0.2">
      <c r="A839" s="3">
        <v>3454</v>
      </c>
      <c r="B839" s="3" t="s">
        <v>891</v>
      </c>
      <c r="C839" s="3" t="s">
        <v>891</v>
      </c>
      <c r="D839" s="3" t="s">
        <v>309</v>
      </c>
      <c r="E839" s="3" t="str">
        <v>Gerlafingen</v>
      </c>
      <c r="G839" s="19">
        <v>2926</v>
      </c>
      <c r="H839" s="19" t="s">
        <v>4545</v>
      </c>
    </row>
    <row r="840" spans="1:8" x14ac:dyDescent="0.2">
      <c r="A840" s="3">
        <v>3455</v>
      </c>
      <c r="B840" s="3" t="s">
        <v>892</v>
      </c>
      <c r="C840" s="3" t="s">
        <v>891</v>
      </c>
      <c r="D840" s="3" t="s">
        <v>309</v>
      </c>
      <c r="E840" s="3" t="str">
        <v>Halten</v>
      </c>
      <c r="G840" s="19">
        <v>2932</v>
      </c>
      <c r="H840" s="19" t="s">
        <v>4545</v>
      </c>
    </row>
    <row r="841" spans="1:8" x14ac:dyDescent="0.2">
      <c r="A841" s="3">
        <v>3457</v>
      </c>
      <c r="B841" s="3" t="s">
        <v>893</v>
      </c>
      <c r="C841" s="3" t="s">
        <v>891</v>
      </c>
      <c r="D841" s="3" t="s">
        <v>309</v>
      </c>
      <c r="E841" s="3" t="str">
        <v>Horriwil</v>
      </c>
      <c r="G841" s="19">
        <v>2933</v>
      </c>
      <c r="H841" s="19" t="s">
        <v>4545</v>
      </c>
    </row>
    <row r="842" spans="1:8" x14ac:dyDescent="0.2">
      <c r="A842" s="3">
        <v>3453</v>
      </c>
      <c r="B842" s="3" t="s">
        <v>894</v>
      </c>
      <c r="C842" s="3" t="s">
        <v>895</v>
      </c>
      <c r="D842" s="3" t="s">
        <v>309</v>
      </c>
      <c r="E842" s="3" t="str">
        <v>Hüniken</v>
      </c>
      <c r="G842" s="19">
        <v>2935</v>
      </c>
      <c r="H842" s="19" t="s">
        <v>4545</v>
      </c>
    </row>
    <row r="843" spans="1:8" x14ac:dyDescent="0.2">
      <c r="A843" s="3">
        <v>3456</v>
      </c>
      <c r="B843" s="3" t="s">
        <v>895</v>
      </c>
      <c r="C843" s="3" t="s">
        <v>895</v>
      </c>
      <c r="D843" s="3" t="s">
        <v>309</v>
      </c>
      <c r="E843" s="3" t="str">
        <v>Kriegstetten</v>
      </c>
      <c r="G843" s="19">
        <v>2942</v>
      </c>
      <c r="H843" s="19" t="s">
        <v>4545</v>
      </c>
    </row>
    <row r="844" spans="1:8" x14ac:dyDescent="0.2">
      <c r="A844" s="3">
        <v>3464</v>
      </c>
      <c r="B844" s="3" t="s">
        <v>896</v>
      </c>
      <c r="C844" s="3" t="s">
        <v>897</v>
      </c>
      <c r="D844" s="3" t="s">
        <v>309</v>
      </c>
      <c r="E844" s="3" t="str">
        <v>Lohn-Ammannsegg</v>
      </c>
      <c r="G844" s="19">
        <v>2943</v>
      </c>
      <c r="H844" s="19" t="s">
        <v>4545</v>
      </c>
    </row>
    <row r="845" spans="1:8" x14ac:dyDescent="0.2">
      <c r="A845" s="3">
        <v>4942</v>
      </c>
      <c r="B845" s="3" t="s">
        <v>898</v>
      </c>
      <c r="C845" s="3" t="s">
        <v>897</v>
      </c>
      <c r="D845" s="3" t="s">
        <v>309</v>
      </c>
      <c r="E845" s="3" t="str">
        <v>Luterbach</v>
      </c>
      <c r="G845" s="19">
        <v>2944</v>
      </c>
      <c r="H845" s="19" t="s">
        <v>4545</v>
      </c>
    </row>
    <row r="846" spans="1:8" x14ac:dyDescent="0.2">
      <c r="A846" s="3">
        <v>4954</v>
      </c>
      <c r="B846" s="3" t="s">
        <v>899</v>
      </c>
      <c r="C846" s="3" t="s">
        <v>899</v>
      </c>
      <c r="D846" s="3" t="s">
        <v>309</v>
      </c>
      <c r="E846" s="3" t="str">
        <v>Obergerlafingen</v>
      </c>
      <c r="G846" s="19">
        <v>2946</v>
      </c>
      <c r="H846" s="19" t="s">
        <v>4545</v>
      </c>
    </row>
    <row r="847" spans="1:8" x14ac:dyDescent="0.2">
      <c r="A847" s="3">
        <v>4536</v>
      </c>
      <c r="B847" s="3" t="s">
        <v>900</v>
      </c>
      <c r="C847" s="3" t="s">
        <v>900</v>
      </c>
      <c r="D847" s="3" t="s">
        <v>309</v>
      </c>
      <c r="E847" s="3" t="str">
        <v>Oekingen</v>
      </c>
      <c r="G847" s="19">
        <v>2947</v>
      </c>
      <c r="H847" s="19" t="s">
        <v>4545</v>
      </c>
    </row>
    <row r="848" spans="1:8" x14ac:dyDescent="0.2">
      <c r="A848" s="3">
        <v>3376</v>
      </c>
      <c r="B848" s="3" t="s">
        <v>901</v>
      </c>
      <c r="C848" s="3" t="s">
        <v>901</v>
      </c>
      <c r="D848" s="3" t="s">
        <v>309</v>
      </c>
      <c r="E848" s="3" t="str">
        <v>Recherswil</v>
      </c>
      <c r="G848" s="19">
        <v>2950</v>
      </c>
      <c r="H848" s="19" t="s">
        <v>4545</v>
      </c>
    </row>
    <row r="849" spans="1:8" x14ac:dyDescent="0.2">
      <c r="A849" s="3">
        <v>3366</v>
      </c>
      <c r="B849" s="3" t="s">
        <v>902</v>
      </c>
      <c r="C849" s="3" t="s">
        <v>902</v>
      </c>
      <c r="D849" s="3" t="s">
        <v>309</v>
      </c>
      <c r="E849" s="3" t="str">
        <v>Subingen</v>
      </c>
      <c r="G849" s="19">
        <v>2952</v>
      </c>
      <c r="H849" s="19" t="s">
        <v>4545</v>
      </c>
    </row>
    <row r="850" spans="1:8" x14ac:dyDescent="0.2">
      <c r="A850" s="3">
        <v>3366</v>
      </c>
      <c r="B850" s="3" t="s">
        <v>903</v>
      </c>
      <c r="C850" s="3" t="s">
        <v>902</v>
      </c>
      <c r="D850" s="3" t="s">
        <v>309</v>
      </c>
      <c r="E850" s="3" t="str">
        <v>Zuchwil</v>
      </c>
      <c r="G850" s="19">
        <v>2953</v>
      </c>
      <c r="H850" s="19" t="s">
        <v>4545</v>
      </c>
    </row>
    <row r="851" spans="1:8" x14ac:dyDescent="0.2">
      <c r="A851" s="3">
        <v>4539</v>
      </c>
      <c r="B851" s="3" t="s">
        <v>904</v>
      </c>
      <c r="C851" s="3" t="s">
        <v>904</v>
      </c>
      <c r="D851" s="3" t="s">
        <v>309</v>
      </c>
      <c r="E851" s="3" t="str">
        <v>Drei Höfe</v>
      </c>
      <c r="G851" s="19">
        <v>2954</v>
      </c>
      <c r="H851" s="19" t="s">
        <v>4545</v>
      </c>
    </row>
    <row r="852" spans="1:8" x14ac:dyDescent="0.2">
      <c r="A852" s="3">
        <v>3376</v>
      </c>
      <c r="B852" s="3" t="s">
        <v>905</v>
      </c>
      <c r="C852" s="3" t="s">
        <v>905</v>
      </c>
      <c r="D852" s="3" t="s">
        <v>309</v>
      </c>
      <c r="E852" s="3" t="str">
        <v>Balm bei Günsberg</v>
      </c>
      <c r="G852" s="19">
        <v>3004</v>
      </c>
      <c r="H852" s="19" t="s">
        <v>4539</v>
      </c>
    </row>
    <row r="853" spans="1:8" x14ac:dyDescent="0.2">
      <c r="A853" s="3">
        <v>3372</v>
      </c>
      <c r="B853" s="3" t="s">
        <v>906</v>
      </c>
      <c r="C853" s="3" t="s">
        <v>907</v>
      </c>
      <c r="D853" s="3" t="s">
        <v>309</v>
      </c>
      <c r="E853" s="3" t="str">
        <v>Bellach</v>
      </c>
      <c r="G853" s="19">
        <v>3005</v>
      </c>
      <c r="H853" s="19" t="s">
        <v>4539</v>
      </c>
    </row>
    <row r="854" spans="1:8" x14ac:dyDescent="0.2">
      <c r="A854" s="3">
        <v>3373</v>
      </c>
      <c r="B854" s="3" t="s">
        <v>908</v>
      </c>
      <c r="C854" s="3" t="s">
        <v>907</v>
      </c>
      <c r="D854" s="3" t="s">
        <v>309</v>
      </c>
      <c r="E854" s="3" t="str">
        <v>Bettlach</v>
      </c>
      <c r="G854" s="19">
        <v>3006</v>
      </c>
      <c r="H854" s="19" t="s">
        <v>4539</v>
      </c>
    </row>
    <row r="855" spans="1:8" x14ac:dyDescent="0.2">
      <c r="A855" s="3">
        <v>3373</v>
      </c>
      <c r="B855" s="3" t="s">
        <v>907</v>
      </c>
      <c r="C855" s="3" t="s">
        <v>907</v>
      </c>
      <c r="D855" s="3" t="s">
        <v>309</v>
      </c>
      <c r="E855" s="3" t="str">
        <v>Feldbrunnen-St. Niklaus</v>
      </c>
      <c r="G855" s="19">
        <v>3007</v>
      </c>
      <c r="H855" s="19" t="s">
        <v>4539</v>
      </c>
    </row>
    <row r="856" spans="1:8" x14ac:dyDescent="0.2">
      <c r="A856" s="3">
        <v>3360</v>
      </c>
      <c r="B856" s="3" t="s">
        <v>909</v>
      </c>
      <c r="C856" s="3" t="s">
        <v>909</v>
      </c>
      <c r="D856" s="3" t="s">
        <v>309</v>
      </c>
      <c r="E856" s="3" t="str">
        <v>Flumenthal</v>
      </c>
      <c r="G856" s="19">
        <v>3008</v>
      </c>
      <c r="H856" s="19" t="s">
        <v>4539</v>
      </c>
    </row>
    <row r="857" spans="1:8" x14ac:dyDescent="0.2">
      <c r="A857" s="3">
        <v>3363</v>
      </c>
      <c r="B857" s="3" t="s">
        <v>910</v>
      </c>
      <c r="C857" s="3" t="s">
        <v>909</v>
      </c>
      <c r="D857" s="3" t="s">
        <v>309</v>
      </c>
      <c r="E857" s="3" t="str">
        <v>Grenchen</v>
      </c>
      <c r="G857" s="19">
        <v>3010</v>
      </c>
      <c r="H857" s="19" t="s">
        <v>4539</v>
      </c>
    </row>
    <row r="858" spans="1:8" x14ac:dyDescent="0.2">
      <c r="A858" s="3">
        <v>3375</v>
      </c>
      <c r="B858" s="3" t="s">
        <v>911</v>
      </c>
      <c r="C858" s="3" t="s">
        <v>911</v>
      </c>
      <c r="D858" s="3" t="s">
        <v>309</v>
      </c>
      <c r="E858" s="3" t="str">
        <v>Günsberg</v>
      </c>
      <c r="G858" s="19">
        <v>3011</v>
      </c>
      <c r="H858" s="19" t="s">
        <v>4539</v>
      </c>
    </row>
    <row r="859" spans="1:8" x14ac:dyDescent="0.2">
      <c r="A859" s="3">
        <v>4704</v>
      </c>
      <c r="B859" s="3" t="s">
        <v>912</v>
      </c>
      <c r="C859" s="3" t="s">
        <v>912</v>
      </c>
      <c r="D859" s="3" t="s">
        <v>309</v>
      </c>
      <c r="E859" s="3" t="str">
        <v>Hubersdorf</v>
      </c>
      <c r="G859" s="19">
        <v>3012</v>
      </c>
      <c r="H859" s="19" t="s">
        <v>4539</v>
      </c>
    </row>
    <row r="860" spans="1:8" x14ac:dyDescent="0.2">
      <c r="A860" s="3">
        <v>4704</v>
      </c>
      <c r="B860" s="3" t="s">
        <v>913</v>
      </c>
      <c r="C860" s="3" t="s">
        <v>912</v>
      </c>
      <c r="D860" s="3" t="s">
        <v>309</v>
      </c>
      <c r="E860" s="3" t="str">
        <v>Kammersrohr</v>
      </c>
      <c r="G860" s="19">
        <v>3013</v>
      </c>
      <c r="H860" s="19" t="s">
        <v>4539</v>
      </c>
    </row>
    <row r="861" spans="1:8" x14ac:dyDescent="0.2">
      <c r="A861" s="3">
        <v>3362</v>
      </c>
      <c r="B861" s="3" t="s">
        <v>914</v>
      </c>
      <c r="C861" s="3" t="s">
        <v>914</v>
      </c>
      <c r="D861" s="3" t="s">
        <v>309</v>
      </c>
      <c r="E861" s="3" t="str">
        <v>Langendorf</v>
      </c>
      <c r="G861" s="19">
        <v>3014</v>
      </c>
      <c r="H861" s="19" t="s">
        <v>4539</v>
      </c>
    </row>
    <row r="862" spans="1:8" x14ac:dyDescent="0.2">
      <c r="A862" s="3">
        <v>4538</v>
      </c>
      <c r="B862" s="3" t="s">
        <v>915</v>
      </c>
      <c r="C862" s="3" t="s">
        <v>915</v>
      </c>
      <c r="D862" s="3" t="s">
        <v>309</v>
      </c>
      <c r="E862" s="3" t="str">
        <v>Lommiswil</v>
      </c>
      <c r="G862" s="19">
        <v>3015</v>
      </c>
      <c r="H862" s="19" t="s">
        <v>4539</v>
      </c>
    </row>
    <row r="863" spans="1:8" x14ac:dyDescent="0.2">
      <c r="A863" s="3">
        <v>3367</v>
      </c>
      <c r="B863" s="3" t="s">
        <v>916</v>
      </c>
      <c r="C863" s="3" t="s">
        <v>916</v>
      </c>
      <c r="D863" s="3" t="s">
        <v>309</v>
      </c>
      <c r="E863" s="3" t="str">
        <v>Oberdorf (SO)</v>
      </c>
      <c r="G863" s="19">
        <v>3018</v>
      </c>
      <c r="H863" s="19" t="s">
        <v>4539</v>
      </c>
    </row>
    <row r="864" spans="1:8" x14ac:dyDescent="0.2">
      <c r="A864" s="3">
        <v>3476</v>
      </c>
      <c r="B864" s="3" t="s">
        <v>917</v>
      </c>
      <c r="C864" s="3" t="s">
        <v>916</v>
      </c>
      <c r="D864" s="3" t="s">
        <v>309</v>
      </c>
      <c r="E864" s="3" t="str">
        <v>Riedholz</v>
      </c>
      <c r="G864" s="19">
        <v>3019</v>
      </c>
      <c r="H864" s="19" t="s">
        <v>4539</v>
      </c>
    </row>
    <row r="865" spans="1:8" x14ac:dyDescent="0.2">
      <c r="A865" s="3">
        <v>4539</v>
      </c>
      <c r="B865" s="3" t="s">
        <v>918</v>
      </c>
      <c r="C865" s="3" t="s">
        <v>918</v>
      </c>
      <c r="D865" s="3" t="s">
        <v>309</v>
      </c>
      <c r="E865" s="3" t="str">
        <v>Rüttenen</v>
      </c>
      <c r="G865" s="19">
        <v>3020</v>
      </c>
      <c r="H865" s="19" t="s">
        <v>4539</v>
      </c>
    </row>
    <row r="866" spans="1:8" x14ac:dyDescent="0.2">
      <c r="A866" s="3">
        <v>3365</v>
      </c>
      <c r="B866" s="3" t="s">
        <v>919</v>
      </c>
      <c r="C866" s="3" t="s">
        <v>920</v>
      </c>
      <c r="D866" s="3" t="s">
        <v>309</v>
      </c>
      <c r="E866" s="3" t="str">
        <v>Selzach</v>
      </c>
      <c r="G866" s="19">
        <v>3027</v>
      </c>
      <c r="H866" s="19" t="s">
        <v>4539</v>
      </c>
    </row>
    <row r="867" spans="1:8" x14ac:dyDescent="0.2">
      <c r="A867" s="3">
        <v>3365</v>
      </c>
      <c r="B867" s="3" t="s">
        <v>920</v>
      </c>
      <c r="C867" s="3" t="s">
        <v>920</v>
      </c>
      <c r="D867" s="3" t="s">
        <v>309</v>
      </c>
      <c r="E867" s="3" t="str">
        <v>Boningen</v>
      </c>
      <c r="G867" s="19">
        <v>3032</v>
      </c>
      <c r="H867" s="19" t="s">
        <v>4539</v>
      </c>
    </row>
    <row r="868" spans="1:8" x14ac:dyDescent="0.2">
      <c r="A868" s="3">
        <v>3475</v>
      </c>
      <c r="B868" s="3" t="s">
        <v>921</v>
      </c>
      <c r="C868" s="3" t="s">
        <v>920</v>
      </c>
      <c r="D868" s="3" t="s">
        <v>309</v>
      </c>
      <c r="E868" s="3" t="str">
        <v>Däniken</v>
      </c>
      <c r="G868" s="19">
        <v>3033</v>
      </c>
      <c r="H868" s="19" t="s">
        <v>4539</v>
      </c>
    </row>
    <row r="869" spans="1:8" x14ac:dyDescent="0.2">
      <c r="A869" s="3">
        <v>3475</v>
      </c>
      <c r="B869" s="3" t="s">
        <v>922</v>
      </c>
      <c r="C869" s="3" t="s">
        <v>920</v>
      </c>
      <c r="D869" s="3" t="s">
        <v>309</v>
      </c>
      <c r="E869" s="3" t="str">
        <v>Dulliken</v>
      </c>
      <c r="G869" s="19">
        <v>3034</v>
      </c>
      <c r="H869" s="19" t="s">
        <v>4539</v>
      </c>
    </row>
    <row r="870" spans="1:8" x14ac:dyDescent="0.2">
      <c r="A870" s="3">
        <v>3367</v>
      </c>
      <c r="B870" s="3" t="s">
        <v>923</v>
      </c>
      <c r="C870" s="3" t="s">
        <v>923</v>
      </c>
      <c r="D870" s="3" t="s">
        <v>309</v>
      </c>
      <c r="E870" s="3" t="str">
        <v>Eppenberg-Wöschnau</v>
      </c>
      <c r="G870" s="19">
        <v>3035</v>
      </c>
      <c r="H870" s="19" t="s">
        <v>4539</v>
      </c>
    </row>
    <row r="871" spans="1:8" x14ac:dyDescent="0.2">
      <c r="A871" s="3">
        <v>3380</v>
      </c>
      <c r="B871" s="3" t="s">
        <v>924</v>
      </c>
      <c r="C871" s="3" t="s">
        <v>925</v>
      </c>
      <c r="D871" s="3" t="s">
        <v>309</v>
      </c>
      <c r="E871" s="3" t="str">
        <v>Fulenbach</v>
      </c>
      <c r="G871" s="19">
        <v>3036</v>
      </c>
      <c r="H871" s="19" t="s">
        <v>4539</v>
      </c>
    </row>
    <row r="872" spans="1:8" x14ac:dyDescent="0.2">
      <c r="A872" s="3">
        <v>3377</v>
      </c>
      <c r="B872" s="3" t="s">
        <v>926</v>
      </c>
      <c r="C872" s="3" t="s">
        <v>927</v>
      </c>
      <c r="D872" s="3" t="s">
        <v>309</v>
      </c>
      <c r="E872" s="3" t="str">
        <v>Gretzenbach</v>
      </c>
      <c r="G872" s="19">
        <v>3037</v>
      </c>
      <c r="H872" s="19" t="s">
        <v>4539</v>
      </c>
    </row>
    <row r="873" spans="1:8" x14ac:dyDescent="0.2">
      <c r="A873" s="3">
        <v>3380</v>
      </c>
      <c r="B873" s="3" t="s">
        <v>928</v>
      </c>
      <c r="C873" s="3" t="s">
        <v>928</v>
      </c>
      <c r="D873" s="3" t="s">
        <v>309</v>
      </c>
      <c r="E873" s="3" t="str">
        <v>Gunzgen</v>
      </c>
      <c r="G873" s="19">
        <v>3038</v>
      </c>
      <c r="H873" s="19" t="s">
        <v>4539</v>
      </c>
    </row>
    <row r="874" spans="1:8" x14ac:dyDescent="0.2">
      <c r="A874" s="3">
        <v>3374</v>
      </c>
      <c r="B874" s="3" t="s">
        <v>929</v>
      </c>
      <c r="C874" s="3" t="s">
        <v>929</v>
      </c>
      <c r="D874" s="3" t="s">
        <v>309</v>
      </c>
      <c r="E874" s="3" t="str">
        <v>Hägendorf</v>
      </c>
      <c r="G874" s="19">
        <v>3042</v>
      </c>
      <c r="H874" s="19" t="s">
        <v>4539</v>
      </c>
    </row>
    <row r="875" spans="1:8" x14ac:dyDescent="0.2">
      <c r="A875" s="3">
        <v>4537</v>
      </c>
      <c r="B875" s="3" t="s">
        <v>930</v>
      </c>
      <c r="C875" s="3" t="s">
        <v>930</v>
      </c>
      <c r="D875" s="3" t="s">
        <v>309</v>
      </c>
      <c r="E875" s="3" t="str">
        <v>Kappel (SO)</v>
      </c>
      <c r="G875" s="19">
        <v>3043</v>
      </c>
      <c r="H875" s="19" t="s">
        <v>4539</v>
      </c>
    </row>
    <row r="876" spans="1:8" x14ac:dyDescent="0.2">
      <c r="A876" s="3">
        <v>6112</v>
      </c>
      <c r="B876" s="3" t="s">
        <v>931</v>
      </c>
      <c r="C876" s="3" t="s">
        <v>931</v>
      </c>
      <c r="D876" s="3" t="s">
        <v>932</v>
      </c>
      <c r="E876" s="3" t="str">
        <v>Olten</v>
      </c>
      <c r="G876" s="19">
        <v>3044</v>
      </c>
      <c r="H876" s="19" t="s">
        <v>4539</v>
      </c>
    </row>
    <row r="877" spans="1:8" x14ac:dyDescent="0.2">
      <c r="A877" s="3">
        <v>6162</v>
      </c>
      <c r="B877" s="3" t="s">
        <v>933</v>
      </c>
      <c r="C877" s="3" t="s">
        <v>933</v>
      </c>
      <c r="D877" s="3" t="s">
        <v>932</v>
      </c>
      <c r="E877" s="3" t="str">
        <v>Rickenbach (SO)</v>
      </c>
      <c r="G877" s="19">
        <v>3045</v>
      </c>
      <c r="H877" s="19" t="s">
        <v>4539</v>
      </c>
    </row>
    <row r="878" spans="1:8" x14ac:dyDescent="0.2">
      <c r="A878" s="3">
        <v>6162</v>
      </c>
      <c r="B878" s="3" t="s">
        <v>934</v>
      </c>
      <c r="C878" s="3" t="s">
        <v>933</v>
      </c>
      <c r="D878" s="3" t="s">
        <v>932</v>
      </c>
      <c r="E878" s="3" t="str">
        <v>Schönenwerd</v>
      </c>
      <c r="G878" s="19">
        <v>3046</v>
      </c>
      <c r="H878" s="19" t="s">
        <v>4539</v>
      </c>
    </row>
    <row r="879" spans="1:8" x14ac:dyDescent="0.2">
      <c r="A879" s="3">
        <v>6162</v>
      </c>
      <c r="B879" s="3" t="s">
        <v>935</v>
      </c>
      <c r="C879" s="3" t="s">
        <v>933</v>
      </c>
      <c r="D879" s="3" t="s">
        <v>932</v>
      </c>
      <c r="E879" s="3" t="str">
        <v>Starrkirch-Wil</v>
      </c>
      <c r="G879" s="19">
        <v>3047</v>
      </c>
      <c r="H879" s="19" t="s">
        <v>4539</v>
      </c>
    </row>
    <row r="880" spans="1:8" x14ac:dyDescent="0.2">
      <c r="A880" s="3">
        <v>6163</v>
      </c>
      <c r="B880" s="3" t="s">
        <v>936</v>
      </c>
      <c r="C880" s="3" t="s">
        <v>933</v>
      </c>
      <c r="D880" s="3" t="s">
        <v>932</v>
      </c>
      <c r="E880" s="3" t="str">
        <v>Walterswil (SO)</v>
      </c>
      <c r="G880" s="19">
        <v>3048</v>
      </c>
      <c r="H880" s="19" t="s">
        <v>4539</v>
      </c>
    </row>
    <row r="881" spans="1:8" x14ac:dyDescent="0.2">
      <c r="A881" s="3">
        <v>6173</v>
      </c>
      <c r="B881" s="3" t="s">
        <v>937</v>
      </c>
      <c r="C881" s="3" t="s">
        <v>938</v>
      </c>
      <c r="D881" s="3" t="s">
        <v>932</v>
      </c>
      <c r="E881" s="3" t="str">
        <v>Wangen bei Olten</v>
      </c>
      <c r="G881" s="19">
        <v>3049</v>
      </c>
      <c r="H881" s="19" t="s">
        <v>4539</v>
      </c>
    </row>
    <row r="882" spans="1:8" x14ac:dyDescent="0.2">
      <c r="A882" s="3">
        <v>6174</v>
      </c>
      <c r="B882" s="3" t="s">
        <v>939</v>
      </c>
      <c r="C882" s="3" t="s">
        <v>938</v>
      </c>
      <c r="D882" s="3" t="s">
        <v>932</v>
      </c>
      <c r="E882" s="3" t="str">
        <v>Solothurn</v>
      </c>
      <c r="G882" s="19">
        <v>3052</v>
      </c>
      <c r="H882" s="19" t="s">
        <v>4539</v>
      </c>
    </row>
    <row r="883" spans="1:8" x14ac:dyDescent="0.2">
      <c r="A883" s="3">
        <v>6166</v>
      </c>
      <c r="B883" s="3" t="s">
        <v>940</v>
      </c>
      <c r="C883" s="3" t="s">
        <v>941</v>
      </c>
      <c r="D883" s="3" t="s">
        <v>932</v>
      </c>
      <c r="E883" s="3" t="str">
        <v>Bärschwil</v>
      </c>
      <c r="G883" s="19">
        <v>3053</v>
      </c>
      <c r="H883" s="19" t="s">
        <v>4539</v>
      </c>
    </row>
    <row r="884" spans="1:8" x14ac:dyDescent="0.2">
      <c r="A884" s="3">
        <v>6110</v>
      </c>
      <c r="B884" s="3" t="s">
        <v>942</v>
      </c>
      <c r="C884" s="3" t="s">
        <v>943</v>
      </c>
      <c r="D884" s="3" t="s">
        <v>932</v>
      </c>
      <c r="E884" s="3" t="str">
        <v>Beinwil (SO)</v>
      </c>
      <c r="G884" s="19">
        <v>3054</v>
      </c>
      <c r="H884" s="19" t="s">
        <v>4539</v>
      </c>
    </row>
    <row r="885" spans="1:8" x14ac:dyDescent="0.2">
      <c r="A885" s="3">
        <v>6113</v>
      </c>
      <c r="B885" s="3" t="s">
        <v>943</v>
      </c>
      <c r="C885" s="3" t="s">
        <v>943</v>
      </c>
      <c r="D885" s="3" t="s">
        <v>932</v>
      </c>
      <c r="E885" s="3" t="str">
        <v>Breitenbach</v>
      </c>
      <c r="G885" s="19">
        <v>3063</v>
      </c>
      <c r="H885" s="19" t="s">
        <v>4539</v>
      </c>
    </row>
    <row r="886" spans="1:8" x14ac:dyDescent="0.2">
      <c r="A886" s="3">
        <v>6167</v>
      </c>
      <c r="B886" s="3" t="s">
        <v>944</v>
      </c>
      <c r="C886" s="3" t="s">
        <v>943</v>
      </c>
      <c r="D886" s="3" t="s">
        <v>932</v>
      </c>
      <c r="E886" s="3" t="str">
        <v>Büsserach</v>
      </c>
      <c r="G886" s="19">
        <v>3065</v>
      </c>
      <c r="H886" s="19" t="s">
        <v>4539</v>
      </c>
    </row>
    <row r="887" spans="1:8" x14ac:dyDescent="0.2">
      <c r="A887" s="3">
        <v>6170</v>
      </c>
      <c r="B887" s="3" t="s">
        <v>945</v>
      </c>
      <c r="C887" s="3" t="s">
        <v>945</v>
      </c>
      <c r="D887" s="3" t="s">
        <v>932</v>
      </c>
      <c r="E887" s="3" t="str">
        <v>Erschwil</v>
      </c>
      <c r="G887" s="19">
        <v>3066</v>
      </c>
      <c r="H887" s="19" t="s">
        <v>4539</v>
      </c>
    </row>
    <row r="888" spans="1:8" x14ac:dyDescent="0.2">
      <c r="A888" s="3">
        <v>6105</v>
      </c>
      <c r="B888" s="3" t="s">
        <v>946</v>
      </c>
      <c r="C888" s="3" t="s">
        <v>947</v>
      </c>
      <c r="D888" s="3" t="s">
        <v>932</v>
      </c>
      <c r="E888" s="3" t="str">
        <v>Fehren</v>
      </c>
      <c r="G888" s="19">
        <v>3067</v>
      </c>
      <c r="H888" s="19" t="s">
        <v>4539</v>
      </c>
    </row>
    <row r="889" spans="1:8" x14ac:dyDescent="0.2">
      <c r="A889" s="3">
        <v>6106</v>
      </c>
      <c r="B889" s="3" t="s">
        <v>947</v>
      </c>
      <c r="C889" s="3" t="s">
        <v>947</v>
      </c>
      <c r="D889" s="3" t="s">
        <v>932</v>
      </c>
      <c r="E889" s="3" t="str">
        <v>Grindel</v>
      </c>
      <c r="G889" s="19">
        <v>3068</v>
      </c>
      <c r="H889" s="19" t="s">
        <v>4539</v>
      </c>
    </row>
    <row r="890" spans="1:8" x14ac:dyDescent="0.2">
      <c r="A890" s="3">
        <v>6182</v>
      </c>
      <c r="B890" s="3" t="s">
        <v>948</v>
      </c>
      <c r="C890" s="3" t="s">
        <v>949</v>
      </c>
      <c r="D890" s="3" t="s">
        <v>932</v>
      </c>
      <c r="E890" s="3" t="str">
        <v>Himmelried</v>
      </c>
      <c r="G890" s="19">
        <v>3072</v>
      </c>
      <c r="H890" s="19" t="s">
        <v>4539</v>
      </c>
    </row>
    <row r="891" spans="1:8" x14ac:dyDescent="0.2">
      <c r="A891" s="3">
        <v>6192</v>
      </c>
      <c r="B891" s="3" t="s">
        <v>950</v>
      </c>
      <c r="C891" s="3" t="s">
        <v>949</v>
      </c>
      <c r="D891" s="3" t="s">
        <v>932</v>
      </c>
      <c r="E891" s="3" t="str">
        <v>Kleinlützel</v>
      </c>
      <c r="G891" s="19">
        <v>3073</v>
      </c>
      <c r="H891" s="19" t="s">
        <v>4539</v>
      </c>
    </row>
    <row r="892" spans="1:8" x14ac:dyDescent="0.2">
      <c r="A892" s="3">
        <v>6196</v>
      </c>
      <c r="B892" s="3" t="s">
        <v>951</v>
      </c>
      <c r="C892" s="3" t="s">
        <v>949</v>
      </c>
      <c r="D892" s="3" t="s">
        <v>932</v>
      </c>
      <c r="E892" s="3" t="str">
        <v>Meltingen</v>
      </c>
      <c r="G892" s="19">
        <v>3074</v>
      </c>
      <c r="H892" s="19" t="s">
        <v>4539</v>
      </c>
    </row>
    <row r="893" spans="1:8" x14ac:dyDescent="0.2">
      <c r="A893" s="3">
        <v>6287</v>
      </c>
      <c r="B893" s="3" t="s">
        <v>952</v>
      </c>
      <c r="C893" s="3" t="s">
        <v>953</v>
      </c>
      <c r="D893" s="3" t="s">
        <v>932</v>
      </c>
      <c r="E893" s="3" t="str">
        <v>Nunningen</v>
      </c>
      <c r="G893" s="19">
        <v>3075</v>
      </c>
      <c r="H893" s="19" t="s">
        <v>4539</v>
      </c>
    </row>
    <row r="894" spans="1:8" x14ac:dyDescent="0.2">
      <c r="A894" s="3">
        <v>6275</v>
      </c>
      <c r="B894" s="3" t="s">
        <v>954</v>
      </c>
      <c r="C894" s="3" t="s">
        <v>954</v>
      </c>
      <c r="D894" s="3" t="s">
        <v>932</v>
      </c>
      <c r="E894" s="3" t="str">
        <v>Zullwil</v>
      </c>
      <c r="G894" s="19">
        <v>3076</v>
      </c>
      <c r="H894" s="19" t="s">
        <v>4539</v>
      </c>
    </row>
    <row r="895" spans="1:8" x14ac:dyDescent="0.2">
      <c r="A895" s="3">
        <v>6020</v>
      </c>
      <c r="B895" s="3" t="s">
        <v>955</v>
      </c>
      <c r="C895" s="3" t="s">
        <v>956</v>
      </c>
      <c r="D895" s="3" t="s">
        <v>932</v>
      </c>
      <c r="E895" s="3" t="str">
        <v>Basel</v>
      </c>
      <c r="G895" s="19">
        <v>3077</v>
      </c>
      <c r="H895" s="19" t="s">
        <v>4539</v>
      </c>
    </row>
    <row r="896" spans="1:8" x14ac:dyDescent="0.2">
      <c r="A896" s="3">
        <v>6032</v>
      </c>
      <c r="B896" s="3" t="s">
        <v>956</v>
      </c>
      <c r="C896" s="3" t="s">
        <v>956</v>
      </c>
      <c r="D896" s="3" t="s">
        <v>932</v>
      </c>
      <c r="E896" s="3" t="str">
        <v>Bettingen</v>
      </c>
      <c r="G896" s="19">
        <v>3078</v>
      </c>
      <c r="H896" s="19" t="s">
        <v>4539</v>
      </c>
    </row>
    <row r="897" spans="1:8" x14ac:dyDescent="0.2">
      <c r="A897" s="3">
        <v>6294</v>
      </c>
      <c r="B897" s="3" t="s">
        <v>957</v>
      </c>
      <c r="C897" s="3" t="s">
        <v>957</v>
      </c>
      <c r="D897" s="3" t="s">
        <v>932</v>
      </c>
      <c r="E897" s="3" t="str">
        <v>Riehen</v>
      </c>
      <c r="G897" s="19">
        <v>3082</v>
      </c>
      <c r="H897" s="19" t="s">
        <v>4539</v>
      </c>
    </row>
    <row r="898" spans="1:8" x14ac:dyDescent="0.2">
      <c r="A898" s="3">
        <v>6274</v>
      </c>
      <c r="B898" s="3" t="s">
        <v>958</v>
      </c>
      <c r="C898" s="3" t="s">
        <v>959</v>
      </c>
      <c r="D898" s="3" t="s">
        <v>932</v>
      </c>
      <c r="E898" s="3" t="str">
        <v>Aesch (BL)</v>
      </c>
      <c r="G898" s="19">
        <v>3083</v>
      </c>
      <c r="H898" s="19" t="s">
        <v>4539</v>
      </c>
    </row>
    <row r="899" spans="1:8" x14ac:dyDescent="0.2">
      <c r="A899" s="3">
        <v>6284</v>
      </c>
      <c r="B899" s="3" t="s">
        <v>960</v>
      </c>
      <c r="C899" s="3" t="s">
        <v>961</v>
      </c>
      <c r="D899" s="3" t="s">
        <v>932</v>
      </c>
      <c r="E899" s="3" t="str">
        <v>Allschwil</v>
      </c>
      <c r="G899" s="19">
        <v>3084</v>
      </c>
      <c r="H899" s="19" t="s">
        <v>4539</v>
      </c>
    </row>
    <row r="900" spans="1:8" x14ac:dyDescent="0.2">
      <c r="A900" s="3">
        <v>6284</v>
      </c>
      <c r="B900" s="3" t="s">
        <v>962</v>
      </c>
      <c r="C900" s="3" t="s">
        <v>961</v>
      </c>
      <c r="D900" s="3" t="s">
        <v>932</v>
      </c>
      <c r="E900" s="3" t="str">
        <v>Arlesheim</v>
      </c>
      <c r="G900" s="19">
        <v>3086</v>
      </c>
      <c r="H900" s="19" t="s">
        <v>4539</v>
      </c>
    </row>
    <row r="901" spans="1:8" x14ac:dyDescent="0.2">
      <c r="A901" s="3">
        <v>6285</v>
      </c>
      <c r="B901" s="3" t="s">
        <v>961</v>
      </c>
      <c r="C901" s="3" t="s">
        <v>961</v>
      </c>
      <c r="D901" s="3" t="s">
        <v>932</v>
      </c>
      <c r="E901" s="3" t="str">
        <v>Biel-Benken</v>
      </c>
      <c r="G901" s="19">
        <v>3087</v>
      </c>
      <c r="H901" s="19" t="s">
        <v>4539</v>
      </c>
    </row>
    <row r="902" spans="1:8" x14ac:dyDescent="0.2">
      <c r="A902" s="3">
        <v>6285</v>
      </c>
      <c r="B902" s="3" t="s">
        <v>963</v>
      </c>
      <c r="C902" s="3" t="s">
        <v>961</v>
      </c>
      <c r="D902" s="3" t="s">
        <v>932</v>
      </c>
      <c r="E902" s="3" t="str">
        <v>Binningen</v>
      </c>
      <c r="G902" s="19">
        <v>3088</v>
      </c>
      <c r="H902" s="19" t="s">
        <v>4546</v>
      </c>
    </row>
    <row r="903" spans="1:8" x14ac:dyDescent="0.2">
      <c r="A903" s="3">
        <v>6286</v>
      </c>
      <c r="B903" s="3" t="s">
        <v>964</v>
      </c>
      <c r="C903" s="3" t="s">
        <v>961</v>
      </c>
      <c r="D903" s="3" t="s">
        <v>932</v>
      </c>
      <c r="E903" s="3" t="str">
        <v>Birsfelden</v>
      </c>
      <c r="G903" s="19">
        <v>3089</v>
      </c>
      <c r="H903" s="19" t="s">
        <v>4533</v>
      </c>
    </row>
    <row r="904" spans="1:8" x14ac:dyDescent="0.2">
      <c r="A904" s="3">
        <v>6289</v>
      </c>
      <c r="B904" s="3" t="s">
        <v>965</v>
      </c>
      <c r="C904" s="3" t="s">
        <v>961</v>
      </c>
      <c r="D904" s="3" t="s">
        <v>932</v>
      </c>
      <c r="E904" s="3" t="str">
        <v>Bottmingen</v>
      </c>
      <c r="G904" s="19">
        <v>3095</v>
      </c>
      <c r="H904" s="19" t="s">
        <v>4539</v>
      </c>
    </row>
    <row r="905" spans="1:8" x14ac:dyDescent="0.2">
      <c r="A905" s="3">
        <v>6289</v>
      </c>
      <c r="B905" s="3" t="s">
        <v>966</v>
      </c>
      <c r="C905" s="3" t="s">
        <v>961</v>
      </c>
      <c r="D905" s="3" t="s">
        <v>932</v>
      </c>
      <c r="E905" s="3" t="str">
        <v>Ettingen</v>
      </c>
      <c r="G905" s="19">
        <v>3096</v>
      </c>
      <c r="H905" s="19" t="s">
        <v>4539</v>
      </c>
    </row>
    <row r="906" spans="1:8" x14ac:dyDescent="0.2">
      <c r="A906" s="3">
        <v>6289</v>
      </c>
      <c r="B906" s="3" t="s">
        <v>966</v>
      </c>
      <c r="C906" s="3" t="s">
        <v>961</v>
      </c>
      <c r="D906" s="3" t="s">
        <v>932</v>
      </c>
      <c r="E906" s="3" t="str">
        <v>Münchenstein</v>
      </c>
      <c r="G906" s="19">
        <v>3097</v>
      </c>
      <c r="H906" s="19" t="s">
        <v>4539</v>
      </c>
    </row>
    <row r="907" spans="1:8" x14ac:dyDescent="0.2">
      <c r="A907" s="3">
        <v>6295</v>
      </c>
      <c r="B907" s="3" t="s">
        <v>967</v>
      </c>
      <c r="C907" s="3" t="s">
        <v>961</v>
      </c>
      <c r="D907" s="3" t="s">
        <v>932</v>
      </c>
      <c r="E907" s="3" t="str">
        <v>Muttenz</v>
      </c>
      <c r="G907" s="19">
        <v>3098</v>
      </c>
      <c r="H907" s="19" t="s">
        <v>4539</v>
      </c>
    </row>
    <row r="908" spans="1:8" x14ac:dyDescent="0.2">
      <c r="A908" s="3">
        <v>6280</v>
      </c>
      <c r="B908" s="3" t="s">
        <v>968</v>
      </c>
      <c r="C908" s="3" t="s">
        <v>968</v>
      </c>
      <c r="D908" s="3" t="s">
        <v>932</v>
      </c>
      <c r="E908" s="3" t="str">
        <v>Oberwil (BL)</v>
      </c>
      <c r="G908" s="19">
        <v>3099</v>
      </c>
      <c r="H908" s="19" t="s">
        <v>4546</v>
      </c>
    </row>
    <row r="909" spans="1:8" x14ac:dyDescent="0.2">
      <c r="A909" s="3">
        <v>6280</v>
      </c>
      <c r="B909" s="3" t="s">
        <v>969</v>
      </c>
      <c r="C909" s="3" t="s">
        <v>968</v>
      </c>
      <c r="D909" s="3" t="s">
        <v>932</v>
      </c>
      <c r="E909" s="3" t="str">
        <v>Pfeffingen</v>
      </c>
      <c r="G909" s="19">
        <v>3110</v>
      </c>
      <c r="H909" s="19" t="s">
        <v>4539</v>
      </c>
    </row>
    <row r="910" spans="1:8" x14ac:dyDescent="0.2">
      <c r="A910" s="3">
        <v>6283</v>
      </c>
      <c r="B910" s="3" t="s">
        <v>970</v>
      </c>
      <c r="C910" s="3" t="s">
        <v>968</v>
      </c>
      <c r="D910" s="3" t="s">
        <v>932</v>
      </c>
      <c r="E910" s="3" t="str">
        <v>Reinach (BL)</v>
      </c>
      <c r="G910" s="19">
        <v>3111</v>
      </c>
      <c r="H910" s="19" t="s">
        <v>4546</v>
      </c>
    </row>
    <row r="911" spans="1:8" x14ac:dyDescent="0.2">
      <c r="A911" s="3">
        <v>6276</v>
      </c>
      <c r="B911" s="3" t="s">
        <v>971</v>
      </c>
      <c r="C911" s="3" t="s">
        <v>971</v>
      </c>
      <c r="D911" s="3" t="s">
        <v>932</v>
      </c>
      <c r="E911" s="3" t="str">
        <v>Schönenbuch</v>
      </c>
      <c r="G911" s="19">
        <v>3112</v>
      </c>
      <c r="H911" s="19" t="s">
        <v>4539</v>
      </c>
    </row>
    <row r="912" spans="1:8" x14ac:dyDescent="0.2">
      <c r="A912" s="3">
        <v>6277</v>
      </c>
      <c r="B912" s="3" t="s">
        <v>972</v>
      </c>
      <c r="C912" s="3" t="s">
        <v>971</v>
      </c>
      <c r="D912" s="3" t="s">
        <v>932</v>
      </c>
      <c r="E912" s="3" t="str">
        <v>Therwil</v>
      </c>
      <c r="G912" s="19">
        <v>3113</v>
      </c>
      <c r="H912" s="19" t="s">
        <v>4539</v>
      </c>
    </row>
    <row r="913" spans="1:8" x14ac:dyDescent="0.2">
      <c r="A913" s="3">
        <v>6277</v>
      </c>
      <c r="B913" s="3" t="s">
        <v>973</v>
      </c>
      <c r="C913" s="3" t="s">
        <v>971</v>
      </c>
      <c r="D913" s="3" t="s">
        <v>932</v>
      </c>
      <c r="E913" s="3" t="str">
        <v>Blauen</v>
      </c>
      <c r="G913" s="19">
        <v>3114</v>
      </c>
      <c r="H913" s="19" t="s">
        <v>4546</v>
      </c>
    </row>
    <row r="914" spans="1:8" x14ac:dyDescent="0.2">
      <c r="A914" s="3">
        <v>6034</v>
      </c>
      <c r="B914" s="3" t="s">
        <v>974</v>
      </c>
      <c r="C914" s="3" t="s">
        <v>974</v>
      </c>
      <c r="D914" s="3" t="s">
        <v>932</v>
      </c>
      <c r="E914" s="3" t="str">
        <v>Brislach</v>
      </c>
      <c r="G914" s="19">
        <v>3115</v>
      </c>
      <c r="H914" s="19" t="s">
        <v>4546</v>
      </c>
    </row>
    <row r="915" spans="1:8" x14ac:dyDescent="0.2">
      <c r="A915" s="3">
        <v>6026</v>
      </c>
      <c r="B915" s="3" t="s">
        <v>975</v>
      </c>
      <c r="C915" s="3" t="s">
        <v>975</v>
      </c>
      <c r="D915" s="3" t="s">
        <v>932</v>
      </c>
      <c r="E915" s="3" t="str">
        <v>Burg im Leimental</v>
      </c>
      <c r="G915" s="19">
        <v>3116</v>
      </c>
      <c r="H915" s="19" t="s">
        <v>4546</v>
      </c>
    </row>
    <row r="916" spans="1:8" x14ac:dyDescent="0.2">
      <c r="A916" s="3">
        <v>6027</v>
      </c>
      <c r="B916" s="3" t="s">
        <v>976</v>
      </c>
      <c r="C916" s="3" t="s">
        <v>977</v>
      </c>
      <c r="D916" s="3" t="s">
        <v>932</v>
      </c>
      <c r="E916" s="3" t="str">
        <v>Dittingen</v>
      </c>
      <c r="G916" s="19">
        <v>3122</v>
      </c>
      <c r="H916" s="19" t="s">
        <v>4539</v>
      </c>
    </row>
    <row r="917" spans="1:8" x14ac:dyDescent="0.2">
      <c r="A917" s="3">
        <v>6028</v>
      </c>
      <c r="B917" s="3" t="s">
        <v>978</v>
      </c>
      <c r="C917" s="3" t="s">
        <v>977</v>
      </c>
      <c r="D917" s="3" t="s">
        <v>932</v>
      </c>
      <c r="E917" s="3" t="str">
        <v>Duggingen</v>
      </c>
      <c r="G917" s="19">
        <v>3123</v>
      </c>
      <c r="H917" s="19" t="s">
        <v>4539</v>
      </c>
    </row>
    <row r="918" spans="1:8" x14ac:dyDescent="0.2">
      <c r="A918" s="3">
        <v>6023</v>
      </c>
      <c r="B918" s="3" t="s">
        <v>979</v>
      </c>
      <c r="C918" s="3" t="s">
        <v>979</v>
      </c>
      <c r="D918" s="3" t="s">
        <v>932</v>
      </c>
      <c r="E918" s="3" t="str">
        <v>Grellingen</v>
      </c>
      <c r="G918" s="19">
        <v>3124</v>
      </c>
      <c r="H918" s="19" t="s">
        <v>4539</v>
      </c>
    </row>
    <row r="919" spans="1:8" x14ac:dyDescent="0.2">
      <c r="A919" s="3">
        <v>6288</v>
      </c>
      <c r="B919" s="3" t="s">
        <v>980</v>
      </c>
      <c r="C919" s="3" t="s">
        <v>980</v>
      </c>
      <c r="D919" s="3" t="s">
        <v>932</v>
      </c>
      <c r="E919" s="3" t="str">
        <v>Laufen</v>
      </c>
      <c r="G919" s="19">
        <v>3125</v>
      </c>
      <c r="H919" s="19" t="s">
        <v>4539</v>
      </c>
    </row>
    <row r="920" spans="1:8" x14ac:dyDescent="0.2">
      <c r="A920" s="3">
        <v>6043</v>
      </c>
      <c r="B920" s="3" t="s">
        <v>981</v>
      </c>
      <c r="C920" s="3" t="s">
        <v>981</v>
      </c>
      <c r="D920" s="3" t="s">
        <v>932</v>
      </c>
      <c r="E920" s="3" t="str">
        <v>Liesberg</v>
      </c>
      <c r="G920" s="19">
        <v>3126</v>
      </c>
      <c r="H920" s="19" t="s">
        <v>4546</v>
      </c>
    </row>
    <row r="921" spans="1:8" x14ac:dyDescent="0.2">
      <c r="A921" s="3">
        <v>6033</v>
      </c>
      <c r="B921" s="3" t="s">
        <v>982</v>
      </c>
      <c r="C921" s="3" t="s">
        <v>982</v>
      </c>
      <c r="D921" s="3" t="s">
        <v>932</v>
      </c>
      <c r="E921" s="3" t="str">
        <v>Nenzlingen</v>
      </c>
      <c r="G921" s="19">
        <v>3127</v>
      </c>
      <c r="H921" s="19" t="s">
        <v>4546</v>
      </c>
    </row>
    <row r="922" spans="1:8" x14ac:dyDescent="0.2">
      <c r="A922" s="3">
        <v>6035</v>
      </c>
      <c r="B922" s="3" t="s">
        <v>983</v>
      </c>
      <c r="C922" s="3" t="s">
        <v>982</v>
      </c>
      <c r="D922" s="3" t="s">
        <v>932</v>
      </c>
      <c r="E922" s="3" t="str">
        <v>Roggenburg</v>
      </c>
      <c r="G922" s="19">
        <v>3128</v>
      </c>
      <c r="H922" s="19" t="s">
        <v>4546</v>
      </c>
    </row>
    <row r="923" spans="1:8" x14ac:dyDescent="0.2">
      <c r="A923" s="3">
        <v>6036</v>
      </c>
      <c r="B923" s="3" t="s">
        <v>984</v>
      </c>
      <c r="C923" s="3" t="s">
        <v>984</v>
      </c>
      <c r="D923" s="3" t="s">
        <v>932</v>
      </c>
      <c r="E923" s="3" t="str">
        <v>Röschenz</v>
      </c>
      <c r="G923" s="19">
        <v>3132</v>
      </c>
      <c r="H923" s="19" t="s">
        <v>4546</v>
      </c>
    </row>
    <row r="924" spans="1:8" x14ac:dyDescent="0.2">
      <c r="A924" s="3">
        <v>6030</v>
      </c>
      <c r="B924" s="3" t="s">
        <v>985</v>
      </c>
      <c r="C924" s="3" t="s">
        <v>985</v>
      </c>
      <c r="D924" s="3" t="s">
        <v>932</v>
      </c>
      <c r="E924" s="3" t="str">
        <v>Wahlen</v>
      </c>
      <c r="G924" s="19">
        <v>3144</v>
      </c>
      <c r="H924" s="19" t="s">
        <v>4539</v>
      </c>
    </row>
    <row r="925" spans="1:8" x14ac:dyDescent="0.2">
      <c r="A925" s="3">
        <v>6038</v>
      </c>
      <c r="B925" s="3" t="s">
        <v>986</v>
      </c>
      <c r="C925" s="3" t="s">
        <v>986</v>
      </c>
      <c r="D925" s="3" t="s">
        <v>932</v>
      </c>
      <c r="E925" s="3" t="str">
        <v>Zwingen</v>
      </c>
      <c r="G925" s="19">
        <v>3145</v>
      </c>
      <c r="H925" s="19" t="s">
        <v>4539</v>
      </c>
    </row>
    <row r="926" spans="1:8" x14ac:dyDescent="0.2">
      <c r="A926" s="3">
        <v>6404</v>
      </c>
      <c r="B926" s="3" t="s">
        <v>987</v>
      </c>
      <c r="C926" s="3" t="s">
        <v>987</v>
      </c>
      <c r="D926" s="3" t="s">
        <v>932</v>
      </c>
      <c r="E926" s="3" t="str">
        <v>Arisdorf</v>
      </c>
      <c r="G926" s="19">
        <v>3147</v>
      </c>
      <c r="H926" s="19" t="s">
        <v>4539</v>
      </c>
    </row>
    <row r="927" spans="1:8" x14ac:dyDescent="0.2">
      <c r="A927" s="3">
        <v>6038</v>
      </c>
      <c r="B927" s="3" t="s">
        <v>988</v>
      </c>
      <c r="C927" s="3" t="s">
        <v>988</v>
      </c>
      <c r="D927" s="3" t="s">
        <v>932</v>
      </c>
      <c r="E927" s="3" t="str">
        <v>Augst</v>
      </c>
      <c r="G927" s="19">
        <v>3148</v>
      </c>
      <c r="H927" s="19" t="s">
        <v>4539</v>
      </c>
    </row>
    <row r="928" spans="1:8" x14ac:dyDescent="0.2">
      <c r="A928" s="3">
        <v>6005</v>
      </c>
      <c r="B928" s="3" t="s">
        <v>989</v>
      </c>
      <c r="C928" s="3" t="s">
        <v>990</v>
      </c>
      <c r="D928" s="3" t="s">
        <v>932</v>
      </c>
      <c r="E928" s="3" t="str">
        <v>Bubendorf</v>
      </c>
      <c r="G928" s="19">
        <v>3150</v>
      </c>
      <c r="H928" s="19" t="s">
        <v>4533</v>
      </c>
    </row>
    <row r="929" spans="1:8" x14ac:dyDescent="0.2">
      <c r="A929" s="3">
        <v>6047</v>
      </c>
      <c r="B929" s="3" t="s">
        <v>991</v>
      </c>
      <c r="C929" s="3" t="s">
        <v>990</v>
      </c>
      <c r="D929" s="3" t="s">
        <v>932</v>
      </c>
      <c r="E929" s="3" t="str">
        <v>Frenkendorf</v>
      </c>
      <c r="G929" s="19">
        <v>3152</v>
      </c>
      <c r="H929" s="19" t="s">
        <v>4533</v>
      </c>
    </row>
    <row r="930" spans="1:8" x14ac:dyDescent="0.2">
      <c r="A930" s="3">
        <v>6048</v>
      </c>
      <c r="B930" s="3" t="s">
        <v>990</v>
      </c>
      <c r="C930" s="3" t="s">
        <v>990</v>
      </c>
      <c r="D930" s="3" t="s">
        <v>932</v>
      </c>
      <c r="E930" s="3" t="str">
        <v>Füllinsdorf</v>
      </c>
      <c r="G930" s="19">
        <v>3153</v>
      </c>
      <c r="H930" s="19" t="s">
        <v>4533</v>
      </c>
    </row>
    <row r="931" spans="1:8" x14ac:dyDescent="0.2">
      <c r="A931" s="3">
        <v>6010</v>
      </c>
      <c r="B931" s="3" t="s">
        <v>992</v>
      </c>
      <c r="C931" s="3" t="s">
        <v>992</v>
      </c>
      <c r="D931" s="3" t="s">
        <v>932</v>
      </c>
      <c r="E931" s="3" t="str">
        <v>Giebenach</v>
      </c>
      <c r="G931" s="19">
        <v>3154</v>
      </c>
      <c r="H931" s="19" t="s">
        <v>4533</v>
      </c>
    </row>
    <row r="932" spans="1:8" x14ac:dyDescent="0.2">
      <c r="A932" s="3">
        <v>6012</v>
      </c>
      <c r="B932" s="3" t="s">
        <v>993</v>
      </c>
      <c r="C932" s="3" t="s">
        <v>992</v>
      </c>
      <c r="D932" s="3" t="s">
        <v>932</v>
      </c>
      <c r="E932" s="3" t="str">
        <v>Hersberg</v>
      </c>
      <c r="G932" s="19">
        <v>3155</v>
      </c>
      <c r="H932" s="19" t="s">
        <v>4533</v>
      </c>
    </row>
    <row r="933" spans="1:8" x14ac:dyDescent="0.2">
      <c r="A933" s="3">
        <v>6003</v>
      </c>
      <c r="B933" s="3" t="s">
        <v>994</v>
      </c>
      <c r="C933" s="3" t="s">
        <v>994</v>
      </c>
      <c r="D933" s="3" t="s">
        <v>932</v>
      </c>
      <c r="E933" s="3" t="str">
        <v>Lausen</v>
      </c>
      <c r="G933" s="19">
        <v>3156</v>
      </c>
      <c r="H933" s="19" t="s">
        <v>4533</v>
      </c>
    </row>
    <row r="934" spans="1:8" x14ac:dyDescent="0.2">
      <c r="A934" s="3">
        <v>6004</v>
      </c>
      <c r="B934" s="3" t="s">
        <v>994</v>
      </c>
      <c r="C934" s="3" t="s">
        <v>994</v>
      </c>
      <c r="D934" s="3" t="s">
        <v>932</v>
      </c>
      <c r="E934" s="3" t="str">
        <v>Liestal</v>
      </c>
      <c r="G934" s="19">
        <v>3157</v>
      </c>
      <c r="H934" s="19" t="s">
        <v>4533</v>
      </c>
    </row>
    <row r="935" spans="1:8" x14ac:dyDescent="0.2">
      <c r="A935" s="3">
        <v>6005</v>
      </c>
      <c r="B935" s="3" t="s">
        <v>994</v>
      </c>
      <c r="C935" s="3" t="s">
        <v>994</v>
      </c>
      <c r="D935" s="3" t="s">
        <v>932</v>
      </c>
      <c r="E935" s="3" t="str">
        <v>Lupsingen</v>
      </c>
      <c r="G935" s="19">
        <v>3158</v>
      </c>
      <c r="H935" s="19" t="s">
        <v>4533</v>
      </c>
    </row>
    <row r="936" spans="1:8" x14ac:dyDescent="0.2">
      <c r="A936" s="3">
        <v>6006</v>
      </c>
      <c r="B936" s="3" t="s">
        <v>994</v>
      </c>
      <c r="C936" s="3" t="s">
        <v>994</v>
      </c>
      <c r="D936" s="3" t="s">
        <v>932</v>
      </c>
      <c r="E936" s="3" t="str">
        <v>Pratteln</v>
      </c>
      <c r="G936" s="19">
        <v>3159</v>
      </c>
      <c r="H936" s="19" t="s">
        <v>4533</v>
      </c>
    </row>
    <row r="937" spans="1:8" x14ac:dyDescent="0.2">
      <c r="A937" s="3">
        <v>6014</v>
      </c>
      <c r="B937" s="3" t="s">
        <v>994</v>
      </c>
      <c r="C937" s="3" t="s">
        <v>994</v>
      </c>
      <c r="D937" s="3" t="s">
        <v>932</v>
      </c>
      <c r="E937" s="3" t="str">
        <v>Ramlinsburg</v>
      </c>
      <c r="G937" s="19">
        <v>3172</v>
      </c>
      <c r="H937" s="19" t="s">
        <v>4539</v>
      </c>
    </row>
    <row r="938" spans="1:8" x14ac:dyDescent="0.2">
      <c r="A938" s="3">
        <v>6015</v>
      </c>
      <c r="B938" s="3" t="s">
        <v>994</v>
      </c>
      <c r="C938" s="3" t="s">
        <v>994</v>
      </c>
      <c r="D938" s="3" t="s">
        <v>932</v>
      </c>
      <c r="E938" s="3" t="str">
        <v>Seltisberg</v>
      </c>
      <c r="G938" s="19">
        <v>3173</v>
      </c>
      <c r="H938" s="19" t="s">
        <v>4539</v>
      </c>
    </row>
    <row r="939" spans="1:8" x14ac:dyDescent="0.2">
      <c r="A939" s="3">
        <v>6102</v>
      </c>
      <c r="B939" s="3" t="s">
        <v>995</v>
      </c>
      <c r="C939" s="3" t="s">
        <v>995</v>
      </c>
      <c r="D939" s="3" t="s">
        <v>932</v>
      </c>
      <c r="E939" s="3" t="str">
        <v>Ziefen</v>
      </c>
      <c r="G939" s="19">
        <v>3174</v>
      </c>
      <c r="H939" s="19" t="s">
        <v>4539</v>
      </c>
    </row>
    <row r="940" spans="1:8" x14ac:dyDescent="0.2">
      <c r="A940" s="3">
        <v>6045</v>
      </c>
      <c r="B940" s="3" t="s">
        <v>996</v>
      </c>
      <c r="C940" s="3" t="s">
        <v>996</v>
      </c>
      <c r="D940" s="3" t="s">
        <v>932</v>
      </c>
      <c r="E940" s="3" t="str">
        <v>Anwil</v>
      </c>
      <c r="G940" s="19">
        <v>3175</v>
      </c>
      <c r="H940" s="19" t="s">
        <v>4539</v>
      </c>
    </row>
    <row r="941" spans="1:8" x14ac:dyDescent="0.2">
      <c r="A941" s="3">
        <v>6344</v>
      </c>
      <c r="B941" s="3" t="s">
        <v>997</v>
      </c>
      <c r="C941" s="3" t="s">
        <v>997</v>
      </c>
      <c r="D941" s="3" t="s">
        <v>932</v>
      </c>
      <c r="E941" s="3" t="str">
        <v>Böckten</v>
      </c>
      <c r="G941" s="19">
        <v>3176</v>
      </c>
      <c r="H941" s="19" t="s">
        <v>4539</v>
      </c>
    </row>
    <row r="942" spans="1:8" x14ac:dyDescent="0.2">
      <c r="A942" s="3">
        <v>6037</v>
      </c>
      <c r="B942" s="3" t="s">
        <v>998</v>
      </c>
      <c r="C942" s="3" t="s">
        <v>998</v>
      </c>
      <c r="D942" s="3" t="s">
        <v>932</v>
      </c>
      <c r="E942" s="3" t="str">
        <v>Buckten</v>
      </c>
      <c r="G942" s="19">
        <v>3177</v>
      </c>
      <c r="H942" s="19" t="s">
        <v>4536</v>
      </c>
    </row>
    <row r="943" spans="1:8" x14ac:dyDescent="0.2">
      <c r="A943" s="3">
        <v>6039</v>
      </c>
      <c r="B943" s="3" t="s">
        <v>999</v>
      </c>
      <c r="C943" s="3" t="s">
        <v>998</v>
      </c>
      <c r="D943" s="3" t="s">
        <v>932</v>
      </c>
      <c r="E943" s="3" t="str">
        <v>Buus</v>
      </c>
      <c r="G943" s="19">
        <v>3178</v>
      </c>
      <c r="H943" s="19" t="s">
        <v>4536</v>
      </c>
    </row>
    <row r="944" spans="1:8" x14ac:dyDescent="0.2">
      <c r="A944" s="3">
        <v>6013</v>
      </c>
      <c r="B944" s="3" t="s">
        <v>1000</v>
      </c>
      <c r="C944" s="3" t="s">
        <v>1001</v>
      </c>
      <c r="D944" s="3" t="s">
        <v>932</v>
      </c>
      <c r="E944" s="3" t="str">
        <v>Diepflingen</v>
      </c>
      <c r="G944" s="19">
        <v>3179</v>
      </c>
      <c r="H944" s="19" t="s">
        <v>4536</v>
      </c>
    </row>
    <row r="945" spans="1:8" x14ac:dyDescent="0.2">
      <c r="A945" s="3">
        <v>6103</v>
      </c>
      <c r="B945" s="3" t="s">
        <v>1002</v>
      </c>
      <c r="C945" s="3" t="s">
        <v>1001</v>
      </c>
      <c r="D945" s="3" t="s">
        <v>932</v>
      </c>
      <c r="E945" s="3" t="str">
        <v>Gelterkinden</v>
      </c>
      <c r="G945" s="19">
        <v>3182</v>
      </c>
      <c r="H945" s="19" t="s">
        <v>4539</v>
      </c>
    </row>
    <row r="946" spans="1:8" x14ac:dyDescent="0.2">
      <c r="A946" s="3">
        <v>6044</v>
      </c>
      <c r="B946" s="3" t="s">
        <v>1003</v>
      </c>
      <c r="C946" s="3" t="s">
        <v>1003</v>
      </c>
      <c r="D946" s="3" t="s">
        <v>932</v>
      </c>
      <c r="E946" s="3" t="str">
        <v>Häfelfingen</v>
      </c>
      <c r="G946" s="19">
        <v>3183</v>
      </c>
      <c r="H946" s="19" t="s">
        <v>4539</v>
      </c>
    </row>
    <row r="947" spans="1:8" x14ac:dyDescent="0.2">
      <c r="A947" s="3">
        <v>6354</v>
      </c>
      <c r="B947" s="3" t="s">
        <v>1004</v>
      </c>
      <c r="C947" s="3" t="s">
        <v>1004</v>
      </c>
      <c r="D947" s="3" t="s">
        <v>932</v>
      </c>
      <c r="E947" s="3" t="str">
        <v>Hemmiken</v>
      </c>
      <c r="G947" s="19">
        <v>3184</v>
      </c>
      <c r="H947" s="19" t="s">
        <v>4539</v>
      </c>
    </row>
    <row r="948" spans="1:8" x14ac:dyDescent="0.2">
      <c r="A948" s="3">
        <v>6353</v>
      </c>
      <c r="B948" s="3" t="s">
        <v>1005</v>
      </c>
      <c r="C948" s="3" t="s">
        <v>1005</v>
      </c>
      <c r="D948" s="3" t="s">
        <v>932</v>
      </c>
      <c r="E948" s="3" t="str">
        <v>Itingen</v>
      </c>
      <c r="G948" s="19">
        <v>3185</v>
      </c>
      <c r="H948" s="19" t="s">
        <v>4533</v>
      </c>
    </row>
    <row r="949" spans="1:8" x14ac:dyDescent="0.2">
      <c r="A949" s="3">
        <v>6356</v>
      </c>
      <c r="B949" s="3" t="s">
        <v>1006</v>
      </c>
      <c r="C949" s="3" t="s">
        <v>1005</v>
      </c>
      <c r="D949" s="3" t="s">
        <v>932</v>
      </c>
      <c r="E949" s="3" t="str">
        <v>Känerkinden</v>
      </c>
      <c r="G949" s="19">
        <v>3186</v>
      </c>
      <c r="H949" s="19" t="s">
        <v>4533</v>
      </c>
    </row>
    <row r="950" spans="1:8" x14ac:dyDescent="0.2">
      <c r="A950" s="3">
        <v>6025</v>
      </c>
      <c r="B950" s="3" t="s">
        <v>1007</v>
      </c>
      <c r="C950" s="3" t="s">
        <v>1008</v>
      </c>
      <c r="D950" s="3" t="s">
        <v>932</v>
      </c>
      <c r="E950" s="3" t="str">
        <v>Kilchberg (BL)</v>
      </c>
      <c r="G950" s="19">
        <v>3202</v>
      </c>
      <c r="H950" s="19" t="s">
        <v>4539</v>
      </c>
    </row>
    <row r="951" spans="1:8" x14ac:dyDescent="0.2">
      <c r="A951" s="3">
        <v>6215</v>
      </c>
      <c r="B951" s="3" t="s">
        <v>1008</v>
      </c>
      <c r="C951" s="3" t="s">
        <v>1008</v>
      </c>
      <c r="D951" s="3" t="s">
        <v>932</v>
      </c>
      <c r="E951" s="3" t="str">
        <v>Läufelfingen</v>
      </c>
      <c r="G951" s="19">
        <v>3203</v>
      </c>
      <c r="H951" s="19" t="s">
        <v>4539</v>
      </c>
    </row>
    <row r="952" spans="1:8" x14ac:dyDescent="0.2">
      <c r="A952" s="3">
        <v>6215</v>
      </c>
      <c r="B952" s="3" t="s">
        <v>1009</v>
      </c>
      <c r="C952" s="3" t="s">
        <v>1008</v>
      </c>
      <c r="D952" s="3" t="s">
        <v>932</v>
      </c>
      <c r="E952" s="3" t="str">
        <v>Maisprach</v>
      </c>
      <c r="G952" s="19">
        <v>3204</v>
      </c>
      <c r="H952" s="19" t="s">
        <v>4539</v>
      </c>
    </row>
    <row r="953" spans="1:8" x14ac:dyDescent="0.2">
      <c r="A953" s="3">
        <v>6222</v>
      </c>
      <c r="B953" s="3" t="s">
        <v>1010</v>
      </c>
      <c r="C953" s="3" t="s">
        <v>1008</v>
      </c>
      <c r="D953" s="3" t="s">
        <v>932</v>
      </c>
      <c r="E953" s="3" t="str">
        <v>Nusshof</v>
      </c>
      <c r="G953" s="19">
        <v>3205</v>
      </c>
      <c r="H953" s="19" t="s">
        <v>4539</v>
      </c>
    </row>
    <row r="954" spans="1:8" x14ac:dyDescent="0.2">
      <c r="A954" s="3">
        <v>6233</v>
      </c>
      <c r="B954" s="3" t="s">
        <v>1011</v>
      </c>
      <c r="C954" s="3" t="s">
        <v>1011</v>
      </c>
      <c r="D954" s="3" t="s">
        <v>932</v>
      </c>
      <c r="E954" s="3" t="str">
        <v>Oltingen</v>
      </c>
      <c r="G954" s="19">
        <v>3206</v>
      </c>
      <c r="H954" s="19" t="s">
        <v>4536</v>
      </c>
    </row>
    <row r="955" spans="1:8" x14ac:dyDescent="0.2">
      <c r="A955" s="3">
        <v>6018</v>
      </c>
      <c r="B955" s="3" t="s">
        <v>1012</v>
      </c>
      <c r="C955" s="3" t="s">
        <v>1012</v>
      </c>
      <c r="D955" s="3" t="s">
        <v>932</v>
      </c>
      <c r="E955" s="3" t="str">
        <v>Ormalingen</v>
      </c>
      <c r="G955" s="19">
        <v>3207</v>
      </c>
      <c r="H955" s="19" t="s">
        <v>4539</v>
      </c>
    </row>
    <row r="956" spans="1:8" x14ac:dyDescent="0.2">
      <c r="A956" s="3">
        <v>6205</v>
      </c>
      <c r="B956" s="3" t="s">
        <v>1013</v>
      </c>
      <c r="C956" s="3" t="s">
        <v>1013</v>
      </c>
      <c r="D956" s="3" t="s">
        <v>932</v>
      </c>
      <c r="E956" s="3" t="str">
        <v>Rickenbach (BL)</v>
      </c>
      <c r="G956" s="19">
        <v>3208</v>
      </c>
      <c r="H956" s="19" t="s">
        <v>4539</v>
      </c>
    </row>
    <row r="957" spans="1:8" x14ac:dyDescent="0.2">
      <c r="A957" s="3">
        <v>6232</v>
      </c>
      <c r="B957" s="3" t="s">
        <v>1014</v>
      </c>
      <c r="C957" s="3" t="s">
        <v>1014</v>
      </c>
      <c r="D957" s="3" t="s">
        <v>932</v>
      </c>
      <c r="E957" s="3" t="str">
        <v>Rothenfluh</v>
      </c>
      <c r="G957" s="19">
        <v>3210</v>
      </c>
      <c r="H957" s="19" t="s">
        <v>4539</v>
      </c>
    </row>
    <row r="958" spans="1:8" x14ac:dyDescent="0.2">
      <c r="A958" s="3">
        <v>6022</v>
      </c>
      <c r="B958" s="3" t="s">
        <v>1015</v>
      </c>
      <c r="C958" s="3" t="s">
        <v>1015</v>
      </c>
      <c r="D958" s="3" t="s">
        <v>932</v>
      </c>
      <c r="E958" s="3" t="str">
        <v>Rümlingen</v>
      </c>
      <c r="G958" s="19">
        <v>3212</v>
      </c>
      <c r="H958" s="19" t="s">
        <v>4536</v>
      </c>
    </row>
    <row r="959" spans="1:8" x14ac:dyDescent="0.2">
      <c r="A959" s="3">
        <v>6024</v>
      </c>
      <c r="B959" s="3" t="s">
        <v>1016</v>
      </c>
      <c r="C959" s="3" t="s">
        <v>1016</v>
      </c>
      <c r="D959" s="3" t="s">
        <v>932</v>
      </c>
      <c r="E959" s="3" t="str">
        <v>Rünenberg</v>
      </c>
      <c r="G959" s="19">
        <v>3213</v>
      </c>
      <c r="H959" s="19" t="s">
        <v>4536</v>
      </c>
    </row>
    <row r="960" spans="1:8" x14ac:dyDescent="0.2">
      <c r="A960" s="3">
        <v>6212</v>
      </c>
      <c r="B960" s="3" t="s">
        <v>1017</v>
      </c>
      <c r="C960" s="3" t="s">
        <v>1018</v>
      </c>
      <c r="D960" s="3" t="s">
        <v>932</v>
      </c>
      <c r="E960" s="3" t="str">
        <v>Sissach</v>
      </c>
      <c r="G960" s="19">
        <v>3214</v>
      </c>
      <c r="H960" s="19" t="s">
        <v>4536</v>
      </c>
    </row>
    <row r="961" spans="1:8" x14ac:dyDescent="0.2">
      <c r="A961" s="3">
        <v>6213</v>
      </c>
      <c r="B961" s="3" t="s">
        <v>1018</v>
      </c>
      <c r="C961" s="3" t="s">
        <v>1018</v>
      </c>
      <c r="D961" s="3" t="s">
        <v>932</v>
      </c>
      <c r="E961" s="3" t="str">
        <v>Tecknau</v>
      </c>
      <c r="G961" s="19">
        <v>3215</v>
      </c>
      <c r="H961" s="19" t="s">
        <v>4536</v>
      </c>
    </row>
    <row r="962" spans="1:8" x14ac:dyDescent="0.2">
      <c r="A962" s="3">
        <v>6212</v>
      </c>
      <c r="B962" s="3" t="s">
        <v>1019</v>
      </c>
      <c r="C962" s="3" t="s">
        <v>1020</v>
      </c>
      <c r="D962" s="3" t="s">
        <v>932</v>
      </c>
      <c r="E962" s="3" t="str">
        <v>Tenniken</v>
      </c>
      <c r="G962" s="19">
        <v>3216</v>
      </c>
      <c r="H962" s="19" t="s">
        <v>4536</v>
      </c>
    </row>
    <row r="963" spans="1:8" x14ac:dyDescent="0.2">
      <c r="A963" s="3">
        <v>6216</v>
      </c>
      <c r="B963" s="3" t="s">
        <v>1020</v>
      </c>
      <c r="C963" s="3" t="s">
        <v>1020</v>
      </c>
      <c r="D963" s="3" t="s">
        <v>932</v>
      </c>
      <c r="E963" s="3" t="str">
        <v>Thürnen</v>
      </c>
      <c r="G963" s="19">
        <v>3225</v>
      </c>
      <c r="H963" s="19" t="s">
        <v>4536</v>
      </c>
    </row>
    <row r="964" spans="1:8" x14ac:dyDescent="0.2">
      <c r="A964" s="3">
        <v>6016</v>
      </c>
      <c r="B964" s="3" t="s">
        <v>1021</v>
      </c>
      <c r="C964" s="3" t="s">
        <v>1022</v>
      </c>
      <c r="D964" s="3" t="s">
        <v>932</v>
      </c>
      <c r="E964" s="3" t="str">
        <v>Wenslingen</v>
      </c>
      <c r="G964" s="19">
        <v>3226</v>
      </c>
      <c r="H964" s="19" t="s">
        <v>4539</v>
      </c>
    </row>
    <row r="965" spans="1:8" x14ac:dyDescent="0.2">
      <c r="A965" s="3">
        <v>6203</v>
      </c>
      <c r="B965" s="3" t="s">
        <v>1023</v>
      </c>
      <c r="C965" s="3" t="s">
        <v>1022</v>
      </c>
      <c r="D965" s="3" t="s">
        <v>932</v>
      </c>
      <c r="E965" s="3" t="str">
        <v>Wintersingen</v>
      </c>
      <c r="G965" s="19">
        <v>3232</v>
      </c>
      <c r="H965" s="19" t="s">
        <v>4536</v>
      </c>
    </row>
    <row r="966" spans="1:8" x14ac:dyDescent="0.2">
      <c r="A966" s="3">
        <v>6206</v>
      </c>
      <c r="B966" s="3" t="s">
        <v>1022</v>
      </c>
      <c r="C966" s="3" t="s">
        <v>1022</v>
      </c>
      <c r="D966" s="3" t="s">
        <v>932</v>
      </c>
      <c r="E966" s="3" t="str">
        <v>Wittinsburg</v>
      </c>
      <c r="G966" s="19">
        <v>3233</v>
      </c>
      <c r="H966" s="19" t="s">
        <v>4536</v>
      </c>
    </row>
    <row r="967" spans="1:8" x14ac:dyDescent="0.2">
      <c r="A967" s="3">
        <v>6207</v>
      </c>
      <c r="B967" s="3" t="s">
        <v>1024</v>
      </c>
      <c r="C967" s="3" t="s">
        <v>1024</v>
      </c>
      <c r="D967" s="3" t="s">
        <v>932</v>
      </c>
      <c r="E967" s="3" t="str">
        <v>Zeglingen</v>
      </c>
      <c r="G967" s="19">
        <v>3234</v>
      </c>
      <c r="H967" s="19" t="s">
        <v>4539</v>
      </c>
    </row>
    <row r="968" spans="1:8" x14ac:dyDescent="0.2">
      <c r="A968" s="3">
        <v>6208</v>
      </c>
      <c r="B968" s="3" t="s">
        <v>1025</v>
      </c>
      <c r="C968" s="3" t="s">
        <v>1026</v>
      </c>
      <c r="D968" s="3" t="s">
        <v>932</v>
      </c>
      <c r="E968" s="3" t="str">
        <v>Zunzgen</v>
      </c>
      <c r="G968" s="19">
        <v>3235</v>
      </c>
      <c r="H968" s="19" t="s">
        <v>4539</v>
      </c>
    </row>
    <row r="969" spans="1:8" x14ac:dyDescent="0.2">
      <c r="A969" s="3">
        <v>5735</v>
      </c>
      <c r="B969" s="3" t="s">
        <v>1027</v>
      </c>
      <c r="C969" s="3" t="s">
        <v>1028</v>
      </c>
      <c r="D969" s="3" t="s">
        <v>932</v>
      </c>
      <c r="E969" s="3" t="str">
        <v>Arboldswil</v>
      </c>
      <c r="G969" s="19">
        <v>3236</v>
      </c>
      <c r="H969" s="19" t="s">
        <v>4536</v>
      </c>
    </row>
    <row r="970" spans="1:8" x14ac:dyDescent="0.2">
      <c r="A970" s="3">
        <v>6221</v>
      </c>
      <c r="B970" s="3" t="s">
        <v>1029</v>
      </c>
      <c r="C970" s="3" t="s">
        <v>1028</v>
      </c>
      <c r="D970" s="3" t="s">
        <v>932</v>
      </c>
      <c r="E970" s="3" t="str">
        <v>Bennwil</v>
      </c>
      <c r="G970" s="19">
        <v>3237</v>
      </c>
      <c r="H970" s="19" t="s">
        <v>4539</v>
      </c>
    </row>
    <row r="971" spans="1:8" x14ac:dyDescent="0.2">
      <c r="A971" s="3">
        <v>6017</v>
      </c>
      <c r="B971" s="3" t="s">
        <v>1030</v>
      </c>
      <c r="C971" s="3" t="s">
        <v>1030</v>
      </c>
      <c r="D971" s="3" t="s">
        <v>932</v>
      </c>
      <c r="E971" s="3" t="str">
        <v>Bretzwil</v>
      </c>
      <c r="G971" s="19">
        <v>3238</v>
      </c>
      <c r="H971" s="19" t="s">
        <v>4536</v>
      </c>
    </row>
    <row r="972" spans="1:8" x14ac:dyDescent="0.2">
      <c r="A972" s="3">
        <v>6019</v>
      </c>
      <c r="B972" s="3" t="s">
        <v>1031</v>
      </c>
      <c r="C972" s="3" t="s">
        <v>1030</v>
      </c>
      <c r="D972" s="3" t="s">
        <v>932</v>
      </c>
      <c r="E972" s="3" t="str">
        <v>Diegten</v>
      </c>
      <c r="G972" s="19">
        <v>3250</v>
      </c>
      <c r="H972" s="19" t="s">
        <v>4539</v>
      </c>
    </row>
    <row r="973" spans="1:8" x14ac:dyDescent="0.2">
      <c r="A973" s="3">
        <v>6214</v>
      </c>
      <c r="B973" s="3" t="s">
        <v>1032</v>
      </c>
      <c r="C973" s="3" t="s">
        <v>1032</v>
      </c>
      <c r="D973" s="3" t="s">
        <v>932</v>
      </c>
      <c r="E973" s="3" t="str">
        <v>Eptingen</v>
      </c>
      <c r="G973" s="19">
        <v>3251</v>
      </c>
      <c r="H973" s="19" t="s">
        <v>4539</v>
      </c>
    </row>
    <row r="974" spans="1:8" x14ac:dyDescent="0.2">
      <c r="A974" s="3">
        <v>6231</v>
      </c>
      <c r="B974" s="3" t="s">
        <v>1033</v>
      </c>
      <c r="C974" s="3" t="s">
        <v>1033</v>
      </c>
      <c r="D974" s="3" t="s">
        <v>932</v>
      </c>
      <c r="E974" s="3" t="str">
        <v>Hölstein</v>
      </c>
      <c r="G974" s="19">
        <v>3252</v>
      </c>
      <c r="H974" s="19" t="s">
        <v>4539</v>
      </c>
    </row>
    <row r="975" spans="1:8" x14ac:dyDescent="0.2">
      <c r="A975" s="3">
        <v>6204</v>
      </c>
      <c r="B975" s="3" t="s">
        <v>1034</v>
      </c>
      <c r="C975" s="3" t="s">
        <v>1034</v>
      </c>
      <c r="D975" s="3" t="s">
        <v>932</v>
      </c>
      <c r="E975" s="3" t="str">
        <v>Lampenberg</v>
      </c>
      <c r="G975" s="19">
        <v>3253</v>
      </c>
      <c r="H975" s="19" t="s">
        <v>4539</v>
      </c>
    </row>
    <row r="976" spans="1:8" x14ac:dyDescent="0.2">
      <c r="A976" s="3">
        <v>6210</v>
      </c>
      <c r="B976" s="3" t="s">
        <v>1035</v>
      </c>
      <c r="C976" s="3" t="s">
        <v>1035</v>
      </c>
      <c r="D976" s="3" t="s">
        <v>932</v>
      </c>
      <c r="E976" s="3" t="str">
        <v>Langenbruck</v>
      </c>
      <c r="G976" s="19">
        <v>3254</v>
      </c>
      <c r="H976" s="19" t="s">
        <v>4539</v>
      </c>
    </row>
    <row r="977" spans="1:8" x14ac:dyDescent="0.2">
      <c r="A977" s="3">
        <v>6234</v>
      </c>
      <c r="B977" s="3" t="s">
        <v>1036</v>
      </c>
      <c r="C977" s="3" t="s">
        <v>1036</v>
      </c>
      <c r="D977" s="3" t="s">
        <v>932</v>
      </c>
      <c r="E977" s="3" t="str">
        <v>Lauwil</v>
      </c>
      <c r="G977" s="19">
        <v>3255</v>
      </c>
      <c r="H977" s="19" t="s">
        <v>4539</v>
      </c>
    </row>
    <row r="978" spans="1:8" x14ac:dyDescent="0.2">
      <c r="A978" s="3">
        <v>6234</v>
      </c>
      <c r="B978" s="3" t="s">
        <v>1037</v>
      </c>
      <c r="C978" s="3" t="s">
        <v>1036</v>
      </c>
      <c r="D978" s="3" t="s">
        <v>932</v>
      </c>
      <c r="E978" s="3" t="str">
        <v>Liedertswil</v>
      </c>
      <c r="G978" s="19">
        <v>3256</v>
      </c>
      <c r="H978" s="19" t="s">
        <v>4539</v>
      </c>
    </row>
    <row r="979" spans="1:8" x14ac:dyDescent="0.2">
      <c r="A979" s="3">
        <v>6235</v>
      </c>
      <c r="B979" s="3" t="s">
        <v>1038</v>
      </c>
      <c r="C979" s="3" t="s">
        <v>1036</v>
      </c>
      <c r="D979" s="3" t="s">
        <v>932</v>
      </c>
      <c r="E979" s="3" t="str">
        <v>Niederdorf</v>
      </c>
      <c r="G979" s="19">
        <v>3257</v>
      </c>
      <c r="H979" s="19" t="s">
        <v>4539</v>
      </c>
    </row>
    <row r="980" spans="1:8" x14ac:dyDescent="0.2">
      <c r="A980" s="3">
        <v>6236</v>
      </c>
      <c r="B980" s="3" t="s">
        <v>1039</v>
      </c>
      <c r="C980" s="3" t="s">
        <v>1036</v>
      </c>
      <c r="D980" s="3" t="s">
        <v>932</v>
      </c>
      <c r="E980" s="3" t="str">
        <v>Oberdorf (BL)</v>
      </c>
      <c r="G980" s="19">
        <v>3262</v>
      </c>
      <c r="H980" s="19" t="s">
        <v>4539</v>
      </c>
    </row>
    <row r="981" spans="1:8" x14ac:dyDescent="0.2">
      <c r="A981" s="3">
        <v>6110</v>
      </c>
      <c r="B981" s="3" t="s">
        <v>1040</v>
      </c>
      <c r="C981" s="3" t="s">
        <v>1040</v>
      </c>
      <c r="D981" s="3" t="s">
        <v>932</v>
      </c>
      <c r="E981" s="3" t="str">
        <v>Reigoldswil</v>
      </c>
      <c r="G981" s="19">
        <v>3263</v>
      </c>
      <c r="H981" s="19" t="s">
        <v>4539</v>
      </c>
    </row>
    <row r="982" spans="1:8" x14ac:dyDescent="0.2">
      <c r="A982" s="3">
        <v>6114</v>
      </c>
      <c r="B982" s="3" t="s">
        <v>1041</v>
      </c>
      <c r="C982" s="3" t="s">
        <v>1040</v>
      </c>
      <c r="D982" s="3" t="s">
        <v>932</v>
      </c>
      <c r="E982" s="3" t="str">
        <v>Titterten</v>
      </c>
      <c r="G982" s="19">
        <v>3264</v>
      </c>
      <c r="H982" s="19" t="s">
        <v>4539</v>
      </c>
    </row>
    <row r="983" spans="1:8" x14ac:dyDescent="0.2">
      <c r="A983" s="3">
        <v>6248</v>
      </c>
      <c r="B983" s="3" t="s">
        <v>1042</v>
      </c>
      <c r="C983" s="3" t="s">
        <v>1042</v>
      </c>
      <c r="D983" s="3" t="s">
        <v>932</v>
      </c>
      <c r="E983" s="3" t="str">
        <v>Waldenburg</v>
      </c>
      <c r="G983" s="19">
        <v>3266</v>
      </c>
      <c r="H983" s="19" t="s">
        <v>4539</v>
      </c>
    </row>
    <row r="984" spans="1:8" x14ac:dyDescent="0.2">
      <c r="A984" s="3">
        <v>6147</v>
      </c>
      <c r="B984" s="3" t="s">
        <v>1043</v>
      </c>
      <c r="C984" s="3" t="s">
        <v>1043</v>
      </c>
      <c r="D984" s="3" t="s">
        <v>932</v>
      </c>
      <c r="E984" s="3" t="str">
        <v>Gächlingen</v>
      </c>
      <c r="G984" s="19">
        <v>3267</v>
      </c>
      <c r="H984" s="19" t="s">
        <v>4539</v>
      </c>
    </row>
    <row r="985" spans="1:8" x14ac:dyDescent="0.2">
      <c r="A985" s="3">
        <v>6245</v>
      </c>
      <c r="B985" s="3" t="s">
        <v>1044</v>
      </c>
      <c r="C985" s="3" t="s">
        <v>1045</v>
      </c>
      <c r="D985" s="3" t="s">
        <v>932</v>
      </c>
      <c r="E985" s="3" t="str">
        <v>Löhningen</v>
      </c>
      <c r="G985" s="19">
        <v>3268</v>
      </c>
      <c r="H985" s="19" t="s">
        <v>4539</v>
      </c>
    </row>
    <row r="986" spans="1:8" x14ac:dyDescent="0.2">
      <c r="A986" s="3">
        <v>6246</v>
      </c>
      <c r="B986" s="3" t="s">
        <v>1045</v>
      </c>
      <c r="C986" s="3" t="s">
        <v>1045</v>
      </c>
      <c r="D986" s="3" t="s">
        <v>932</v>
      </c>
      <c r="E986" s="3" t="str">
        <v>Neunkirch</v>
      </c>
      <c r="G986" s="19">
        <v>3270</v>
      </c>
      <c r="H986" s="19" t="s">
        <v>4539</v>
      </c>
    </row>
    <row r="987" spans="1:8" x14ac:dyDescent="0.2">
      <c r="A987" s="3">
        <v>6211</v>
      </c>
      <c r="B987" s="3" t="s">
        <v>1046</v>
      </c>
      <c r="C987" s="3" t="s">
        <v>1047</v>
      </c>
      <c r="D987" s="3" t="s">
        <v>932</v>
      </c>
      <c r="E987" s="3" t="str">
        <v>Büttenhardt</v>
      </c>
      <c r="G987" s="19">
        <v>3271</v>
      </c>
      <c r="H987" s="19" t="s">
        <v>4539</v>
      </c>
    </row>
    <row r="988" spans="1:8" x14ac:dyDescent="0.2">
      <c r="A988" s="3">
        <v>6252</v>
      </c>
      <c r="B988" s="3" t="s">
        <v>1047</v>
      </c>
      <c r="C988" s="3" t="s">
        <v>1047</v>
      </c>
      <c r="D988" s="3" t="s">
        <v>932</v>
      </c>
      <c r="E988" s="3" t="str">
        <v>Dörflingen</v>
      </c>
      <c r="G988" s="19">
        <v>3272</v>
      </c>
      <c r="H988" s="19" t="s">
        <v>4539</v>
      </c>
    </row>
    <row r="989" spans="1:8" x14ac:dyDescent="0.2">
      <c r="A989" s="3">
        <v>6253</v>
      </c>
      <c r="B989" s="3" t="s">
        <v>1048</v>
      </c>
      <c r="C989" s="3" t="s">
        <v>1047</v>
      </c>
      <c r="D989" s="3" t="s">
        <v>932</v>
      </c>
      <c r="E989" s="3" t="str">
        <v>Lohn (SH)</v>
      </c>
      <c r="G989" s="19">
        <v>3273</v>
      </c>
      <c r="H989" s="19" t="s">
        <v>4539</v>
      </c>
    </row>
    <row r="990" spans="1:8" x14ac:dyDescent="0.2">
      <c r="A990" s="3">
        <v>6243</v>
      </c>
      <c r="B990" s="3" t="s">
        <v>1049</v>
      </c>
      <c r="C990" s="3" t="s">
        <v>1049</v>
      </c>
      <c r="D990" s="3" t="s">
        <v>932</v>
      </c>
      <c r="E990" s="3" t="str">
        <v>Stetten (SH)</v>
      </c>
      <c r="G990" s="19">
        <v>3274</v>
      </c>
      <c r="H990" s="19" t="s">
        <v>4539</v>
      </c>
    </row>
    <row r="991" spans="1:8" x14ac:dyDescent="0.2">
      <c r="A991" s="3">
        <v>6217</v>
      </c>
      <c r="B991" s="3" t="s">
        <v>1050</v>
      </c>
      <c r="C991" s="3" t="s">
        <v>1051</v>
      </c>
      <c r="D991" s="3" t="s">
        <v>932</v>
      </c>
      <c r="E991" s="3" t="str">
        <v>Thayngen</v>
      </c>
      <c r="G991" s="19">
        <v>3280</v>
      </c>
      <c r="H991" s="19" t="s">
        <v>4536</v>
      </c>
    </row>
    <row r="992" spans="1:8" x14ac:dyDescent="0.2">
      <c r="A992" s="3">
        <v>6218</v>
      </c>
      <c r="B992" s="3" t="s">
        <v>1051</v>
      </c>
      <c r="C992" s="3" t="s">
        <v>1051</v>
      </c>
      <c r="D992" s="3" t="s">
        <v>932</v>
      </c>
      <c r="E992" s="3" t="str">
        <v>Bargen (SH)</v>
      </c>
      <c r="G992" s="19">
        <v>3282</v>
      </c>
      <c r="H992" s="19" t="s">
        <v>4539</v>
      </c>
    </row>
    <row r="993" spans="1:8" x14ac:dyDescent="0.2">
      <c r="A993" s="3">
        <v>6145</v>
      </c>
      <c r="B993" s="3" t="s">
        <v>1052</v>
      </c>
      <c r="C993" s="3" t="s">
        <v>1053</v>
      </c>
      <c r="D993" s="3" t="s">
        <v>932</v>
      </c>
      <c r="E993" s="3" t="str">
        <v>Beringen</v>
      </c>
      <c r="G993" s="19">
        <v>3283</v>
      </c>
      <c r="H993" s="19" t="s">
        <v>4539</v>
      </c>
    </row>
    <row r="994" spans="1:8" x14ac:dyDescent="0.2">
      <c r="A994" s="3">
        <v>6146</v>
      </c>
      <c r="B994" s="3" t="s">
        <v>1054</v>
      </c>
      <c r="C994" s="3" t="s">
        <v>1054</v>
      </c>
      <c r="D994" s="3" t="s">
        <v>932</v>
      </c>
      <c r="E994" s="3" t="str">
        <v>Buchberg</v>
      </c>
      <c r="G994" s="19">
        <v>3284</v>
      </c>
      <c r="H994" s="19" t="s">
        <v>4539</v>
      </c>
    </row>
    <row r="995" spans="1:8" x14ac:dyDescent="0.2">
      <c r="A995" s="3">
        <v>6133</v>
      </c>
      <c r="B995" s="3" t="s">
        <v>1055</v>
      </c>
      <c r="C995" s="3" t="s">
        <v>1056</v>
      </c>
      <c r="D995" s="3" t="s">
        <v>932</v>
      </c>
      <c r="E995" s="3" t="str">
        <v>Merishausen</v>
      </c>
      <c r="G995" s="19">
        <v>3285</v>
      </c>
      <c r="H995" s="19" t="s">
        <v>4536</v>
      </c>
    </row>
    <row r="996" spans="1:8" x14ac:dyDescent="0.2">
      <c r="A996" s="3">
        <v>6154</v>
      </c>
      <c r="B996" s="3" t="s">
        <v>1057</v>
      </c>
      <c r="C996" s="3" t="s">
        <v>1058</v>
      </c>
      <c r="D996" s="3" t="s">
        <v>932</v>
      </c>
      <c r="E996" s="3" t="str">
        <v>Neuhausen am Rheinfall</v>
      </c>
      <c r="G996" s="19">
        <v>3286</v>
      </c>
      <c r="H996" s="19" t="s">
        <v>4536</v>
      </c>
    </row>
    <row r="997" spans="1:8" x14ac:dyDescent="0.2">
      <c r="A997" s="3">
        <v>6156</v>
      </c>
      <c r="B997" s="3" t="s">
        <v>1058</v>
      </c>
      <c r="C997" s="3" t="s">
        <v>1058</v>
      </c>
      <c r="D997" s="3" t="s">
        <v>932</v>
      </c>
      <c r="E997" s="3" t="str">
        <v>Rüdlingen</v>
      </c>
      <c r="G997" s="19">
        <v>3292</v>
      </c>
      <c r="H997" s="19" t="s">
        <v>4539</v>
      </c>
    </row>
    <row r="998" spans="1:8" x14ac:dyDescent="0.2">
      <c r="A998" s="3">
        <v>6156</v>
      </c>
      <c r="B998" s="3" t="s">
        <v>1059</v>
      </c>
      <c r="C998" s="3" t="s">
        <v>1058</v>
      </c>
      <c r="D998" s="3" t="s">
        <v>932</v>
      </c>
      <c r="E998" s="3" t="str">
        <v>Schaffhausen</v>
      </c>
      <c r="G998" s="19">
        <v>3293</v>
      </c>
      <c r="H998" s="19" t="s">
        <v>4539</v>
      </c>
    </row>
    <row r="999" spans="1:8" x14ac:dyDescent="0.2">
      <c r="A999" s="3">
        <v>6122</v>
      </c>
      <c r="B999" s="3" t="s">
        <v>1060</v>
      </c>
      <c r="C999" s="3" t="s">
        <v>1060</v>
      </c>
      <c r="D999" s="3" t="s">
        <v>932</v>
      </c>
      <c r="E999" s="3" t="str">
        <v>Beggingen</v>
      </c>
      <c r="G999" s="19">
        <v>3294</v>
      </c>
      <c r="H999" s="19" t="s">
        <v>4539</v>
      </c>
    </row>
    <row r="1000" spans="1:8" x14ac:dyDescent="0.2">
      <c r="A1000" s="3">
        <v>6123</v>
      </c>
      <c r="B1000" s="3" t="s">
        <v>1061</v>
      </c>
      <c r="C1000" s="3" t="s">
        <v>1060</v>
      </c>
      <c r="D1000" s="3" t="s">
        <v>932</v>
      </c>
      <c r="E1000" s="3" t="str">
        <v>Schleitheim</v>
      </c>
      <c r="G1000" s="19">
        <v>3295</v>
      </c>
      <c r="H1000" s="19" t="s">
        <v>4539</v>
      </c>
    </row>
    <row r="1001" spans="1:8" x14ac:dyDescent="0.2">
      <c r="A1001" s="3">
        <v>6125</v>
      </c>
      <c r="B1001" s="3" t="s">
        <v>1062</v>
      </c>
      <c r="C1001" s="3" t="s">
        <v>1060</v>
      </c>
      <c r="D1001" s="3" t="s">
        <v>932</v>
      </c>
      <c r="E1001" s="3" t="str">
        <v>Siblingen</v>
      </c>
      <c r="G1001" s="19">
        <v>3296</v>
      </c>
      <c r="H1001" s="19" t="s">
        <v>4539</v>
      </c>
    </row>
    <row r="1002" spans="1:8" x14ac:dyDescent="0.2">
      <c r="A1002" s="3">
        <v>6244</v>
      </c>
      <c r="B1002" s="3" t="s">
        <v>1063</v>
      </c>
      <c r="C1002" s="3" t="s">
        <v>1063</v>
      </c>
      <c r="D1002" s="3" t="s">
        <v>932</v>
      </c>
      <c r="E1002" s="3" t="str">
        <v>Buch (SH)</v>
      </c>
      <c r="G1002" s="19">
        <v>3297</v>
      </c>
      <c r="H1002" s="19" t="s">
        <v>4539</v>
      </c>
    </row>
    <row r="1003" spans="1:8" x14ac:dyDescent="0.2">
      <c r="A1003" s="3">
        <v>4915</v>
      </c>
      <c r="B1003" s="3" t="s">
        <v>1064</v>
      </c>
      <c r="C1003" s="3" t="s">
        <v>1065</v>
      </c>
      <c r="D1003" s="3" t="s">
        <v>932</v>
      </c>
      <c r="E1003" s="3" t="str">
        <v>Hemishofen</v>
      </c>
      <c r="G1003" s="19">
        <v>3298</v>
      </c>
      <c r="H1003" s="19" t="s">
        <v>4539</v>
      </c>
    </row>
    <row r="1004" spans="1:8" x14ac:dyDescent="0.2">
      <c r="A1004" s="3">
        <v>6264</v>
      </c>
      <c r="B1004" s="3" t="s">
        <v>1065</v>
      </c>
      <c r="C1004" s="3" t="s">
        <v>1065</v>
      </c>
      <c r="D1004" s="3" t="s">
        <v>932</v>
      </c>
      <c r="E1004" s="3" t="str">
        <v>Ramsen</v>
      </c>
      <c r="G1004" s="19">
        <v>3302</v>
      </c>
      <c r="H1004" s="19" t="s">
        <v>4539</v>
      </c>
    </row>
    <row r="1005" spans="1:8" x14ac:dyDescent="0.2">
      <c r="A1005" s="3">
        <v>6260</v>
      </c>
      <c r="B1005" s="3" t="s">
        <v>1066</v>
      </c>
      <c r="C1005" s="3" t="s">
        <v>1066</v>
      </c>
      <c r="D1005" s="3" t="s">
        <v>932</v>
      </c>
      <c r="E1005" s="3" t="str">
        <v>Stein am Rhein</v>
      </c>
      <c r="G1005" s="19">
        <v>3303</v>
      </c>
      <c r="H1005" s="19" t="s">
        <v>4539</v>
      </c>
    </row>
    <row r="1006" spans="1:8" x14ac:dyDescent="0.2">
      <c r="A1006" s="3">
        <v>6260</v>
      </c>
      <c r="B1006" s="3" t="s">
        <v>1067</v>
      </c>
      <c r="C1006" s="3" t="s">
        <v>1066</v>
      </c>
      <c r="D1006" s="3" t="s">
        <v>932</v>
      </c>
      <c r="E1006" s="3" t="str">
        <v>Hallau</v>
      </c>
      <c r="G1006" s="19">
        <v>3305</v>
      </c>
      <c r="H1006" s="19" t="s">
        <v>4539</v>
      </c>
    </row>
    <row r="1007" spans="1:8" x14ac:dyDescent="0.2">
      <c r="A1007" s="3">
        <v>6260</v>
      </c>
      <c r="B1007" s="3" t="s">
        <v>1068</v>
      </c>
      <c r="C1007" s="3" t="s">
        <v>1066</v>
      </c>
      <c r="D1007" s="3" t="s">
        <v>932</v>
      </c>
      <c r="E1007" s="3" t="str">
        <v>Oberhallau</v>
      </c>
      <c r="G1007" s="19">
        <v>3306</v>
      </c>
      <c r="H1007" s="19" t="s">
        <v>4539</v>
      </c>
    </row>
    <row r="1008" spans="1:8" x14ac:dyDescent="0.2">
      <c r="A1008" s="3">
        <v>6262</v>
      </c>
      <c r="B1008" s="3" t="s">
        <v>1069</v>
      </c>
      <c r="C1008" s="3" t="s">
        <v>1066</v>
      </c>
      <c r="D1008" s="3" t="s">
        <v>932</v>
      </c>
      <c r="E1008" s="3" t="str">
        <v>Trasadingen</v>
      </c>
      <c r="G1008" s="19">
        <v>3307</v>
      </c>
      <c r="H1008" s="19" t="s">
        <v>4539</v>
      </c>
    </row>
    <row r="1009" spans="1:8" x14ac:dyDescent="0.2">
      <c r="A1009" s="3">
        <v>6263</v>
      </c>
      <c r="B1009" s="3" t="s">
        <v>1070</v>
      </c>
      <c r="C1009" s="3" t="s">
        <v>1066</v>
      </c>
      <c r="D1009" s="3" t="s">
        <v>932</v>
      </c>
      <c r="E1009" s="3" t="str">
        <v>Wilchingen</v>
      </c>
      <c r="G1009" s="19">
        <v>3308</v>
      </c>
      <c r="H1009" s="19" t="s">
        <v>4539</v>
      </c>
    </row>
    <row r="1010" spans="1:8" x14ac:dyDescent="0.2">
      <c r="A1010" s="3">
        <v>6265</v>
      </c>
      <c r="B1010" s="3" t="s">
        <v>1071</v>
      </c>
      <c r="C1010" s="3" t="s">
        <v>1071</v>
      </c>
      <c r="D1010" s="3" t="s">
        <v>932</v>
      </c>
      <c r="E1010" s="3" t="str">
        <v>Herisau</v>
      </c>
      <c r="G1010" s="19">
        <v>3309</v>
      </c>
      <c r="H1010" s="19" t="s">
        <v>4539</v>
      </c>
    </row>
    <row r="1011" spans="1:8" x14ac:dyDescent="0.2">
      <c r="A1011" s="3">
        <v>6143</v>
      </c>
      <c r="B1011" s="3" t="s">
        <v>1072</v>
      </c>
      <c r="C1011" s="3" t="s">
        <v>1073</v>
      </c>
      <c r="D1011" s="3" t="s">
        <v>932</v>
      </c>
      <c r="E1011" s="3" t="str">
        <v>Hundwil</v>
      </c>
      <c r="G1011" s="19">
        <v>3312</v>
      </c>
      <c r="H1011" s="19" t="s">
        <v>4539</v>
      </c>
    </row>
    <row r="1012" spans="1:8" x14ac:dyDescent="0.2">
      <c r="A1012" s="3">
        <v>6247</v>
      </c>
      <c r="B1012" s="3" t="s">
        <v>1073</v>
      </c>
      <c r="C1012" s="3" t="s">
        <v>1073</v>
      </c>
      <c r="D1012" s="3" t="s">
        <v>932</v>
      </c>
      <c r="E1012" s="3" t="str">
        <v>Schönengrund</v>
      </c>
      <c r="G1012" s="19">
        <v>3313</v>
      </c>
      <c r="H1012" s="19" t="s">
        <v>4539</v>
      </c>
    </row>
    <row r="1013" spans="1:8" x14ac:dyDescent="0.2">
      <c r="A1013" s="3">
        <v>6153</v>
      </c>
      <c r="B1013" s="3" t="s">
        <v>1074</v>
      </c>
      <c r="C1013" s="3" t="s">
        <v>1074</v>
      </c>
      <c r="D1013" s="3" t="s">
        <v>932</v>
      </c>
      <c r="E1013" s="3" t="str">
        <v>Schwellbrunn</v>
      </c>
      <c r="G1013" s="19">
        <v>3314</v>
      </c>
      <c r="H1013" s="19" t="s">
        <v>4539</v>
      </c>
    </row>
    <row r="1014" spans="1:8" x14ac:dyDescent="0.2">
      <c r="A1014" s="3">
        <v>6242</v>
      </c>
      <c r="B1014" s="3" t="s">
        <v>1075</v>
      </c>
      <c r="C1014" s="3" t="s">
        <v>1075</v>
      </c>
      <c r="D1014" s="3" t="s">
        <v>932</v>
      </c>
      <c r="E1014" s="3" t="str">
        <v>Stein (AR)</v>
      </c>
      <c r="G1014" s="19">
        <v>3315</v>
      </c>
      <c r="H1014" s="19" t="s">
        <v>4539</v>
      </c>
    </row>
    <row r="1015" spans="1:8" x14ac:dyDescent="0.2">
      <c r="A1015" s="3">
        <v>4806</v>
      </c>
      <c r="B1015" s="3" t="s">
        <v>1076</v>
      </c>
      <c r="C1015" s="3" t="s">
        <v>1076</v>
      </c>
      <c r="D1015" s="3" t="s">
        <v>932</v>
      </c>
      <c r="E1015" s="3" t="str">
        <v>Urnäsch</v>
      </c>
      <c r="G1015" s="19">
        <v>3317</v>
      </c>
      <c r="H1015" s="19" t="s">
        <v>4539</v>
      </c>
    </row>
    <row r="1016" spans="1:8" x14ac:dyDescent="0.2">
      <c r="A1016" s="3">
        <v>6260</v>
      </c>
      <c r="B1016" s="3" t="s">
        <v>1077</v>
      </c>
      <c r="C1016" s="3" t="s">
        <v>1076</v>
      </c>
      <c r="D1016" s="3" t="s">
        <v>932</v>
      </c>
      <c r="E1016" s="3" t="str">
        <v>Waldstatt</v>
      </c>
      <c r="G1016" s="19">
        <v>3322</v>
      </c>
      <c r="H1016" s="19" t="s">
        <v>4539</v>
      </c>
    </row>
    <row r="1017" spans="1:8" x14ac:dyDescent="0.2">
      <c r="A1017" s="3">
        <v>6144</v>
      </c>
      <c r="B1017" s="3" t="s">
        <v>1078</v>
      </c>
      <c r="C1017" s="3" t="s">
        <v>1079</v>
      </c>
      <c r="D1017" s="3" t="s">
        <v>932</v>
      </c>
      <c r="E1017" s="3" t="str">
        <v>Bühler</v>
      </c>
      <c r="G1017" s="19">
        <v>3323</v>
      </c>
      <c r="H1017" s="19" t="s">
        <v>4539</v>
      </c>
    </row>
    <row r="1018" spans="1:8" x14ac:dyDescent="0.2">
      <c r="A1018" s="3">
        <v>6152</v>
      </c>
      <c r="B1018" s="3" t="s">
        <v>1080</v>
      </c>
      <c r="C1018" s="3" t="s">
        <v>1079</v>
      </c>
      <c r="D1018" s="3" t="s">
        <v>932</v>
      </c>
      <c r="E1018" s="3" t="str">
        <v>Gais</v>
      </c>
      <c r="G1018" s="19">
        <v>3324</v>
      </c>
      <c r="H1018" s="19" t="s">
        <v>4539</v>
      </c>
    </row>
    <row r="1019" spans="1:8" x14ac:dyDescent="0.2">
      <c r="A1019" s="3">
        <v>6126</v>
      </c>
      <c r="B1019" s="3" t="s">
        <v>1081</v>
      </c>
      <c r="C1019" s="3" t="s">
        <v>1082</v>
      </c>
      <c r="D1019" s="3" t="s">
        <v>932</v>
      </c>
      <c r="E1019" s="3" t="str">
        <v>Speicher</v>
      </c>
      <c r="G1019" s="19">
        <v>3325</v>
      </c>
      <c r="H1019" s="19" t="s">
        <v>4539</v>
      </c>
    </row>
    <row r="1020" spans="1:8" x14ac:dyDescent="0.2">
      <c r="A1020" s="3">
        <v>6130</v>
      </c>
      <c r="B1020" s="3" t="s">
        <v>1082</v>
      </c>
      <c r="C1020" s="3" t="s">
        <v>1082</v>
      </c>
      <c r="D1020" s="3" t="s">
        <v>932</v>
      </c>
      <c r="E1020" s="3" t="str">
        <v>Teufen (AR)</v>
      </c>
      <c r="G1020" s="19">
        <v>3326</v>
      </c>
      <c r="H1020" s="19" t="s">
        <v>4539</v>
      </c>
    </row>
    <row r="1021" spans="1:8" x14ac:dyDescent="0.2">
      <c r="A1021" s="3">
        <v>6132</v>
      </c>
      <c r="B1021" s="3" t="s">
        <v>1083</v>
      </c>
      <c r="C1021" s="3" t="s">
        <v>1082</v>
      </c>
      <c r="D1021" s="3" t="s">
        <v>932</v>
      </c>
      <c r="E1021" s="3" t="str">
        <v>Trogen</v>
      </c>
      <c r="G1021" s="19">
        <v>3360</v>
      </c>
      <c r="H1021" s="19" t="s">
        <v>4547</v>
      </c>
    </row>
    <row r="1022" spans="1:8" x14ac:dyDescent="0.2">
      <c r="A1022" s="3">
        <v>6142</v>
      </c>
      <c r="B1022" s="3" t="s">
        <v>1084</v>
      </c>
      <c r="C1022" s="3" t="s">
        <v>1082</v>
      </c>
      <c r="D1022" s="3" t="s">
        <v>932</v>
      </c>
      <c r="E1022" s="3" t="str">
        <v>Grub (AR)</v>
      </c>
      <c r="G1022" s="19">
        <v>3362</v>
      </c>
      <c r="H1022" s="19" t="s">
        <v>4547</v>
      </c>
    </row>
    <row r="1023" spans="1:8" x14ac:dyDescent="0.2">
      <c r="A1023" s="3">
        <v>6460</v>
      </c>
      <c r="B1023" s="3" t="s">
        <v>1085</v>
      </c>
      <c r="C1023" s="3" t="s">
        <v>1086</v>
      </c>
      <c r="D1023" s="3" t="s">
        <v>1087</v>
      </c>
      <c r="E1023" s="3" t="str">
        <v>Heiden</v>
      </c>
      <c r="G1023" s="19">
        <v>3363</v>
      </c>
      <c r="H1023" s="19" t="s">
        <v>4547</v>
      </c>
    </row>
    <row r="1024" spans="1:8" x14ac:dyDescent="0.2">
      <c r="A1024" s="3">
        <v>6490</v>
      </c>
      <c r="B1024" s="3" t="s">
        <v>1088</v>
      </c>
      <c r="C1024" s="3" t="s">
        <v>1088</v>
      </c>
      <c r="D1024" s="3" t="s">
        <v>1087</v>
      </c>
      <c r="E1024" s="3" t="str">
        <v>Lutzenberg</v>
      </c>
      <c r="G1024" s="19">
        <v>3365</v>
      </c>
      <c r="H1024" s="19" t="s">
        <v>4547</v>
      </c>
    </row>
    <row r="1025" spans="1:8" x14ac:dyDescent="0.2">
      <c r="A1025" s="3">
        <v>6468</v>
      </c>
      <c r="B1025" s="3" t="s">
        <v>1089</v>
      </c>
      <c r="C1025" s="3" t="s">
        <v>1089</v>
      </c>
      <c r="D1025" s="3" t="s">
        <v>1087</v>
      </c>
      <c r="E1025" s="3" t="str">
        <v>Rehetobel</v>
      </c>
      <c r="G1025" s="19">
        <v>3366</v>
      </c>
      <c r="H1025" s="19" t="s">
        <v>4547</v>
      </c>
    </row>
    <row r="1026" spans="1:8" x14ac:dyDescent="0.2">
      <c r="A1026" s="3">
        <v>6463</v>
      </c>
      <c r="B1026" s="3" t="s">
        <v>1090</v>
      </c>
      <c r="C1026" s="3" t="s">
        <v>1091</v>
      </c>
      <c r="D1026" s="3" t="s">
        <v>1087</v>
      </c>
      <c r="E1026" s="3" t="str">
        <v>Reute (AR)</v>
      </c>
      <c r="G1026" s="19">
        <v>3367</v>
      </c>
      <c r="H1026" s="19" t="s">
        <v>4547</v>
      </c>
    </row>
    <row r="1027" spans="1:8" x14ac:dyDescent="0.2">
      <c r="A1027" s="3">
        <v>6472</v>
      </c>
      <c r="B1027" s="3" t="s">
        <v>1092</v>
      </c>
      <c r="C1027" s="3" t="s">
        <v>1092</v>
      </c>
      <c r="D1027" s="3" t="s">
        <v>1087</v>
      </c>
      <c r="E1027" s="3" t="str">
        <v>Wald (AR)</v>
      </c>
      <c r="G1027" s="19">
        <v>3368</v>
      </c>
      <c r="H1027" s="19" t="s">
        <v>4547</v>
      </c>
    </row>
    <row r="1028" spans="1:8" x14ac:dyDescent="0.2">
      <c r="A1028" s="3">
        <v>6454</v>
      </c>
      <c r="B1028" s="3" t="s">
        <v>1093</v>
      </c>
      <c r="C1028" s="3" t="s">
        <v>1093</v>
      </c>
      <c r="D1028" s="3" t="s">
        <v>1087</v>
      </c>
      <c r="E1028" s="3" t="str">
        <v>Walzenhausen</v>
      </c>
      <c r="G1028" s="19">
        <v>3372</v>
      </c>
      <c r="H1028" s="19" t="s">
        <v>4547</v>
      </c>
    </row>
    <row r="1029" spans="1:8" x14ac:dyDescent="0.2">
      <c r="A1029" s="3">
        <v>6487</v>
      </c>
      <c r="B1029" s="3" t="s">
        <v>1094</v>
      </c>
      <c r="C1029" s="3" t="s">
        <v>1094</v>
      </c>
      <c r="D1029" s="3" t="s">
        <v>1087</v>
      </c>
      <c r="E1029" s="3" t="str">
        <v>Wolfhalden</v>
      </c>
      <c r="G1029" s="19">
        <v>3373</v>
      </c>
      <c r="H1029" s="19" t="s">
        <v>4547</v>
      </c>
    </row>
    <row r="1030" spans="1:8" x14ac:dyDescent="0.2">
      <c r="A1030" s="3">
        <v>6476</v>
      </c>
      <c r="B1030" s="3" t="s">
        <v>1095</v>
      </c>
      <c r="C1030" s="3" t="s">
        <v>1096</v>
      </c>
      <c r="D1030" s="3" t="s">
        <v>1087</v>
      </c>
      <c r="E1030" s="3" t="str">
        <v>Appenzell</v>
      </c>
      <c r="G1030" s="19">
        <v>3374</v>
      </c>
      <c r="H1030" s="19" t="s">
        <v>4547</v>
      </c>
    </row>
    <row r="1031" spans="1:8" x14ac:dyDescent="0.2">
      <c r="A1031" s="3">
        <v>6482</v>
      </c>
      <c r="B1031" s="3" t="s">
        <v>1096</v>
      </c>
      <c r="C1031" s="3" t="s">
        <v>1096</v>
      </c>
      <c r="D1031" s="3" t="s">
        <v>1087</v>
      </c>
      <c r="E1031" s="3" t="str">
        <v>Gonten</v>
      </c>
      <c r="G1031" s="19">
        <v>3375</v>
      </c>
      <c r="H1031" s="19" t="s">
        <v>4547</v>
      </c>
    </row>
    <row r="1032" spans="1:8" x14ac:dyDescent="0.2">
      <c r="A1032" s="3">
        <v>6493</v>
      </c>
      <c r="B1032" s="3" t="s">
        <v>1097</v>
      </c>
      <c r="C1032" s="3" t="s">
        <v>1097</v>
      </c>
      <c r="D1032" s="3" t="s">
        <v>1087</v>
      </c>
      <c r="E1032" s="3" t="str">
        <v>Schlatt-Haslen</v>
      </c>
      <c r="G1032" s="19">
        <v>3376</v>
      </c>
      <c r="H1032" s="19" t="s">
        <v>4547</v>
      </c>
    </row>
    <row r="1033" spans="1:8" x14ac:dyDescent="0.2">
      <c r="A1033" s="3">
        <v>6461</v>
      </c>
      <c r="B1033" s="3" t="s">
        <v>1098</v>
      </c>
      <c r="C1033" s="3" t="s">
        <v>1098</v>
      </c>
      <c r="D1033" s="3" t="s">
        <v>1087</v>
      </c>
      <c r="E1033" s="3" t="str">
        <v>Oberegg</v>
      </c>
      <c r="G1033" s="19">
        <v>3377</v>
      </c>
      <c r="H1033" s="19" t="s">
        <v>4547</v>
      </c>
    </row>
    <row r="1034" spans="1:8" x14ac:dyDescent="0.2">
      <c r="A1034" s="3">
        <v>6491</v>
      </c>
      <c r="B1034" s="3" t="s">
        <v>1099</v>
      </c>
      <c r="C1034" s="3" t="s">
        <v>1099</v>
      </c>
      <c r="D1034" s="3" t="s">
        <v>1087</v>
      </c>
      <c r="E1034" s="3" t="str">
        <v>Schwende-Rüte</v>
      </c>
      <c r="G1034" s="19">
        <v>3380</v>
      </c>
      <c r="H1034" s="19" t="s">
        <v>4547</v>
      </c>
    </row>
    <row r="1035" spans="1:8" x14ac:dyDescent="0.2">
      <c r="A1035" s="3">
        <v>6467</v>
      </c>
      <c r="B1035" s="3" t="s">
        <v>1100</v>
      </c>
      <c r="C1035" s="3" t="s">
        <v>1100</v>
      </c>
      <c r="D1035" s="3" t="s">
        <v>1087</v>
      </c>
      <c r="E1035" s="3" t="str">
        <v>Häggenschwil</v>
      </c>
      <c r="G1035" s="19">
        <v>3400</v>
      </c>
      <c r="H1035" s="19" t="s">
        <v>4539</v>
      </c>
    </row>
    <row r="1036" spans="1:8" x14ac:dyDescent="0.2">
      <c r="A1036" s="3">
        <v>6469</v>
      </c>
      <c r="B1036" s="3" t="s">
        <v>1101</v>
      </c>
      <c r="C1036" s="3" t="s">
        <v>1100</v>
      </c>
      <c r="D1036" s="3" t="s">
        <v>1087</v>
      </c>
      <c r="E1036" s="3" t="str">
        <v>Muolen</v>
      </c>
      <c r="G1036" s="19">
        <v>3412</v>
      </c>
      <c r="H1036" s="19" t="s">
        <v>4539</v>
      </c>
    </row>
    <row r="1037" spans="1:8" x14ac:dyDescent="0.2">
      <c r="A1037" s="3">
        <v>6462</v>
      </c>
      <c r="B1037" s="3" t="s">
        <v>1102</v>
      </c>
      <c r="C1037" s="3" t="s">
        <v>1103</v>
      </c>
      <c r="D1037" s="3" t="s">
        <v>1087</v>
      </c>
      <c r="E1037" s="3" t="str">
        <v>St. Gallen</v>
      </c>
      <c r="G1037" s="19">
        <v>3413</v>
      </c>
      <c r="H1037" s="19" t="s">
        <v>4539</v>
      </c>
    </row>
    <row r="1038" spans="1:8" x14ac:dyDescent="0.2">
      <c r="A1038" s="3">
        <v>6466</v>
      </c>
      <c r="B1038" s="3" t="s">
        <v>1104</v>
      </c>
      <c r="C1038" s="3" t="s">
        <v>1103</v>
      </c>
      <c r="D1038" s="3" t="s">
        <v>1087</v>
      </c>
      <c r="E1038" s="3" t="str">
        <v>Wittenbach</v>
      </c>
      <c r="G1038" s="19">
        <v>3414</v>
      </c>
      <c r="H1038" s="19" t="s">
        <v>4539</v>
      </c>
    </row>
    <row r="1039" spans="1:8" x14ac:dyDescent="0.2">
      <c r="A1039" s="3">
        <v>6377</v>
      </c>
      <c r="B1039" s="3" t="s">
        <v>1105</v>
      </c>
      <c r="C1039" s="3" t="s">
        <v>1105</v>
      </c>
      <c r="D1039" s="3" t="s">
        <v>1087</v>
      </c>
      <c r="E1039" s="3" t="str">
        <v>Berg (SG)</v>
      </c>
      <c r="G1039" s="19">
        <v>3415</v>
      </c>
      <c r="H1039" s="19" t="s">
        <v>4539</v>
      </c>
    </row>
    <row r="1040" spans="1:8" x14ac:dyDescent="0.2">
      <c r="A1040" s="3">
        <v>6441</v>
      </c>
      <c r="B1040" s="3" t="s">
        <v>1106</v>
      </c>
      <c r="C1040" s="3" t="s">
        <v>1105</v>
      </c>
      <c r="D1040" s="3" t="s">
        <v>1087</v>
      </c>
      <c r="E1040" s="3" t="str">
        <v>Eggersriet</v>
      </c>
      <c r="G1040" s="19">
        <v>3416</v>
      </c>
      <c r="H1040" s="19" t="s">
        <v>4547</v>
      </c>
    </row>
    <row r="1041" spans="1:8" x14ac:dyDescent="0.2">
      <c r="A1041" s="3">
        <v>6473</v>
      </c>
      <c r="B1041" s="3" t="s">
        <v>1107</v>
      </c>
      <c r="C1041" s="3" t="s">
        <v>1107</v>
      </c>
      <c r="D1041" s="3" t="s">
        <v>1087</v>
      </c>
      <c r="E1041" s="3" t="str">
        <v>Goldach</v>
      </c>
      <c r="G1041" s="19">
        <v>3417</v>
      </c>
      <c r="H1041" s="19" t="s">
        <v>4539</v>
      </c>
    </row>
    <row r="1042" spans="1:8" x14ac:dyDescent="0.2">
      <c r="A1042" s="3">
        <v>6474</v>
      </c>
      <c r="B1042" s="3" t="s">
        <v>1108</v>
      </c>
      <c r="C1042" s="3" t="s">
        <v>1107</v>
      </c>
      <c r="D1042" s="3" t="s">
        <v>1087</v>
      </c>
      <c r="E1042" s="3" t="str">
        <v>Mörschwil</v>
      </c>
      <c r="G1042" s="19">
        <v>3418</v>
      </c>
      <c r="H1042" s="19" t="s">
        <v>4539</v>
      </c>
    </row>
    <row r="1043" spans="1:8" x14ac:dyDescent="0.2">
      <c r="A1043" s="3">
        <v>6475</v>
      </c>
      <c r="B1043" s="3" t="s">
        <v>1109</v>
      </c>
      <c r="C1043" s="3" t="s">
        <v>1107</v>
      </c>
      <c r="D1043" s="3" t="s">
        <v>1087</v>
      </c>
      <c r="E1043" s="3" t="str">
        <v>Rorschach</v>
      </c>
      <c r="G1043" s="19">
        <v>3419</v>
      </c>
      <c r="H1043" s="19" t="s">
        <v>4539</v>
      </c>
    </row>
    <row r="1044" spans="1:8" x14ac:dyDescent="0.2">
      <c r="A1044" s="3">
        <v>6452</v>
      </c>
      <c r="B1044" s="3" t="s">
        <v>1110</v>
      </c>
      <c r="C1044" s="3" t="s">
        <v>1110</v>
      </c>
      <c r="D1044" s="3" t="s">
        <v>1087</v>
      </c>
      <c r="E1044" s="3" t="str">
        <v>Rorschacherberg</v>
      </c>
      <c r="G1044" s="19">
        <v>3421</v>
      </c>
      <c r="H1044" s="19" t="s">
        <v>4539</v>
      </c>
    </row>
    <row r="1045" spans="1:8" x14ac:dyDescent="0.2">
      <c r="A1045" s="3">
        <v>6464</v>
      </c>
      <c r="B1045" s="3" t="s">
        <v>1111</v>
      </c>
      <c r="C1045" s="3" t="s">
        <v>1111</v>
      </c>
      <c r="D1045" s="3" t="s">
        <v>1087</v>
      </c>
      <c r="E1045" s="3" t="str">
        <v>Steinach</v>
      </c>
      <c r="G1045" s="19">
        <v>3422</v>
      </c>
      <c r="H1045" s="19" t="s">
        <v>4539</v>
      </c>
    </row>
    <row r="1046" spans="1:8" x14ac:dyDescent="0.2">
      <c r="A1046" s="3">
        <v>8751</v>
      </c>
      <c r="B1046" s="3" t="s">
        <v>1112</v>
      </c>
      <c r="C1046" s="3" t="s">
        <v>1111</v>
      </c>
      <c r="D1046" s="3" t="s">
        <v>1087</v>
      </c>
      <c r="E1046" s="3" t="str">
        <v>Tübach</v>
      </c>
      <c r="G1046" s="19">
        <v>3423</v>
      </c>
      <c r="H1046" s="19" t="s">
        <v>4539</v>
      </c>
    </row>
    <row r="1047" spans="1:8" x14ac:dyDescent="0.2">
      <c r="A1047" s="3">
        <v>6465</v>
      </c>
      <c r="B1047" s="3" t="s">
        <v>1113</v>
      </c>
      <c r="C1047" s="3" t="s">
        <v>1113</v>
      </c>
      <c r="D1047" s="3" t="s">
        <v>1087</v>
      </c>
      <c r="E1047" s="3" t="str">
        <v>Untereggen</v>
      </c>
      <c r="G1047" s="19">
        <v>3424</v>
      </c>
      <c r="H1047" s="19" t="s">
        <v>4539</v>
      </c>
    </row>
    <row r="1048" spans="1:8" x14ac:dyDescent="0.2">
      <c r="A1048" s="3">
        <v>6484</v>
      </c>
      <c r="B1048" s="3" t="s">
        <v>1114</v>
      </c>
      <c r="C1048" s="3" t="s">
        <v>1115</v>
      </c>
      <c r="D1048" s="3" t="s">
        <v>1087</v>
      </c>
      <c r="E1048" s="3" t="str">
        <v>Au (SG)</v>
      </c>
      <c r="G1048" s="19">
        <v>3425</v>
      </c>
      <c r="H1048" s="19" t="s">
        <v>4539</v>
      </c>
    </row>
    <row r="1049" spans="1:8" x14ac:dyDescent="0.2">
      <c r="A1049" s="3">
        <v>6485</v>
      </c>
      <c r="B1049" s="3" t="s">
        <v>1116</v>
      </c>
      <c r="C1049" s="3" t="s">
        <v>1115</v>
      </c>
      <c r="D1049" s="3" t="s">
        <v>1087</v>
      </c>
      <c r="E1049" s="3" t="str">
        <v>Balgach</v>
      </c>
      <c r="G1049" s="19">
        <v>3426</v>
      </c>
      <c r="H1049" s="19" t="s">
        <v>4539</v>
      </c>
    </row>
    <row r="1050" spans="1:8" x14ac:dyDescent="0.2">
      <c r="A1050" s="3">
        <v>8836</v>
      </c>
      <c r="B1050" s="3" t="s">
        <v>1117</v>
      </c>
      <c r="C1050" s="3" t="s">
        <v>1118</v>
      </c>
      <c r="D1050" s="3" t="s">
        <v>1119</v>
      </c>
      <c r="E1050" s="3" t="str">
        <v>Berneck</v>
      </c>
      <c r="G1050" s="19">
        <v>3427</v>
      </c>
      <c r="H1050" s="19" t="s">
        <v>4539</v>
      </c>
    </row>
    <row r="1051" spans="1:8" x14ac:dyDescent="0.2">
      <c r="A1051" s="3">
        <v>8840</v>
      </c>
      <c r="B1051" s="3" t="s">
        <v>1118</v>
      </c>
      <c r="C1051" s="3" t="s">
        <v>1118</v>
      </c>
      <c r="D1051" s="3" t="s">
        <v>1119</v>
      </c>
      <c r="E1051" s="3" t="str">
        <v>Diepoldsau</v>
      </c>
      <c r="G1051" s="19">
        <v>3428</v>
      </c>
      <c r="H1051" s="19" t="s">
        <v>4539</v>
      </c>
    </row>
    <row r="1052" spans="1:8" x14ac:dyDescent="0.2">
      <c r="A1052" s="3">
        <v>8840</v>
      </c>
      <c r="B1052" s="3" t="s">
        <v>1120</v>
      </c>
      <c r="C1052" s="3" t="s">
        <v>1118</v>
      </c>
      <c r="D1052" s="3" t="s">
        <v>1119</v>
      </c>
      <c r="E1052" s="3" t="str">
        <v>Rheineck</v>
      </c>
      <c r="G1052" s="19">
        <v>3429</v>
      </c>
      <c r="H1052" s="19" t="s">
        <v>4547</v>
      </c>
    </row>
    <row r="1053" spans="1:8" x14ac:dyDescent="0.2">
      <c r="A1053" s="3">
        <v>8841</v>
      </c>
      <c r="B1053" s="3" t="s">
        <v>1121</v>
      </c>
      <c r="C1053" s="3" t="s">
        <v>1118</v>
      </c>
      <c r="D1053" s="3" t="s">
        <v>1119</v>
      </c>
      <c r="E1053" s="3" t="str">
        <v>St. Margrethen</v>
      </c>
      <c r="G1053" s="19">
        <v>3432</v>
      </c>
      <c r="H1053" s="19" t="s">
        <v>4539</v>
      </c>
    </row>
    <row r="1054" spans="1:8" x14ac:dyDescent="0.2">
      <c r="A1054" s="3">
        <v>8844</v>
      </c>
      <c r="B1054" s="3" t="s">
        <v>1122</v>
      </c>
      <c r="C1054" s="3" t="s">
        <v>1118</v>
      </c>
      <c r="D1054" s="3" t="s">
        <v>1119</v>
      </c>
      <c r="E1054" s="3" t="str">
        <v>Thal</v>
      </c>
      <c r="G1054" s="19">
        <v>3433</v>
      </c>
      <c r="H1054" s="19" t="s">
        <v>4539</v>
      </c>
    </row>
    <row r="1055" spans="1:8" x14ac:dyDescent="0.2">
      <c r="A1055" s="3">
        <v>8846</v>
      </c>
      <c r="B1055" s="3" t="s">
        <v>1123</v>
      </c>
      <c r="C1055" s="3" t="s">
        <v>1118</v>
      </c>
      <c r="D1055" s="3" t="s">
        <v>1119</v>
      </c>
      <c r="E1055" s="3" t="str">
        <v>Widnau</v>
      </c>
      <c r="G1055" s="19">
        <v>3434</v>
      </c>
      <c r="H1055" s="19" t="s">
        <v>4539</v>
      </c>
    </row>
    <row r="1056" spans="1:8" x14ac:dyDescent="0.2">
      <c r="A1056" s="3">
        <v>8847</v>
      </c>
      <c r="B1056" s="3" t="s">
        <v>1124</v>
      </c>
      <c r="C1056" s="3" t="s">
        <v>1118</v>
      </c>
      <c r="D1056" s="3" t="s">
        <v>1119</v>
      </c>
      <c r="E1056" s="3" t="str">
        <v>Altstätten</v>
      </c>
      <c r="G1056" s="19">
        <v>3435</v>
      </c>
      <c r="H1056" s="19" t="s">
        <v>4539</v>
      </c>
    </row>
    <row r="1057" spans="1:8" x14ac:dyDescent="0.2">
      <c r="A1057" s="3">
        <v>6410</v>
      </c>
      <c r="B1057" s="3" t="s">
        <v>1125</v>
      </c>
      <c r="C1057" s="3" t="s">
        <v>1126</v>
      </c>
      <c r="D1057" s="3" t="s">
        <v>1119</v>
      </c>
      <c r="E1057" s="3" t="str">
        <v>Eichberg</v>
      </c>
      <c r="G1057" s="19">
        <v>3436</v>
      </c>
      <c r="H1057" s="19" t="s">
        <v>4539</v>
      </c>
    </row>
    <row r="1058" spans="1:8" x14ac:dyDescent="0.2">
      <c r="A1058" s="3">
        <v>6442</v>
      </c>
      <c r="B1058" s="3" t="s">
        <v>1126</v>
      </c>
      <c r="C1058" s="3" t="s">
        <v>1126</v>
      </c>
      <c r="D1058" s="3" t="s">
        <v>1119</v>
      </c>
      <c r="E1058" s="3" t="str">
        <v>Marbach (SG)</v>
      </c>
      <c r="G1058" s="19">
        <v>3437</v>
      </c>
      <c r="H1058" s="19" t="s">
        <v>4539</v>
      </c>
    </row>
    <row r="1059" spans="1:8" x14ac:dyDescent="0.2">
      <c r="A1059" s="3">
        <v>8834</v>
      </c>
      <c r="B1059" s="3" t="s">
        <v>1127</v>
      </c>
      <c r="C1059" s="3" t="s">
        <v>1128</v>
      </c>
      <c r="D1059" s="3" t="s">
        <v>1119</v>
      </c>
      <c r="E1059" s="3" t="str">
        <v>Oberriet (SG)</v>
      </c>
      <c r="G1059" s="19">
        <v>3438</v>
      </c>
      <c r="H1059" s="19" t="s">
        <v>4539</v>
      </c>
    </row>
    <row r="1060" spans="1:8" x14ac:dyDescent="0.2">
      <c r="A1060" s="3">
        <v>8835</v>
      </c>
      <c r="B1060" s="3" t="s">
        <v>1128</v>
      </c>
      <c r="C1060" s="3" t="s">
        <v>1128</v>
      </c>
      <c r="D1060" s="3" t="s">
        <v>1119</v>
      </c>
      <c r="E1060" s="3" t="str">
        <v>Rebstein</v>
      </c>
      <c r="G1060" s="19">
        <v>3439</v>
      </c>
      <c r="H1060" s="19" t="s">
        <v>4539</v>
      </c>
    </row>
    <row r="1061" spans="1:8" x14ac:dyDescent="0.2">
      <c r="A1061" s="3">
        <v>8640</v>
      </c>
      <c r="B1061" s="3" t="s">
        <v>1129</v>
      </c>
      <c r="C1061" s="3" t="s">
        <v>1130</v>
      </c>
      <c r="D1061" s="3" t="s">
        <v>1119</v>
      </c>
      <c r="E1061" s="3" t="str">
        <v>Rüthi (SG)</v>
      </c>
      <c r="G1061" s="19">
        <v>3452</v>
      </c>
      <c r="H1061" s="19" t="s">
        <v>4539</v>
      </c>
    </row>
    <row r="1062" spans="1:8" x14ac:dyDescent="0.2">
      <c r="A1062" s="3">
        <v>8806</v>
      </c>
      <c r="B1062" s="3" t="s">
        <v>1131</v>
      </c>
      <c r="C1062" s="3" t="s">
        <v>1130</v>
      </c>
      <c r="D1062" s="3" t="s">
        <v>1119</v>
      </c>
      <c r="E1062" s="3" t="str">
        <v>Buchs (SG)</v>
      </c>
      <c r="G1062" s="19">
        <v>3453</v>
      </c>
      <c r="H1062" s="19" t="s">
        <v>4539</v>
      </c>
    </row>
    <row r="1063" spans="1:8" x14ac:dyDescent="0.2">
      <c r="A1063" s="3">
        <v>8807</v>
      </c>
      <c r="B1063" s="3" t="s">
        <v>1130</v>
      </c>
      <c r="C1063" s="3" t="s">
        <v>1130</v>
      </c>
      <c r="D1063" s="3" t="s">
        <v>1119</v>
      </c>
      <c r="E1063" s="3" t="str">
        <v>Gams</v>
      </c>
      <c r="G1063" s="19">
        <v>3454</v>
      </c>
      <c r="H1063" s="19" t="s">
        <v>4539</v>
      </c>
    </row>
    <row r="1064" spans="1:8" x14ac:dyDescent="0.2">
      <c r="A1064" s="3">
        <v>8808</v>
      </c>
      <c r="B1064" s="3" t="s">
        <v>1132</v>
      </c>
      <c r="C1064" s="3" t="s">
        <v>1130</v>
      </c>
      <c r="D1064" s="3" t="s">
        <v>1119</v>
      </c>
      <c r="E1064" s="3" t="str">
        <v>Grabs</v>
      </c>
      <c r="G1064" s="19">
        <v>3455</v>
      </c>
      <c r="H1064" s="19" t="s">
        <v>4539</v>
      </c>
    </row>
    <row r="1065" spans="1:8" x14ac:dyDescent="0.2">
      <c r="A1065" s="3">
        <v>8832</v>
      </c>
      <c r="B1065" s="3" t="s">
        <v>1133</v>
      </c>
      <c r="C1065" s="3" t="s">
        <v>1130</v>
      </c>
      <c r="D1065" s="3" t="s">
        <v>1119</v>
      </c>
      <c r="E1065" s="3" t="str">
        <v>Sennwald</v>
      </c>
      <c r="G1065" s="19">
        <v>3456</v>
      </c>
      <c r="H1065" s="19" t="s">
        <v>4539</v>
      </c>
    </row>
    <row r="1066" spans="1:8" x14ac:dyDescent="0.2">
      <c r="A1066" s="3">
        <v>8832</v>
      </c>
      <c r="B1066" s="3" t="s">
        <v>1134</v>
      </c>
      <c r="C1066" s="3" t="s">
        <v>1130</v>
      </c>
      <c r="D1066" s="3" t="s">
        <v>1119</v>
      </c>
      <c r="E1066" s="3" t="str">
        <v>Sevelen</v>
      </c>
      <c r="G1066" s="19">
        <v>3457</v>
      </c>
      <c r="H1066" s="19" t="s">
        <v>4547</v>
      </c>
    </row>
    <row r="1067" spans="1:8" x14ac:dyDescent="0.2">
      <c r="A1067" s="3">
        <v>8832</v>
      </c>
      <c r="B1067" s="3" t="s">
        <v>1133</v>
      </c>
      <c r="C1067" s="3" t="s">
        <v>1133</v>
      </c>
      <c r="D1067" s="3" t="s">
        <v>1119</v>
      </c>
      <c r="E1067" s="3" t="str">
        <v>Wartau</v>
      </c>
      <c r="G1067" s="19">
        <v>3462</v>
      </c>
      <c r="H1067" s="19" t="s">
        <v>4547</v>
      </c>
    </row>
    <row r="1068" spans="1:8" x14ac:dyDescent="0.2">
      <c r="A1068" s="3">
        <v>6402</v>
      </c>
      <c r="B1068" s="3" t="s">
        <v>1135</v>
      </c>
      <c r="C1068" s="3" t="s">
        <v>1136</v>
      </c>
      <c r="D1068" s="3" t="s">
        <v>1119</v>
      </c>
      <c r="E1068" s="3" t="str">
        <v>Bad Ragaz</v>
      </c>
      <c r="G1068" s="19">
        <v>3463</v>
      </c>
      <c r="H1068" s="19" t="s">
        <v>4547</v>
      </c>
    </row>
    <row r="1069" spans="1:8" x14ac:dyDescent="0.2">
      <c r="A1069" s="3">
        <v>6403</v>
      </c>
      <c r="B1069" s="3" t="s">
        <v>1137</v>
      </c>
      <c r="C1069" s="3" t="s">
        <v>1136</v>
      </c>
      <c r="D1069" s="3" t="s">
        <v>1119</v>
      </c>
      <c r="E1069" s="3" t="str">
        <v>Flums</v>
      </c>
      <c r="G1069" s="19">
        <v>3464</v>
      </c>
      <c r="H1069" s="19" t="s">
        <v>4547</v>
      </c>
    </row>
    <row r="1070" spans="1:8" x14ac:dyDescent="0.2">
      <c r="A1070" s="3">
        <v>6405</v>
      </c>
      <c r="B1070" s="3" t="s">
        <v>1138</v>
      </c>
      <c r="C1070" s="3" t="s">
        <v>1136</v>
      </c>
      <c r="D1070" s="3" t="s">
        <v>1119</v>
      </c>
      <c r="E1070" s="3" t="str">
        <v>Mels</v>
      </c>
      <c r="G1070" s="19">
        <v>3465</v>
      </c>
      <c r="H1070" s="19" t="s">
        <v>4547</v>
      </c>
    </row>
    <row r="1071" spans="1:8" x14ac:dyDescent="0.2">
      <c r="A1071" s="3">
        <v>8852</v>
      </c>
      <c r="B1071" s="3" t="s">
        <v>1139</v>
      </c>
      <c r="C1071" s="3" t="s">
        <v>1139</v>
      </c>
      <c r="D1071" s="3" t="s">
        <v>1119</v>
      </c>
      <c r="E1071" s="3" t="str">
        <v>Pfäfers</v>
      </c>
      <c r="G1071" s="19">
        <v>3472</v>
      </c>
      <c r="H1071" s="19" t="s">
        <v>4547</v>
      </c>
    </row>
    <row r="1072" spans="1:8" x14ac:dyDescent="0.2">
      <c r="A1072" s="3">
        <v>8854</v>
      </c>
      <c r="B1072" s="3" t="s">
        <v>1140</v>
      </c>
      <c r="C1072" s="3" t="s">
        <v>1140</v>
      </c>
      <c r="D1072" s="3" t="s">
        <v>1119</v>
      </c>
      <c r="E1072" s="3" t="str">
        <v>Quarten</v>
      </c>
      <c r="G1072" s="19">
        <v>3473</v>
      </c>
      <c r="H1072" s="19" t="s">
        <v>4547</v>
      </c>
    </row>
    <row r="1073" spans="1:8" x14ac:dyDescent="0.2">
      <c r="A1073" s="3">
        <v>8858</v>
      </c>
      <c r="B1073" s="3" t="s">
        <v>1141</v>
      </c>
      <c r="C1073" s="3" t="s">
        <v>1141</v>
      </c>
      <c r="D1073" s="3" t="s">
        <v>1119</v>
      </c>
      <c r="E1073" s="3" t="str">
        <v>Sargans</v>
      </c>
      <c r="G1073" s="19">
        <v>3474</v>
      </c>
      <c r="H1073" s="19" t="s">
        <v>4547</v>
      </c>
    </row>
    <row r="1074" spans="1:8" x14ac:dyDescent="0.2">
      <c r="A1074" s="3">
        <v>8853</v>
      </c>
      <c r="B1074" s="3" t="s">
        <v>1142</v>
      </c>
      <c r="C1074" s="3" t="s">
        <v>1143</v>
      </c>
      <c r="D1074" s="3" t="s">
        <v>1119</v>
      </c>
      <c r="E1074" s="3" t="str">
        <v>Vilters-Wangs</v>
      </c>
      <c r="G1074" s="19">
        <v>3475</v>
      </c>
      <c r="H1074" s="19" t="s">
        <v>4547</v>
      </c>
    </row>
    <row r="1075" spans="1:8" x14ac:dyDescent="0.2">
      <c r="A1075" s="3">
        <v>8864</v>
      </c>
      <c r="B1075" s="3" t="s">
        <v>1144</v>
      </c>
      <c r="C1075" s="3" t="s">
        <v>1144</v>
      </c>
      <c r="D1075" s="3" t="s">
        <v>1119</v>
      </c>
      <c r="E1075" s="3" t="str">
        <v>Walenstadt</v>
      </c>
      <c r="G1075" s="19">
        <v>3476</v>
      </c>
      <c r="H1075" s="19" t="s">
        <v>4547</v>
      </c>
    </row>
    <row r="1076" spans="1:8" x14ac:dyDescent="0.2">
      <c r="A1076" s="3">
        <v>8854</v>
      </c>
      <c r="B1076" s="3" t="s">
        <v>1145</v>
      </c>
      <c r="C1076" s="3" t="s">
        <v>1146</v>
      </c>
      <c r="D1076" s="3" t="s">
        <v>1119</v>
      </c>
      <c r="E1076" s="3" t="str">
        <v>Amden</v>
      </c>
      <c r="G1076" s="19">
        <v>3503</v>
      </c>
      <c r="H1076" s="19" t="s">
        <v>4539</v>
      </c>
    </row>
    <row r="1077" spans="1:8" x14ac:dyDescent="0.2">
      <c r="A1077" s="3">
        <v>8862</v>
      </c>
      <c r="B1077" s="3" t="s">
        <v>1146</v>
      </c>
      <c r="C1077" s="3" t="s">
        <v>1146</v>
      </c>
      <c r="D1077" s="3" t="s">
        <v>1119</v>
      </c>
      <c r="E1077" s="3" t="str">
        <v>Benken (SG)</v>
      </c>
      <c r="G1077" s="19">
        <v>3504</v>
      </c>
      <c r="H1077" s="19" t="s">
        <v>4546</v>
      </c>
    </row>
    <row r="1078" spans="1:8" x14ac:dyDescent="0.2">
      <c r="A1078" s="3">
        <v>8863</v>
      </c>
      <c r="B1078" s="3" t="s">
        <v>1147</v>
      </c>
      <c r="C1078" s="3" t="s">
        <v>1146</v>
      </c>
      <c r="D1078" s="3" t="s">
        <v>1119</v>
      </c>
      <c r="E1078" s="3" t="str">
        <v>Kaltbrunn</v>
      </c>
      <c r="G1078" s="19">
        <v>3506</v>
      </c>
      <c r="H1078" s="19" t="s">
        <v>4546</v>
      </c>
    </row>
    <row r="1079" spans="1:8" x14ac:dyDescent="0.2">
      <c r="A1079" s="3">
        <v>8856</v>
      </c>
      <c r="B1079" s="3" t="s">
        <v>1148</v>
      </c>
      <c r="C1079" s="3" t="s">
        <v>1148</v>
      </c>
      <c r="D1079" s="3" t="s">
        <v>1119</v>
      </c>
      <c r="E1079" s="3" t="str">
        <v>Schänis</v>
      </c>
      <c r="G1079" s="19">
        <v>3507</v>
      </c>
      <c r="H1079" s="19" t="s">
        <v>4539</v>
      </c>
    </row>
    <row r="1080" spans="1:8" x14ac:dyDescent="0.2">
      <c r="A1080" s="3">
        <v>8857</v>
      </c>
      <c r="B1080" s="3" t="s">
        <v>1149</v>
      </c>
      <c r="C1080" s="3" t="s">
        <v>1149</v>
      </c>
      <c r="D1080" s="3" t="s">
        <v>1119</v>
      </c>
      <c r="E1080" s="3" t="str">
        <v>Weesen</v>
      </c>
      <c r="G1080" s="19">
        <v>3508</v>
      </c>
      <c r="H1080" s="19" t="s">
        <v>4539</v>
      </c>
    </row>
    <row r="1081" spans="1:8" x14ac:dyDescent="0.2">
      <c r="A1081" s="3">
        <v>8855</v>
      </c>
      <c r="B1081" s="3" t="s">
        <v>1150</v>
      </c>
      <c r="C1081" s="3" t="s">
        <v>1151</v>
      </c>
      <c r="D1081" s="3" t="s">
        <v>1119</v>
      </c>
      <c r="E1081" s="3" t="str">
        <v>Schmerikon</v>
      </c>
      <c r="G1081" s="19">
        <v>3510</v>
      </c>
      <c r="H1081" s="19" t="s">
        <v>4546</v>
      </c>
    </row>
    <row r="1082" spans="1:8" x14ac:dyDescent="0.2">
      <c r="A1082" s="3">
        <v>8849</v>
      </c>
      <c r="B1082" s="3" t="s">
        <v>1152</v>
      </c>
      <c r="C1082" s="3" t="s">
        <v>1152</v>
      </c>
      <c r="D1082" s="3" t="s">
        <v>1119</v>
      </c>
      <c r="E1082" s="3" t="str">
        <v>Uznach</v>
      </c>
      <c r="G1082" s="19">
        <v>3512</v>
      </c>
      <c r="H1082" s="19" t="s">
        <v>4539</v>
      </c>
    </row>
    <row r="1083" spans="1:8" x14ac:dyDescent="0.2">
      <c r="A1083" s="3">
        <v>6410</v>
      </c>
      <c r="B1083" s="3" t="s">
        <v>1153</v>
      </c>
      <c r="C1083" s="3" t="s">
        <v>1154</v>
      </c>
      <c r="D1083" s="3" t="s">
        <v>1119</v>
      </c>
      <c r="E1083" s="3" t="str">
        <v>Rapperswil-Jona</v>
      </c>
      <c r="G1083" s="19">
        <v>3513</v>
      </c>
      <c r="H1083" s="19" t="s">
        <v>4539</v>
      </c>
    </row>
    <row r="1084" spans="1:8" x14ac:dyDescent="0.2">
      <c r="A1084" s="3">
        <v>6410</v>
      </c>
      <c r="B1084" s="3" t="s">
        <v>1155</v>
      </c>
      <c r="C1084" s="3" t="s">
        <v>1154</v>
      </c>
      <c r="D1084" s="3" t="s">
        <v>1119</v>
      </c>
      <c r="E1084" s="3" t="str">
        <v>Gommiswald</v>
      </c>
      <c r="G1084" s="19">
        <v>3531</v>
      </c>
      <c r="H1084" s="19" t="s">
        <v>4539</v>
      </c>
    </row>
    <row r="1085" spans="1:8" x14ac:dyDescent="0.2">
      <c r="A1085" s="3">
        <v>6410</v>
      </c>
      <c r="B1085" s="3" t="s">
        <v>1156</v>
      </c>
      <c r="C1085" s="3" t="s">
        <v>1154</v>
      </c>
      <c r="D1085" s="3" t="s">
        <v>1119</v>
      </c>
      <c r="E1085" s="3" t="str">
        <v>Eschenbach (SG)</v>
      </c>
      <c r="G1085" s="19">
        <v>3532</v>
      </c>
      <c r="H1085" s="19" t="s">
        <v>4539</v>
      </c>
    </row>
    <row r="1086" spans="1:8" x14ac:dyDescent="0.2">
      <c r="A1086" s="3">
        <v>6410</v>
      </c>
      <c r="B1086" s="3" t="s">
        <v>1157</v>
      </c>
      <c r="C1086" s="3" t="s">
        <v>1154</v>
      </c>
      <c r="D1086" s="3" t="s">
        <v>1119</v>
      </c>
      <c r="E1086" s="3" t="str">
        <v>Ebnat-Kappel</v>
      </c>
      <c r="G1086" s="19">
        <v>3533</v>
      </c>
      <c r="H1086" s="19" t="s">
        <v>4539</v>
      </c>
    </row>
    <row r="1087" spans="1:8" x14ac:dyDescent="0.2">
      <c r="A1087" s="3">
        <v>6414</v>
      </c>
      <c r="B1087" s="3" t="s">
        <v>1158</v>
      </c>
      <c r="C1087" s="3" t="s">
        <v>1154</v>
      </c>
      <c r="D1087" s="3" t="s">
        <v>1119</v>
      </c>
      <c r="E1087" s="3" t="str">
        <v>Wildhaus-Alt St. Johann</v>
      </c>
      <c r="G1087" s="19">
        <v>3534</v>
      </c>
      <c r="H1087" s="19" t="s">
        <v>4539</v>
      </c>
    </row>
    <row r="1088" spans="1:8" x14ac:dyDescent="0.2">
      <c r="A1088" s="3">
        <v>6415</v>
      </c>
      <c r="B1088" s="3" t="s">
        <v>1154</v>
      </c>
      <c r="C1088" s="3" t="s">
        <v>1154</v>
      </c>
      <c r="D1088" s="3" t="s">
        <v>1119</v>
      </c>
      <c r="E1088" s="3" t="str">
        <v>Nesslau</v>
      </c>
      <c r="G1088" s="19">
        <v>3535</v>
      </c>
      <c r="H1088" s="19" t="s">
        <v>4539</v>
      </c>
    </row>
    <row r="1089" spans="1:8" x14ac:dyDescent="0.2">
      <c r="A1089" s="3">
        <v>6434</v>
      </c>
      <c r="B1089" s="3" t="s">
        <v>1159</v>
      </c>
      <c r="C1089" s="3" t="s">
        <v>1159</v>
      </c>
      <c r="D1089" s="3" t="s">
        <v>1119</v>
      </c>
      <c r="E1089" s="3" t="str">
        <v>Hemberg</v>
      </c>
      <c r="G1089" s="19">
        <v>3536</v>
      </c>
      <c r="H1089" s="19" t="s">
        <v>4539</v>
      </c>
    </row>
    <row r="1090" spans="1:8" x14ac:dyDescent="0.2">
      <c r="A1090" s="3">
        <v>6440</v>
      </c>
      <c r="B1090" s="3" t="s">
        <v>1160</v>
      </c>
      <c r="C1090" s="3" t="s">
        <v>1161</v>
      </c>
      <c r="D1090" s="3" t="s">
        <v>1119</v>
      </c>
      <c r="E1090" s="3" t="str">
        <v>Lichtensteig</v>
      </c>
      <c r="G1090" s="19">
        <v>3537</v>
      </c>
      <c r="H1090" s="19" t="s">
        <v>4539</v>
      </c>
    </row>
    <row r="1091" spans="1:8" x14ac:dyDescent="0.2">
      <c r="A1091" s="3">
        <v>6424</v>
      </c>
      <c r="B1091" s="3" t="s">
        <v>1162</v>
      </c>
      <c r="C1091" s="3" t="s">
        <v>1162</v>
      </c>
      <c r="D1091" s="3" t="s">
        <v>1119</v>
      </c>
      <c r="E1091" s="3" t="str">
        <v>Oberhelfenschwil</v>
      </c>
      <c r="G1091" s="19">
        <v>3538</v>
      </c>
      <c r="H1091" s="19" t="s">
        <v>4539</v>
      </c>
    </row>
    <row r="1092" spans="1:8" x14ac:dyDescent="0.2">
      <c r="A1092" s="3">
        <v>6433</v>
      </c>
      <c r="B1092" s="3" t="s">
        <v>1163</v>
      </c>
      <c r="C1092" s="3" t="s">
        <v>1164</v>
      </c>
      <c r="D1092" s="3" t="s">
        <v>1119</v>
      </c>
      <c r="E1092" s="3" t="str">
        <v>Neckertal</v>
      </c>
      <c r="G1092" s="19">
        <v>3543</v>
      </c>
      <c r="H1092" s="19" t="s">
        <v>4539</v>
      </c>
    </row>
    <row r="1093" spans="1:8" x14ac:dyDescent="0.2">
      <c r="A1093" s="3">
        <v>6443</v>
      </c>
      <c r="B1093" s="3" t="s">
        <v>1164</v>
      </c>
      <c r="C1093" s="3" t="s">
        <v>1164</v>
      </c>
      <c r="D1093" s="3" t="s">
        <v>1119</v>
      </c>
      <c r="E1093" s="3" t="str">
        <v>Wattwil</v>
      </c>
      <c r="G1093" s="19">
        <v>3550</v>
      </c>
      <c r="H1093" s="19" t="s">
        <v>4539</v>
      </c>
    </row>
    <row r="1094" spans="1:8" x14ac:dyDescent="0.2">
      <c r="A1094" s="3">
        <v>6436</v>
      </c>
      <c r="B1094" s="3" t="s">
        <v>1165</v>
      </c>
      <c r="C1094" s="3" t="s">
        <v>1165</v>
      </c>
      <c r="D1094" s="3" t="s">
        <v>1119</v>
      </c>
      <c r="E1094" s="3" t="str">
        <v>Kirchberg (SG)</v>
      </c>
      <c r="G1094" s="19">
        <v>3551</v>
      </c>
      <c r="H1094" s="19" t="s">
        <v>4539</v>
      </c>
    </row>
    <row r="1095" spans="1:8" x14ac:dyDescent="0.2">
      <c r="A1095" s="3">
        <v>6436</v>
      </c>
      <c r="B1095" s="3" t="s">
        <v>1166</v>
      </c>
      <c r="C1095" s="3" t="s">
        <v>1165</v>
      </c>
      <c r="D1095" s="3" t="s">
        <v>1119</v>
      </c>
      <c r="E1095" s="3" t="str">
        <v>Lütisburg</v>
      </c>
      <c r="G1095" s="19">
        <v>3552</v>
      </c>
      <c r="H1095" s="19" t="s">
        <v>4539</v>
      </c>
    </row>
    <row r="1096" spans="1:8" x14ac:dyDescent="0.2">
      <c r="A1096" s="3">
        <v>6436</v>
      </c>
      <c r="B1096" s="3" t="s">
        <v>1167</v>
      </c>
      <c r="C1096" s="3" t="s">
        <v>1165</v>
      </c>
      <c r="D1096" s="3" t="s">
        <v>1119</v>
      </c>
      <c r="E1096" s="3" t="str">
        <v>Mosnang</v>
      </c>
      <c r="G1096" s="19">
        <v>3553</v>
      </c>
      <c r="H1096" s="19" t="s">
        <v>4539</v>
      </c>
    </row>
    <row r="1097" spans="1:8" x14ac:dyDescent="0.2">
      <c r="A1097" s="3">
        <v>8843</v>
      </c>
      <c r="B1097" s="3" t="s">
        <v>1168</v>
      </c>
      <c r="C1097" s="3" t="s">
        <v>1168</v>
      </c>
      <c r="D1097" s="3" t="s">
        <v>1119</v>
      </c>
      <c r="E1097" s="3" t="str">
        <v>Bütschwil-Ganterschwil</v>
      </c>
      <c r="G1097" s="19">
        <v>3555</v>
      </c>
      <c r="H1097" s="19" t="s">
        <v>4539</v>
      </c>
    </row>
    <row r="1098" spans="1:8" x14ac:dyDescent="0.2">
      <c r="A1098" s="3">
        <v>6452</v>
      </c>
      <c r="B1098" s="3" t="s">
        <v>1169</v>
      </c>
      <c r="C1098" s="3" t="s">
        <v>1169</v>
      </c>
      <c r="D1098" s="3" t="s">
        <v>1119</v>
      </c>
      <c r="E1098" s="3" t="str">
        <v>Degersheim</v>
      </c>
      <c r="G1098" s="19">
        <v>3556</v>
      </c>
      <c r="H1098" s="19" t="s">
        <v>4539</v>
      </c>
    </row>
    <row r="1099" spans="1:8" x14ac:dyDescent="0.2">
      <c r="A1099" s="3">
        <v>6418</v>
      </c>
      <c r="B1099" s="3" t="s">
        <v>1170</v>
      </c>
      <c r="C1099" s="3" t="s">
        <v>1170</v>
      </c>
      <c r="D1099" s="3" t="s">
        <v>1119</v>
      </c>
      <c r="E1099" s="3" t="str">
        <v>Flawil</v>
      </c>
      <c r="G1099" s="19">
        <v>3557</v>
      </c>
      <c r="H1099" s="19" t="s">
        <v>4548</v>
      </c>
    </row>
    <row r="1100" spans="1:8" x14ac:dyDescent="0.2">
      <c r="A1100" s="3">
        <v>6417</v>
      </c>
      <c r="B1100" s="3" t="s">
        <v>1171</v>
      </c>
      <c r="C1100" s="3" t="s">
        <v>1171</v>
      </c>
      <c r="D1100" s="3" t="s">
        <v>1119</v>
      </c>
      <c r="E1100" s="3" t="str">
        <v>Jonschwil</v>
      </c>
      <c r="G1100" s="19">
        <v>3600</v>
      </c>
      <c r="H1100" s="19" t="s">
        <v>4546</v>
      </c>
    </row>
    <row r="1101" spans="1:8" x14ac:dyDescent="0.2">
      <c r="A1101" s="3">
        <v>6423</v>
      </c>
      <c r="B1101" s="3" t="s">
        <v>1172</v>
      </c>
      <c r="C1101" s="3" t="s">
        <v>1173</v>
      </c>
      <c r="D1101" s="3" t="s">
        <v>1119</v>
      </c>
      <c r="E1101" s="3" t="str">
        <v>Oberuzwil</v>
      </c>
      <c r="G1101" s="19">
        <v>3603</v>
      </c>
      <c r="H1101" s="19" t="s">
        <v>4546</v>
      </c>
    </row>
    <row r="1102" spans="1:8" x14ac:dyDescent="0.2">
      <c r="A1102" s="3">
        <v>6430</v>
      </c>
      <c r="B1102" s="3" t="s">
        <v>1173</v>
      </c>
      <c r="C1102" s="3" t="s">
        <v>1173</v>
      </c>
      <c r="D1102" s="3" t="s">
        <v>1119</v>
      </c>
      <c r="E1102" s="3" t="str">
        <v>Uzwil</v>
      </c>
      <c r="G1102" s="19">
        <v>3604</v>
      </c>
      <c r="H1102" s="19" t="s">
        <v>4546</v>
      </c>
    </row>
    <row r="1103" spans="1:8" x14ac:dyDescent="0.2">
      <c r="A1103" s="3">
        <v>6432</v>
      </c>
      <c r="B1103" s="3" t="s">
        <v>1174</v>
      </c>
      <c r="C1103" s="3" t="s">
        <v>1173</v>
      </c>
      <c r="D1103" s="3" t="s">
        <v>1119</v>
      </c>
      <c r="E1103" s="3" t="str">
        <v>Niederbüren</v>
      </c>
      <c r="G1103" s="19">
        <v>3608</v>
      </c>
      <c r="H1103" s="19" t="s">
        <v>4546</v>
      </c>
    </row>
    <row r="1104" spans="1:8" x14ac:dyDescent="0.2">
      <c r="A1104" s="3">
        <v>6438</v>
      </c>
      <c r="B1104" s="3" t="s">
        <v>1175</v>
      </c>
      <c r="C1104" s="3" t="s">
        <v>1173</v>
      </c>
      <c r="D1104" s="3" t="s">
        <v>1119</v>
      </c>
      <c r="E1104" s="3" t="str">
        <v>Niederhelfenschwil</v>
      </c>
      <c r="G1104" s="19">
        <v>3612</v>
      </c>
      <c r="H1104" s="19" t="s">
        <v>4546</v>
      </c>
    </row>
    <row r="1105" spans="1:8" x14ac:dyDescent="0.2">
      <c r="A1105" s="3">
        <v>6422</v>
      </c>
      <c r="B1105" s="3" t="s">
        <v>1176</v>
      </c>
      <c r="C1105" s="3" t="s">
        <v>1176</v>
      </c>
      <c r="D1105" s="3" t="s">
        <v>1119</v>
      </c>
      <c r="E1105" s="3" t="str">
        <v>Oberbüren</v>
      </c>
      <c r="G1105" s="19">
        <v>3613</v>
      </c>
      <c r="H1105" s="19" t="s">
        <v>4546</v>
      </c>
    </row>
    <row r="1106" spans="1:8" x14ac:dyDescent="0.2">
      <c r="A1106" s="3">
        <v>6416</v>
      </c>
      <c r="B1106" s="3" t="s">
        <v>1177</v>
      </c>
      <c r="C1106" s="3" t="s">
        <v>1177</v>
      </c>
      <c r="D1106" s="3" t="s">
        <v>1119</v>
      </c>
      <c r="E1106" s="3" t="str">
        <v>Zuzwil (SG)</v>
      </c>
      <c r="G1106" s="19">
        <v>3614</v>
      </c>
      <c r="H1106" s="19" t="s">
        <v>4546</v>
      </c>
    </row>
    <row r="1107" spans="1:8" x14ac:dyDescent="0.2">
      <c r="A1107" s="3">
        <v>8842</v>
      </c>
      <c r="B1107" s="3" t="s">
        <v>1178</v>
      </c>
      <c r="C1107" s="3" t="s">
        <v>1178</v>
      </c>
      <c r="D1107" s="3" t="s">
        <v>1119</v>
      </c>
      <c r="E1107" s="3" t="str">
        <v>Wil (SG)</v>
      </c>
      <c r="G1107" s="19">
        <v>3615</v>
      </c>
      <c r="H1107" s="19" t="s">
        <v>4546</v>
      </c>
    </row>
    <row r="1108" spans="1:8" x14ac:dyDescent="0.2">
      <c r="A1108" s="3">
        <v>8845</v>
      </c>
      <c r="B1108" s="3" t="s">
        <v>1179</v>
      </c>
      <c r="C1108" s="3" t="s">
        <v>1178</v>
      </c>
      <c r="D1108" s="3" t="s">
        <v>1119</v>
      </c>
      <c r="E1108" s="3" t="str">
        <v>Andwil (SG)</v>
      </c>
      <c r="G1108" s="19">
        <v>3616</v>
      </c>
      <c r="H1108" s="19" t="s">
        <v>4546</v>
      </c>
    </row>
    <row r="1109" spans="1:8" x14ac:dyDescent="0.2">
      <c r="A1109" s="3">
        <v>6010</v>
      </c>
      <c r="B1109" s="3" t="s">
        <v>1180</v>
      </c>
      <c r="C1109" s="3" t="s">
        <v>1181</v>
      </c>
      <c r="D1109" s="3" t="s">
        <v>1182</v>
      </c>
      <c r="E1109" s="3" t="str">
        <v>Gaiserwald</v>
      </c>
      <c r="G1109" s="19">
        <v>3617</v>
      </c>
      <c r="H1109" s="19" t="s">
        <v>4546</v>
      </c>
    </row>
    <row r="1110" spans="1:8" x14ac:dyDescent="0.2">
      <c r="A1110" s="3">
        <v>6053</v>
      </c>
      <c r="B1110" s="3" t="s">
        <v>1183</v>
      </c>
      <c r="C1110" s="3" t="s">
        <v>1181</v>
      </c>
      <c r="D1110" s="3" t="s">
        <v>1182</v>
      </c>
      <c r="E1110" s="3" t="str">
        <v>Gossau (SG)</v>
      </c>
      <c r="G1110" s="19">
        <v>3618</v>
      </c>
      <c r="H1110" s="19" t="s">
        <v>4546</v>
      </c>
    </row>
    <row r="1111" spans="1:8" x14ac:dyDescent="0.2">
      <c r="A1111" s="3">
        <v>6055</v>
      </c>
      <c r="B1111" s="3" t="s">
        <v>1184</v>
      </c>
      <c r="C1111" s="3" t="s">
        <v>1181</v>
      </c>
      <c r="D1111" s="3" t="s">
        <v>1182</v>
      </c>
      <c r="E1111" s="3" t="str">
        <v>Waldkirch</v>
      </c>
      <c r="G1111" s="19">
        <v>3619</v>
      </c>
      <c r="H1111" s="19" t="s">
        <v>4546</v>
      </c>
    </row>
    <row r="1112" spans="1:8" x14ac:dyDescent="0.2">
      <c r="A1112" s="3">
        <v>6388</v>
      </c>
      <c r="B1112" s="3" t="s">
        <v>1185</v>
      </c>
      <c r="C1112" s="3" t="s">
        <v>1186</v>
      </c>
      <c r="D1112" s="3" t="s">
        <v>1182</v>
      </c>
      <c r="E1112" s="3" t="str">
        <v>Vaz/Obervaz</v>
      </c>
      <c r="G1112" s="19">
        <v>3622</v>
      </c>
      <c r="H1112" s="19" t="s">
        <v>4546</v>
      </c>
    </row>
    <row r="1113" spans="1:8" x14ac:dyDescent="0.2">
      <c r="A1113" s="3">
        <v>6390</v>
      </c>
      <c r="B1113" s="3" t="s">
        <v>1186</v>
      </c>
      <c r="C1113" s="3" t="s">
        <v>1186</v>
      </c>
      <c r="D1113" s="3" t="s">
        <v>1182</v>
      </c>
      <c r="E1113" s="3" t="str">
        <v>Lantsch/Lenz</v>
      </c>
      <c r="G1113" s="19">
        <v>3623</v>
      </c>
      <c r="H1113" s="19" t="s">
        <v>4546</v>
      </c>
    </row>
    <row r="1114" spans="1:8" x14ac:dyDescent="0.2">
      <c r="A1114" s="3">
        <v>6074</v>
      </c>
      <c r="B1114" s="3" t="s">
        <v>1187</v>
      </c>
      <c r="C1114" s="3" t="s">
        <v>1187</v>
      </c>
      <c r="D1114" s="3" t="s">
        <v>1182</v>
      </c>
      <c r="E1114" s="3" t="str">
        <v>Schmitten (GR)</v>
      </c>
      <c r="G1114" s="19">
        <v>3624</v>
      </c>
      <c r="H1114" s="19" t="s">
        <v>4546</v>
      </c>
    </row>
    <row r="1115" spans="1:8" x14ac:dyDescent="0.2">
      <c r="A1115" s="3">
        <v>6064</v>
      </c>
      <c r="B1115" s="3" t="s">
        <v>1188</v>
      </c>
      <c r="C1115" s="3" t="s">
        <v>1188</v>
      </c>
      <c r="D1115" s="3" t="s">
        <v>1182</v>
      </c>
      <c r="E1115" s="3" t="str">
        <v>Albula/Alvra</v>
      </c>
      <c r="G1115" s="19">
        <v>3625</v>
      </c>
      <c r="H1115" s="19" t="s">
        <v>4546</v>
      </c>
    </row>
    <row r="1116" spans="1:8" x14ac:dyDescent="0.2">
      <c r="A1116" s="3">
        <v>6066</v>
      </c>
      <c r="B1116" s="3" t="s">
        <v>1189</v>
      </c>
      <c r="C1116" s="3" t="s">
        <v>1188</v>
      </c>
      <c r="D1116" s="3" t="s">
        <v>1182</v>
      </c>
      <c r="E1116" s="3" t="str">
        <v>Surses</v>
      </c>
      <c r="G1116" s="19">
        <v>3626</v>
      </c>
      <c r="H1116" s="19" t="s">
        <v>4546</v>
      </c>
    </row>
    <row r="1117" spans="1:8" x14ac:dyDescent="0.2">
      <c r="A1117" s="3">
        <v>6067</v>
      </c>
      <c r="B1117" s="3" t="s">
        <v>1190</v>
      </c>
      <c r="C1117" s="3" t="s">
        <v>1188</v>
      </c>
      <c r="D1117" s="3" t="s">
        <v>1182</v>
      </c>
      <c r="E1117" s="3" t="str">
        <v>Bergün Filisur</v>
      </c>
      <c r="G1117" s="19">
        <v>3627</v>
      </c>
      <c r="H1117" s="19" t="s">
        <v>4546</v>
      </c>
    </row>
    <row r="1118" spans="1:8" x14ac:dyDescent="0.2">
      <c r="A1118" s="3">
        <v>6068</v>
      </c>
      <c r="B1118" s="3" t="s">
        <v>1191</v>
      </c>
      <c r="C1118" s="3" t="s">
        <v>1188</v>
      </c>
      <c r="D1118" s="3" t="s">
        <v>1182</v>
      </c>
      <c r="E1118" s="3" t="str">
        <v>Brusio</v>
      </c>
      <c r="G1118" s="19">
        <v>3628</v>
      </c>
      <c r="H1118" s="19" t="s">
        <v>4546</v>
      </c>
    </row>
    <row r="1119" spans="1:8" x14ac:dyDescent="0.2">
      <c r="A1119" s="3">
        <v>6078</v>
      </c>
      <c r="B1119" s="3" t="s">
        <v>1192</v>
      </c>
      <c r="C1119" s="3" t="s">
        <v>1192</v>
      </c>
      <c r="D1119" s="3" t="s">
        <v>1182</v>
      </c>
      <c r="E1119" s="3" t="str">
        <v>Poschiavo</v>
      </c>
      <c r="G1119" s="19">
        <v>3629</v>
      </c>
      <c r="H1119" s="19" t="s">
        <v>4546</v>
      </c>
    </row>
    <row r="1120" spans="1:8" x14ac:dyDescent="0.2">
      <c r="A1120" s="3">
        <v>6078</v>
      </c>
      <c r="B1120" s="3" t="s">
        <v>1193</v>
      </c>
      <c r="C1120" s="3" t="s">
        <v>1192</v>
      </c>
      <c r="D1120" s="3" t="s">
        <v>1182</v>
      </c>
      <c r="E1120" s="3" t="str">
        <v>Falera</v>
      </c>
      <c r="G1120" s="19">
        <v>3631</v>
      </c>
      <c r="H1120" s="19" t="s">
        <v>4546</v>
      </c>
    </row>
    <row r="1121" spans="1:8" x14ac:dyDescent="0.2">
      <c r="A1121" s="3">
        <v>6072</v>
      </c>
      <c r="B1121" s="3" t="s">
        <v>1194</v>
      </c>
      <c r="C1121" s="3" t="s">
        <v>1194</v>
      </c>
      <c r="D1121" s="3" t="s">
        <v>1182</v>
      </c>
      <c r="E1121" s="3" t="str">
        <v>Laax</v>
      </c>
      <c r="G1121" s="19">
        <v>3632</v>
      </c>
      <c r="H1121" s="19" t="s">
        <v>4546</v>
      </c>
    </row>
    <row r="1122" spans="1:8" x14ac:dyDescent="0.2">
      <c r="A1122" s="3">
        <v>6073</v>
      </c>
      <c r="B1122" s="3" t="s">
        <v>1195</v>
      </c>
      <c r="C1122" s="3" t="s">
        <v>1194</v>
      </c>
      <c r="D1122" s="3" t="s">
        <v>1182</v>
      </c>
      <c r="E1122" s="3" t="str">
        <v>Sagogn</v>
      </c>
      <c r="G1122" s="19">
        <v>3633</v>
      </c>
      <c r="H1122" s="19" t="s">
        <v>4546</v>
      </c>
    </row>
    <row r="1123" spans="1:8" x14ac:dyDescent="0.2">
      <c r="A1123" s="3">
        <v>6056</v>
      </c>
      <c r="B1123" s="3" t="s">
        <v>1196</v>
      </c>
      <c r="C1123" s="3" t="s">
        <v>1197</v>
      </c>
      <c r="D1123" s="3" t="s">
        <v>1182</v>
      </c>
      <c r="E1123" s="3" t="str">
        <v>Schluein</v>
      </c>
      <c r="G1123" s="19">
        <v>3634</v>
      </c>
      <c r="H1123" s="19" t="s">
        <v>4546</v>
      </c>
    </row>
    <row r="1124" spans="1:8" x14ac:dyDescent="0.2">
      <c r="A1124" s="3">
        <v>6060</v>
      </c>
      <c r="B1124" s="3" t="s">
        <v>1197</v>
      </c>
      <c r="C1124" s="3" t="s">
        <v>1197</v>
      </c>
      <c r="D1124" s="3" t="s">
        <v>1182</v>
      </c>
      <c r="E1124" s="3" t="str">
        <v>Vals</v>
      </c>
      <c r="G1124" s="19">
        <v>3635</v>
      </c>
      <c r="H1124" s="19" t="s">
        <v>4546</v>
      </c>
    </row>
    <row r="1125" spans="1:8" x14ac:dyDescent="0.2">
      <c r="A1125" s="3">
        <v>6060</v>
      </c>
      <c r="B1125" s="3" t="s">
        <v>1198</v>
      </c>
      <c r="C1125" s="3" t="s">
        <v>1197</v>
      </c>
      <c r="D1125" s="3" t="s">
        <v>1182</v>
      </c>
      <c r="E1125" s="3" t="str">
        <v>Lumnezia</v>
      </c>
      <c r="G1125" s="19">
        <v>3636</v>
      </c>
      <c r="H1125" s="19" t="s">
        <v>4546</v>
      </c>
    </row>
    <row r="1126" spans="1:8" x14ac:dyDescent="0.2">
      <c r="A1126" s="3">
        <v>6062</v>
      </c>
      <c r="B1126" s="3" t="s">
        <v>1199</v>
      </c>
      <c r="C1126" s="3" t="s">
        <v>1197</v>
      </c>
      <c r="D1126" s="3" t="s">
        <v>1182</v>
      </c>
      <c r="E1126" s="3" t="str">
        <v>Ilanz/Glion</v>
      </c>
      <c r="G1126" s="19">
        <v>3638</v>
      </c>
      <c r="H1126" s="19" t="s">
        <v>4546</v>
      </c>
    </row>
    <row r="1127" spans="1:8" x14ac:dyDescent="0.2">
      <c r="A1127" s="3">
        <v>6063</v>
      </c>
      <c r="B1127" s="3" t="s">
        <v>1200</v>
      </c>
      <c r="C1127" s="3" t="s">
        <v>1197</v>
      </c>
      <c r="D1127" s="3" t="s">
        <v>1182</v>
      </c>
      <c r="E1127" s="3" t="str">
        <v>Fürstenau</v>
      </c>
      <c r="G1127" s="19">
        <v>3645</v>
      </c>
      <c r="H1127" s="19" t="s">
        <v>4546</v>
      </c>
    </row>
    <row r="1128" spans="1:8" x14ac:dyDescent="0.2">
      <c r="A1128" s="3">
        <v>6375</v>
      </c>
      <c r="B1128" s="3" t="s">
        <v>1201</v>
      </c>
      <c r="C1128" s="3" t="s">
        <v>1201</v>
      </c>
      <c r="D1128" s="3" t="s">
        <v>1202</v>
      </c>
      <c r="E1128" s="3" t="str">
        <v>Rothenbrunnen</v>
      </c>
      <c r="G1128" s="19">
        <v>3646</v>
      </c>
      <c r="H1128" s="19" t="s">
        <v>4546</v>
      </c>
    </row>
    <row r="1129" spans="1:8" x14ac:dyDescent="0.2">
      <c r="A1129" s="3">
        <v>6374</v>
      </c>
      <c r="B1129" s="3" t="s">
        <v>1203</v>
      </c>
      <c r="C1129" s="3" t="s">
        <v>1203</v>
      </c>
      <c r="D1129" s="3" t="s">
        <v>1202</v>
      </c>
      <c r="E1129" s="3" t="str">
        <v>Scharans</v>
      </c>
      <c r="G1129" s="19">
        <v>3647</v>
      </c>
      <c r="H1129" s="19" t="s">
        <v>4546</v>
      </c>
    </row>
    <row r="1130" spans="1:8" x14ac:dyDescent="0.2">
      <c r="A1130" s="3">
        <v>6383</v>
      </c>
      <c r="B1130" s="3" t="s">
        <v>1204</v>
      </c>
      <c r="C1130" s="3" t="s">
        <v>1204</v>
      </c>
      <c r="D1130" s="3" t="s">
        <v>1202</v>
      </c>
      <c r="E1130" s="3" t="str">
        <v>Sils im Domleschg</v>
      </c>
      <c r="G1130" s="19">
        <v>3652</v>
      </c>
      <c r="H1130" s="19" t="s">
        <v>4546</v>
      </c>
    </row>
    <row r="1131" spans="1:8" x14ac:dyDescent="0.2">
      <c r="A1131" s="3">
        <v>6383</v>
      </c>
      <c r="B1131" s="3" t="s">
        <v>1205</v>
      </c>
      <c r="C1131" s="3" t="s">
        <v>1204</v>
      </c>
      <c r="D1131" s="3" t="s">
        <v>1202</v>
      </c>
      <c r="E1131" s="3" t="str">
        <v>Cazis</v>
      </c>
      <c r="G1131" s="19">
        <v>3653</v>
      </c>
      <c r="H1131" s="19" t="s">
        <v>4546</v>
      </c>
    </row>
    <row r="1132" spans="1:8" x14ac:dyDescent="0.2">
      <c r="A1132" s="3">
        <v>6383</v>
      </c>
      <c r="B1132" s="3" t="s">
        <v>1206</v>
      </c>
      <c r="C1132" s="3" t="s">
        <v>1204</v>
      </c>
      <c r="D1132" s="3" t="s">
        <v>1202</v>
      </c>
      <c r="E1132" s="3" t="str">
        <v>Flerden</v>
      </c>
      <c r="G1132" s="19">
        <v>3654</v>
      </c>
      <c r="H1132" s="19" t="s">
        <v>4546</v>
      </c>
    </row>
    <row r="1133" spans="1:8" x14ac:dyDescent="0.2">
      <c r="A1133" s="3">
        <v>6376</v>
      </c>
      <c r="B1133" s="3" t="s">
        <v>1207</v>
      </c>
      <c r="C1133" s="3" t="s">
        <v>1207</v>
      </c>
      <c r="D1133" s="3" t="s">
        <v>1202</v>
      </c>
      <c r="E1133" s="3" t="str">
        <v>Masein</v>
      </c>
      <c r="G1133" s="19">
        <v>3655</v>
      </c>
      <c r="H1133" s="19" t="s">
        <v>4546</v>
      </c>
    </row>
    <row r="1134" spans="1:8" x14ac:dyDescent="0.2">
      <c r="A1134" s="3">
        <v>6363</v>
      </c>
      <c r="B1134" s="3" t="s">
        <v>1208</v>
      </c>
      <c r="C1134" s="3" t="s">
        <v>1209</v>
      </c>
      <c r="D1134" s="3" t="s">
        <v>1202</v>
      </c>
      <c r="E1134" s="3" t="str">
        <v>Thusis</v>
      </c>
      <c r="G1134" s="19">
        <v>3656</v>
      </c>
      <c r="H1134" s="19" t="s">
        <v>4546</v>
      </c>
    </row>
    <row r="1135" spans="1:8" x14ac:dyDescent="0.2">
      <c r="A1135" s="3">
        <v>6373</v>
      </c>
      <c r="B1135" s="3" t="s">
        <v>1209</v>
      </c>
      <c r="C1135" s="3" t="s">
        <v>1209</v>
      </c>
      <c r="D1135" s="3" t="s">
        <v>1202</v>
      </c>
      <c r="E1135" s="3" t="str">
        <v>Tschappina</v>
      </c>
      <c r="G1135" s="19">
        <v>3657</v>
      </c>
      <c r="H1135" s="19" t="s">
        <v>4546</v>
      </c>
    </row>
    <row r="1136" spans="1:8" x14ac:dyDescent="0.2">
      <c r="A1136" s="3">
        <v>6372</v>
      </c>
      <c r="B1136" s="3" t="s">
        <v>1210</v>
      </c>
      <c r="C1136" s="3" t="s">
        <v>1210</v>
      </c>
      <c r="D1136" s="3" t="s">
        <v>1202</v>
      </c>
      <c r="E1136" s="3" t="str">
        <v>Urmein</v>
      </c>
      <c r="G1136" s="19">
        <v>3658</v>
      </c>
      <c r="H1136" s="19" t="s">
        <v>4546</v>
      </c>
    </row>
    <row r="1137" spans="1:8" x14ac:dyDescent="0.2">
      <c r="A1137" s="3">
        <v>6052</v>
      </c>
      <c r="B1137" s="3" t="s">
        <v>1211</v>
      </c>
      <c r="C1137" s="3" t="s">
        <v>1212</v>
      </c>
      <c r="D1137" s="3" t="s">
        <v>1202</v>
      </c>
      <c r="E1137" s="3" t="str">
        <v>Safiental</v>
      </c>
      <c r="G1137" s="19">
        <v>3661</v>
      </c>
      <c r="H1137" s="19" t="s">
        <v>4546</v>
      </c>
    </row>
    <row r="1138" spans="1:8" x14ac:dyDescent="0.2">
      <c r="A1138" s="3">
        <v>6370</v>
      </c>
      <c r="B1138" s="3" t="s">
        <v>1213</v>
      </c>
      <c r="C1138" s="3" t="s">
        <v>1214</v>
      </c>
      <c r="D1138" s="3" t="s">
        <v>1202</v>
      </c>
      <c r="E1138" s="3" t="str">
        <v>Domleschg</v>
      </c>
      <c r="G1138" s="19">
        <v>3662</v>
      </c>
      <c r="H1138" s="19" t="s">
        <v>4546</v>
      </c>
    </row>
    <row r="1139" spans="1:8" x14ac:dyDescent="0.2">
      <c r="A1139" s="3">
        <v>6382</v>
      </c>
      <c r="B1139" s="3" t="s">
        <v>1215</v>
      </c>
      <c r="C1139" s="3" t="s">
        <v>1214</v>
      </c>
      <c r="D1139" s="3" t="s">
        <v>1202</v>
      </c>
      <c r="E1139" s="3" t="str">
        <v>Avers</v>
      </c>
      <c r="G1139" s="19">
        <v>3663</v>
      </c>
      <c r="H1139" s="19" t="s">
        <v>4546</v>
      </c>
    </row>
    <row r="1140" spans="1:8" x14ac:dyDescent="0.2">
      <c r="A1140" s="3">
        <v>6383</v>
      </c>
      <c r="B1140" s="3" t="s">
        <v>1216</v>
      </c>
      <c r="C1140" s="3" t="s">
        <v>1214</v>
      </c>
      <c r="D1140" s="3" t="s">
        <v>1202</v>
      </c>
      <c r="E1140" s="3" t="str">
        <v>Sufers</v>
      </c>
      <c r="G1140" s="19">
        <v>3664</v>
      </c>
      <c r="H1140" s="19" t="s">
        <v>4546</v>
      </c>
    </row>
    <row r="1141" spans="1:8" x14ac:dyDescent="0.2">
      <c r="A1141" s="3">
        <v>6370</v>
      </c>
      <c r="B1141" s="3" t="s">
        <v>1217</v>
      </c>
      <c r="C1141" s="3" t="s">
        <v>1217</v>
      </c>
      <c r="D1141" s="3" t="s">
        <v>1202</v>
      </c>
      <c r="E1141" s="3" t="str">
        <v>Andeer</v>
      </c>
      <c r="G1141" s="19">
        <v>3665</v>
      </c>
      <c r="H1141" s="19" t="s">
        <v>4546</v>
      </c>
    </row>
    <row r="1142" spans="1:8" x14ac:dyDescent="0.2">
      <c r="A1142" s="3">
        <v>6362</v>
      </c>
      <c r="B1142" s="3" t="s">
        <v>1218</v>
      </c>
      <c r="C1142" s="3" t="s">
        <v>1218</v>
      </c>
      <c r="D1142" s="3" t="s">
        <v>1202</v>
      </c>
      <c r="E1142" s="3" t="str">
        <v>Rongellen</v>
      </c>
      <c r="G1142" s="19">
        <v>3671</v>
      </c>
      <c r="H1142" s="19" t="s">
        <v>4546</v>
      </c>
    </row>
    <row r="1143" spans="1:8" x14ac:dyDescent="0.2">
      <c r="A1143" s="3">
        <v>6363</v>
      </c>
      <c r="B1143" s="3" t="s">
        <v>1219</v>
      </c>
      <c r="C1143" s="3" t="s">
        <v>1218</v>
      </c>
      <c r="D1143" s="3" t="s">
        <v>1202</v>
      </c>
      <c r="E1143" s="3" t="str">
        <v>Zillis-Reischen</v>
      </c>
      <c r="G1143" s="19">
        <v>3672</v>
      </c>
      <c r="H1143" s="19" t="s">
        <v>4546</v>
      </c>
    </row>
    <row r="1144" spans="1:8" x14ac:dyDescent="0.2">
      <c r="A1144" s="3">
        <v>6363</v>
      </c>
      <c r="B1144" s="3" t="s">
        <v>1220</v>
      </c>
      <c r="C1144" s="3" t="s">
        <v>1218</v>
      </c>
      <c r="D1144" s="3" t="s">
        <v>1202</v>
      </c>
      <c r="E1144" s="3" t="str">
        <v>Ferrera</v>
      </c>
      <c r="G1144" s="19">
        <v>3673</v>
      </c>
      <c r="H1144" s="19" t="s">
        <v>4546</v>
      </c>
    </row>
    <row r="1145" spans="1:8" x14ac:dyDescent="0.2">
      <c r="A1145" s="3">
        <v>6365</v>
      </c>
      <c r="B1145" s="3" t="s">
        <v>1221</v>
      </c>
      <c r="C1145" s="3" t="s">
        <v>1218</v>
      </c>
      <c r="D1145" s="3" t="s">
        <v>1202</v>
      </c>
      <c r="E1145" s="3" t="str">
        <v>Rheinwald</v>
      </c>
      <c r="G1145" s="19">
        <v>3674</v>
      </c>
      <c r="H1145" s="19" t="s">
        <v>4546</v>
      </c>
    </row>
    <row r="1146" spans="1:8" x14ac:dyDescent="0.2">
      <c r="A1146" s="3">
        <v>6386</v>
      </c>
      <c r="B1146" s="3" t="s">
        <v>1222</v>
      </c>
      <c r="C1146" s="3" t="s">
        <v>1222</v>
      </c>
      <c r="D1146" s="3" t="s">
        <v>1202</v>
      </c>
      <c r="E1146" s="3" t="str">
        <v>Muntogna da Schons</v>
      </c>
      <c r="G1146" s="19">
        <v>3700</v>
      </c>
      <c r="H1146" s="19" t="s">
        <v>4546</v>
      </c>
    </row>
    <row r="1147" spans="1:8" x14ac:dyDescent="0.2">
      <c r="A1147" s="3">
        <v>6387</v>
      </c>
      <c r="B1147" s="3" t="s">
        <v>1223</v>
      </c>
      <c r="C1147" s="3" t="s">
        <v>1222</v>
      </c>
      <c r="D1147" s="3" t="s">
        <v>1202</v>
      </c>
      <c r="E1147" s="3" t="str">
        <v>Bonaduz</v>
      </c>
      <c r="G1147" s="19">
        <v>3702</v>
      </c>
      <c r="H1147" s="19" t="s">
        <v>4546</v>
      </c>
    </row>
    <row r="1148" spans="1:8" x14ac:dyDescent="0.2">
      <c r="A1148" s="3">
        <v>8752</v>
      </c>
      <c r="B1148" s="3" t="s">
        <v>1224</v>
      </c>
      <c r="C1148" s="3" t="s">
        <v>1225</v>
      </c>
      <c r="D1148" s="3" t="s">
        <v>1226</v>
      </c>
      <c r="E1148" s="3" t="str">
        <v>Domat/Ems</v>
      </c>
      <c r="G1148" s="19">
        <v>3703</v>
      </c>
      <c r="H1148" s="19" t="s">
        <v>4546</v>
      </c>
    </row>
    <row r="1149" spans="1:8" x14ac:dyDescent="0.2">
      <c r="A1149" s="3">
        <v>8753</v>
      </c>
      <c r="B1149" s="3" t="s">
        <v>1227</v>
      </c>
      <c r="C1149" s="3" t="s">
        <v>1225</v>
      </c>
      <c r="D1149" s="3" t="s">
        <v>1226</v>
      </c>
      <c r="E1149" s="3" t="str">
        <v>Rhäzüns</v>
      </c>
      <c r="G1149" s="19">
        <v>3704</v>
      </c>
      <c r="H1149" s="19" t="s">
        <v>4546</v>
      </c>
    </row>
    <row r="1150" spans="1:8" x14ac:dyDescent="0.2">
      <c r="A1150" s="3">
        <v>8757</v>
      </c>
      <c r="B1150" s="3" t="s">
        <v>1228</v>
      </c>
      <c r="C1150" s="3" t="s">
        <v>1225</v>
      </c>
      <c r="D1150" s="3" t="s">
        <v>1226</v>
      </c>
      <c r="E1150" s="3" t="str">
        <v>Felsberg</v>
      </c>
      <c r="G1150" s="19">
        <v>3705</v>
      </c>
      <c r="H1150" s="19" t="s">
        <v>4546</v>
      </c>
    </row>
    <row r="1151" spans="1:8" x14ac:dyDescent="0.2">
      <c r="A1151" s="3">
        <v>8758</v>
      </c>
      <c r="B1151" s="3" t="s">
        <v>1229</v>
      </c>
      <c r="C1151" s="3" t="s">
        <v>1225</v>
      </c>
      <c r="D1151" s="3" t="s">
        <v>1226</v>
      </c>
      <c r="E1151" s="3" t="str">
        <v>Flims</v>
      </c>
      <c r="G1151" s="19">
        <v>3706</v>
      </c>
      <c r="H1151" s="19" t="s">
        <v>4546</v>
      </c>
    </row>
    <row r="1152" spans="1:8" x14ac:dyDescent="0.2">
      <c r="A1152" s="3">
        <v>8865</v>
      </c>
      <c r="B1152" s="3" t="s">
        <v>1230</v>
      </c>
      <c r="C1152" s="3" t="s">
        <v>1225</v>
      </c>
      <c r="D1152" s="3" t="s">
        <v>1226</v>
      </c>
      <c r="E1152" s="3" t="str">
        <v>Tamins</v>
      </c>
      <c r="G1152" s="19">
        <v>3707</v>
      </c>
      <c r="H1152" s="19" t="s">
        <v>4546</v>
      </c>
    </row>
    <row r="1153" spans="1:8" x14ac:dyDescent="0.2">
      <c r="A1153" s="3">
        <v>8867</v>
      </c>
      <c r="B1153" s="3" t="s">
        <v>1231</v>
      </c>
      <c r="C1153" s="3" t="s">
        <v>1225</v>
      </c>
      <c r="D1153" s="3" t="s">
        <v>1226</v>
      </c>
      <c r="E1153" s="3" t="str">
        <v>Trin</v>
      </c>
      <c r="G1153" s="19">
        <v>3711</v>
      </c>
      <c r="H1153" s="19" t="s">
        <v>4546</v>
      </c>
    </row>
    <row r="1154" spans="1:8" x14ac:dyDescent="0.2">
      <c r="A1154" s="3">
        <v>8868</v>
      </c>
      <c r="B1154" s="3" t="s">
        <v>1232</v>
      </c>
      <c r="C1154" s="3" t="s">
        <v>1225</v>
      </c>
      <c r="D1154" s="3" t="s">
        <v>1226</v>
      </c>
      <c r="E1154" s="3" t="str">
        <v>Zernez</v>
      </c>
      <c r="G1154" s="19">
        <v>3713</v>
      </c>
      <c r="H1154" s="19" t="s">
        <v>4546</v>
      </c>
    </row>
    <row r="1155" spans="1:8" x14ac:dyDescent="0.2">
      <c r="A1155" s="3">
        <v>8874</v>
      </c>
      <c r="B1155" s="3" t="s">
        <v>1233</v>
      </c>
      <c r="C1155" s="3" t="s">
        <v>1225</v>
      </c>
      <c r="D1155" s="3" t="s">
        <v>1226</v>
      </c>
      <c r="E1155" s="3" t="str">
        <v>Samnaun</v>
      </c>
      <c r="G1155" s="19">
        <v>3714</v>
      </c>
      <c r="H1155" s="19" t="s">
        <v>4546</v>
      </c>
    </row>
    <row r="1156" spans="1:8" x14ac:dyDescent="0.2">
      <c r="A1156" s="3">
        <v>8756</v>
      </c>
      <c r="B1156" s="3" t="s">
        <v>1234</v>
      </c>
      <c r="C1156" s="3" t="s">
        <v>1235</v>
      </c>
      <c r="D1156" s="3" t="s">
        <v>1226</v>
      </c>
      <c r="E1156" s="3" t="str">
        <v>Scuol</v>
      </c>
      <c r="G1156" s="19">
        <v>3715</v>
      </c>
      <c r="H1156" s="19" t="s">
        <v>4537</v>
      </c>
    </row>
    <row r="1157" spans="1:8" x14ac:dyDescent="0.2">
      <c r="A1157" s="3">
        <v>8762</v>
      </c>
      <c r="B1157" s="3" t="s">
        <v>1236</v>
      </c>
      <c r="C1157" s="3" t="s">
        <v>1235</v>
      </c>
      <c r="D1157" s="3" t="s">
        <v>1226</v>
      </c>
      <c r="E1157" s="3" t="str">
        <v>Valsot</v>
      </c>
      <c r="G1157" s="19">
        <v>3716</v>
      </c>
      <c r="H1157" s="19" t="s">
        <v>4546</v>
      </c>
    </row>
    <row r="1158" spans="1:8" x14ac:dyDescent="0.2">
      <c r="A1158" s="3">
        <v>8762</v>
      </c>
      <c r="B1158" s="3" t="s">
        <v>1237</v>
      </c>
      <c r="C1158" s="3" t="s">
        <v>1235</v>
      </c>
      <c r="D1158" s="3" t="s">
        <v>1226</v>
      </c>
      <c r="E1158" s="3" t="str">
        <v>Bever</v>
      </c>
      <c r="G1158" s="19">
        <v>3717</v>
      </c>
      <c r="H1158" s="19" t="s">
        <v>4546</v>
      </c>
    </row>
    <row r="1159" spans="1:8" x14ac:dyDescent="0.2">
      <c r="A1159" s="3">
        <v>8762</v>
      </c>
      <c r="B1159" s="3" t="s">
        <v>1238</v>
      </c>
      <c r="C1159" s="3" t="s">
        <v>1235</v>
      </c>
      <c r="D1159" s="3" t="s">
        <v>1226</v>
      </c>
      <c r="E1159" s="3" t="str">
        <v>Celerina/Schlarigna</v>
      </c>
      <c r="G1159" s="19">
        <v>3718</v>
      </c>
      <c r="H1159" s="19" t="s">
        <v>4537</v>
      </c>
    </row>
    <row r="1160" spans="1:8" x14ac:dyDescent="0.2">
      <c r="A1160" s="3">
        <v>8765</v>
      </c>
      <c r="B1160" s="3" t="s">
        <v>1239</v>
      </c>
      <c r="C1160" s="3" t="s">
        <v>1235</v>
      </c>
      <c r="D1160" s="3" t="s">
        <v>1226</v>
      </c>
      <c r="E1160" s="3" t="str">
        <v>Madulain</v>
      </c>
      <c r="G1160" s="19">
        <v>3722</v>
      </c>
      <c r="H1160" s="19" t="s">
        <v>4546</v>
      </c>
    </row>
    <row r="1161" spans="1:8" x14ac:dyDescent="0.2">
      <c r="A1161" s="3">
        <v>8766</v>
      </c>
      <c r="B1161" s="3" t="s">
        <v>1240</v>
      </c>
      <c r="C1161" s="3" t="s">
        <v>1235</v>
      </c>
      <c r="D1161" s="3" t="s">
        <v>1226</v>
      </c>
      <c r="E1161" s="3" t="str">
        <v>Pontresina</v>
      </c>
      <c r="G1161" s="19">
        <v>3723</v>
      </c>
      <c r="H1161" s="19" t="s">
        <v>4546</v>
      </c>
    </row>
    <row r="1162" spans="1:8" x14ac:dyDescent="0.2">
      <c r="A1162" s="3">
        <v>8767</v>
      </c>
      <c r="B1162" s="3" t="s">
        <v>1241</v>
      </c>
      <c r="C1162" s="3" t="s">
        <v>1235</v>
      </c>
      <c r="D1162" s="3" t="s">
        <v>1226</v>
      </c>
      <c r="E1162" s="3" t="str">
        <v>La Punt Chamues-ch</v>
      </c>
      <c r="G1162" s="19">
        <v>3724</v>
      </c>
      <c r="H1162" s="19" t="s">
        <v>4537</v>
      </c>
    </row>
    <row r="1163" spans="1:8" x14ac:dyDescent="0.2">
      <c r="A1163" s="3">
        <v>8772</v>
      </c>
      <c r="B1163" s="3" t="s">
        <v>1242</v>
      </c>
      <c r="C1163" s="3" t="s">
        <v>1235</v>
      </c>
      <c r="D1163" s="3" t="s">
        <v>1226</v>
      </c>
      <c r="E1163" s="3" t="str">
        <v>Samedan</v>
      </c>
      <c r="G1163" s="19">
        <v>3725</v>
      </c>
      <c r="H1163" s="19" t="s">
        <v>4537</v>
      </c>
    </row>
    <row r="1164" spans="1:8" x14ac:dyDescent="0.2">
      <c r="A1164" s="3">
        <v>8773</v>
      </c>
      <c r="B1164" s="3" t="s">
        <v>1243</v>
      </c>
      <c r="C1164" s="3" t="s">
        <v>1235</v>
      </c>
      <c r="D1164" s="3" t="s">
        <v>1226</v>
      </c>
      <c r="E1164" s="3" t="str">
        <v>St. Moritz</v>
      </c>
      <c r="G1164" s="19">
        <v>3752</v>
      </c>
      <c r="H1164" s="19" t="s">
        <v>4546</v>
      </c>
    </row>
    <row r="1165" spans="1:8" x14ac:dyDescent="0.2">
      <c r="A1165" s="3">
        <v>8774</v>
      </c>
      <c r="B1165" s="3" t="s">
        <v>1244</v>
      </c>
      <c r="C1165" s="3" t="s">
        <v>1235</v>
      </c>
      <c r="D1165" s="3" t="s">
        <v>1226</v>
      </c>
      <c r="E1165" s="3" t="str">
        <v>S-chanf</v>
      </c>
      <c r="G1165" s="19">
        <v>3753</v>
      </c>
      <c r="H1165" s="19" t="s">
        <v>4546</v>
      </c>
    </row>
    <row r="1166" spans="1:8" x14ac:dyDescent="0.2">
      <c r="A1166" s="3">
        <v>8775</v>
      </c>
      <c r="B1166" s="3" t="s">
        <v>1245</v>
      </c>
      <c r="C1166" s="3" t="s">
        <v>1235</v>
      </c>
      <c r="D1166" s="3" t="s">
        <v>1226</v>
      </c>
      <c r="E1166" s="3" t="str">
        <v>Sils im Engadin/Segl</v>
      </c>
      <c r="G1166" s="19">
        <v>3754</v>
      </c>
      <c r="H1166" s="19" t="s">
        <v>4546</v>
      </c>
    </row>
    <row r="1167" spans="1:8" x14ac:dyDescent="0.2">
      <c r="A1167" s="3">
        <v>8775</v>
      </c>
      <c r="B1167" s="3" t="s">
        <v>1246</v>
      </c>
      <c r="C1167" s="3" t="s">
        <v>1235</v>
      </c>
      <c r="D1167" s="3" t="s">
        <v>1226</v>
      </c>
      <c r="E1167" s="3" t="str">
        <v>Silvaplana</v>
      </c>
      <c r="G1167" s="19">
        <v>3755</v>
      </c>
      <c r="H1167" s="19" t="s">
        <v>4537</v>
      </c>
    </row>
    <row r="1168" spans="1:8" x14ac:dyDescent="0.2">
      <c r="A1168" s="3">
        <v>8777</v>
      </c>
      <c r="B1168" s="3" t="s">
        <v>1247</v>
      </c>
      <c r="C1168" s="3" t="s">
        <v>1235</v>
      </c>
      <c r="D1168" s="3" t="s">
        <v>1226</v>
      </c>
      <c r="E1168" s="3" t="str">
        <v>Zuoz</v>
      </c>
      <c r="G1168" s="19">
        <v>3756</v>
      </c>
      <c r="H1168" s="19" t="s">
        <v>4537</v>
      </c>
    </row>
    <row r="1169" spans="1:8" x14ac:dyDescent="0.2">
      <c r="A1169" s="3">
        <v>8777</v>
      </c>
      <c r="B1169" s="3" t="s">
        <v>1248</v>
      </c>
      <c r="C1169" s="3" t="s">
        <v>1235</v>
      </c>
      <c r="D1169" s="3" t="s">
        <v>1226</v>
      </c>
      <c r="E1169" s="3" t="str">
        <v>Bregaglia</v>
      </c>
      <c r="G1169" s="19">
        <v>3757</v>
      </c>
      <c r="H1169" s="19" t="s">
        <v>4537</v>
      </c>
    </row>
    <row r="1170" spans="1:8" x14ac:dyDescent="0.2">
      <c r="A1170" s="3">
        <v>8782</v>
      </c>
      <c r="B1170" s="3" t="s">
        <v>1249</v>
      </c>
      <c r="C1170" s="3" t="s">
        <v>1235</v>
      </c>
      <c r="D1170" s="3" t="s">
        <v>1226</v>
      </c>
      <c r="E1170" s="3" t="str">
        <v>Buseno</v>
      </c>
      <c r="G1170" s="19">
        <v>3758</v>
      </c>
      <c r="H1170" s="19" t="s">
        <v>4546</v>
      </c>
    </row>
    <row r="1171" spans="1:8" x14ac:dyDescent="0.2">
      <c r="A1171" s="3">
        <v>8783</v>
      </c>
      <c r="B1171" s="3" t="s">
        <v>1250</v>
      </c>
      <c r="C1171" s="3" t="s">
        <v>1235</v>
      </c>
      <c r="D1171" s="3" t="s">
        <v>1226</v>
      </c>
      <c r="E1171" s="3" t="str">
        <v>Castaneda</v>
      </c>
      <c r="G1171" s="19">
        <v>3762</v>
      </c>
      <c r="H1171" s="19" t="s">
        <v>4546</v>
      </c>
    </row>
    <row r="1172" spans="1:8" x14ac:dyDescent="0.2">
      <c r="A1172" s="3">
        <v>8784</v>
      </c>
      <c r="B1172" s="3" t="s">
        <v>1251</v>
      </c>
      <c r="C1172" s="3" t="s">
        <v>1235</v>
      </c>
      <c r="D1172" s="3" t="s">
        <v>1226</v>
      </c>
      <c r="E1172" s="3" t="str">
        <v>Rossa</v>
      </c>
      <c r="G1172" s="19">
        <v>3763</v>
      </c>
      <c r="H1172" s="19" t="s">
        <v>4546</v>
      </c>
    </row>
    <row r="1173" spans="1:8" x14ac:dyDescent="0.2">
      <c r="A1173" s="3">
        <v>8750</v>
      </c>
      <c r="B1173" s="3" t="s">
        <v>1252</v>
      </c>
      <c r="C1173" s="3" t="s">
        <v>1252</v>
      </c>
      <c r="D1173" s="3" t="s">
        <v>1226</v>
      </c>
      <c r="E1173" s="3" t="str">
        <v>Santa Maria in Calanca</v>
      </c>
      <c r="G1173" s="19">
        <v>3764</v>
      </c>
      <c r="H1173" s="19" t="s">
        <v>4546</v>
      </c>
    </row>
    <row r="1174" spans="1:8" x14ac:dyDescent="0.2">
      <c r="A1174" s="3">
        <v>8750</v>
      </c>
      <c r="B1174" s="3" t="s">
        <v>1253</v>
      </c>
      <c r="C1174" s="3" t="s">
        <v>1252</v>
      </c>
      <c r="D1174" s="3" t="s">
        <v>1226</v>
      </c>
      <c r="E1174" s="3" t="str">
        <v>Lostallo</v>
      </c>
      <c r="G1174" s="19">
        <v>3765</v>
      </c>
      <c r="H1174" s="19" t="s">
        <v>4546</v>
      </c>
    </row>
    <row r="1175" spans="1:8" x14ac:dyDescent="0.2">
      <c r="A1175" s="3">
        <v>8750</v>
      </c>
      <c r="B1175" s="3" t="s">
        <v>1254</v>
      </c>
      <c r="C1175" s="3" t="s">
        <v>1252</v>
      </c>
      <c r="D1175" s="3" t="s">
        <v>1226</v>
      </c>
      <c r="E1175" s="3" t="str">
        <v>Mesocco</v>
      </c>
      <c r="G1175" s="19">
        <v>3766</v>
      </c>
      <c r="H1175" s="19" t="s">
        <v>4537</v>
      </c>
    </row>
    <row r="1176" spans="1:8" x14ac:dyDescent="0.2">
      <c r="A1176" s="3">
        <v>8754</v>
      </c>
      <c r="B1176" s="3" t="s">
        <v>1255</v>
      </c>
      <c r="C1176" s="3" t="s">
        <v>1252</v>
      </c>
      <c r="D1176" s="3" t="s">
        <v>1226</v>
      </c>
      <c r="E1176" s="3" t="str">
        <v>Soazza</v>
      </c>
      <c r="G1176" s="19">
        <v>3770</v>
      </c>
      <c r="H1176" s="19" t="s">
        <v>4537</v>
      </c>
    </row>
    <row r="1177" spans="1:8" x14ac:dyDescent="0.2">
      <c r="A1177" s="3">
        <v>8755</v>
      </c>
      <c r="B1177" s="3" t="s">
        <v>1256</v>
      </c>
      <c r="C1177" s="3" t="s">
        <v>1252</v>
      </c>
      <c r="D1177" s="3" t="s">
        <v>1226</v>
      </c>
      <c r="E1177" s="3" t="str">
        <v>Cama</v>
      </c>
      <c r="G1177" s="19">
        <v>3771</v>
      </c>
      <c r="H1177" s="19" t="s">
        <v>4537</v>
      </c>
    </row>
    <row r="1178" spans="1:8" x14ac:dyDescent="0.2">
      <c r="A1178" s="3">
        <v>6319</v>
      </c>
      <c r="B1178" s="3" t="s">
        <v>1257</v>
      </c>
      <c r="C1178" s="3" t="s">
        <v>1258</v>
      </c>
      <c r="D1178" s="3" t="s">
        <v>1259</v>
      </c>
      <c r="E1178" s="3" t="str">
        <v>Grono</v>
      </c>
      <c r="G1178" s="19">
        <v>3772</v>
      </c>
      <c r="H1178" s="19" t="s">
        <v>4537</v>
      </c>
    </row>
    <row r="1179" spans="1:8" x14ac:dyDescent="0.2">
      <c r="A1179" s="3">
        <v>6340</v>
      </c>
      <c r="B1179" s="3" t="s">
        <v>1258</v>
      </c>
      <c r="C1179" s="3" t="s">
        <v>1258</v>
      </c>
      <c r="D1179" s="3" t="s">
        <v>1259</v>
      </c>
      <c r="E1179" s="3" t="str">
        <v>Roveredo (GR)</v>
      </c>
      <c r="G1179" s="19">
        <v>3773</v>
      </c>
      <c r="H1179" s="19" t="s">
        <v>4537</v>
      </c>
    </row>
    <row r="1180" spans="1:8" x14ac:dyDescent="0.2">
      <c r="A1180" s="3">
        <v>6330</v>
      </c>
      <c r="B1180" s="3" t="s">
        <v>1260</v>
      </c>
      <c r="C1180" s="3" t="s">
        <v>1260</v>
      </c>
      <c r="D1180" s="3" t="s">
        <v>1259</v>
      </c>
      <c r="E1180" s="3" t="str">
        <v>San Vittore</v>
      </c>
      <c r="G1180" s="19">
        <v>3775</v>
      </c>
      <c r="H1180" s="19" t="s">
        <v>4537</v>
      </c>
    </row>
    <row r="1181" spans="1:8" x14ac:dyDescent="0.2">
      <c r="A1181" s="3">
        <v>6332</v>
      </c>
      <c r="B1181" s="3" t="s">
        <v>1261</v>
      </c>
      <c r="C1181" s="3" t="s">
        <v>1260</v>
      </c>
      <c r="D1181" s="3" t="s">
        <v>1259</v>
      </c>
      <c r="E1181" s="3" t="str">
        <v>Calanca</v>
      </c>
      <c r="G1181" s="19">
        <v>3776</v>
      </c>
      <c r="H1181" s="19" t="s">
        <v>4537</v>
      </c>
    </row>
    <row r="1182" spans="1:8" x14ac:dyDescent="0.2">
      <c r="A1182" s="3">
        <v>6331</v>
      </c>
      <c r="B1182" s="3" t="s">
        <v>1262</v>
      </c>
      <c r="C1182" s="3" t="s">
        <v>1262</v>
      </c>
      <c r="D1182" s="3" t="s">
        <v>1259</v>
      </c>
      <c r="E1182" s="3" t="str">
        <v>Val Müstair</v>
      </c>
      <c r="G1182" s="19">
        <v>3777</v>
      </c>
      <c r="H1182" s="19" t="s">
        <v>4537</v>
      </c>
    </row>
    <row r="1183" spans="1:8" x14ac:dyDescent="0.2">
      <c r="A1183" s="3">
        <v>6333</v>
      </c>
      <c r="B1183" s="3" t="s">
        <v>1263</v>
      </c>
      <c r="C1183" s="3" t="s">
        <v>1262</v>
      </c>
      <c r="D1183" s="3" t="s">
        <v>1259</v>
      </c>
      <c r="E1183" s="3" t="str">
        <v>Davos</v>
      </c>
      <c r="G1183" s="19">
        <v>3778</v>
      </c>
      <c r="H1183" s="19" t="s">
        <v>4537</v>
      </c>
    </row>
    <row r="1184" spans="1:8" x14ac:dyDescent="0.2">
      <c r="A1184" s="3">
        <v>6313</v>
      </c>
      <c r="B1184" s="3" t="s">
        <v>1264</v>
      </c>
      <c r="C1184" s="3" t="s">
        <v>1264</v>
      </c>
      <c r="D1184" s="3" t="s">
        <v>1259</v>
      </c>
      <c r="E1184" s="3" t="str">
        <v>Fideris</v>
      </c>
      <c r="G1184" s="19">
        <v>3780</v>
      </c>
      <c r="H1184" s="19" t="s">
        <v>4537</v>
      </c>
    </row>
    <row r="1185" spans="1:8" x14ac:dyDescent="0.2">
      <c r="A1185" s="3">
        <v>6313</v>
      </c>
      <c r="B1185" s="3" t="s">
        <v>1264</v>
      </c>
      <c r="C1185" s="3" t="s">
        <v>1264</v>
      </c>
      <c r="D1185" s="3" t="s">
        <v>1259</v>
      </c>
      <c r="E1185" s="3" t="str">
        <v>Furna</v>
      </c>
      <c r="G1185" s="19">
        <v>3781</v>
      </c>
      <c r="H1185" s="19" t="s">
        <v>4537</v>
      </c>
    </row>
    <row r="1186" spans="1:8" x14ac:dyDescent="0.2">
      <c r="A1186" s="3">
        <v>6313</v>
      </c>
      <c r="B1186" s="3" t="s">
        <v>1265</v>
      </c>
      <c r="C1186" s="3" t="s">
        <v>1264</v>
      </c>
      <c r="D1186" s="3" t="s">
        <v>1259</v>
      </c>
      <c r="E1186" s="3" t="str">
        <v>Jenaz</v>
      </c>
      <c r="G1186" s="19">
        <v>3782</v>
      </c>
      <c r="H1186" s="19" t="s">
        <v>4537</v>
      </c>
    </row>
    <row r="1187" spans="1:8" x14ac:dyDescent="0.2">
      <c r="A1187" s="3">
        <v>6313</v>
      </c>
      <c r="B1187" s="3" t="s">
        <v>1266</v>
      </c>
      <c r="C1187" s="3" t="s">
        <v>1264</v>
      </c>
      <c r="D1187" s="3" t="s">
        <v>1259</v>
      </c>
      <c r="E1187" s="3" t="str">
        <v>Klosters</v>
      </c>
      <c r="G1187" s="19">
        <v>3783</v>
      </c>
      <c r="H1187" s="19" t="s">
        <v>4537</v>
      </c>
    </row>
    <row r="1188" spans="1:8" x14ac:dyDescent="0.2">
      <c r="A1188" s="3">
        <v>6340</v>
      </c>
      <c r="B1188" s="3" t="s">
        <v>1267</v>
      </c>
      <c r="C1188" s="3" t="s">
        <v>1268</v>
      </c>
      <c r="D1188" s="3" t="s">
        <v>1259</v>
      </c>
      <c r="E1188" s="3" t="str">
        <v>Conters im Prättigau</v>
      </c>
      <c r="G1188" s="19">
        <v>3784</v>
      </c>
      <c r="H1188" s="19" t="s">
        <v>4537</v>
      </c>
    </row>
    <row r="1189" spans="1:8" x14ac:dyDescent="0.2">
      <c r="A1189" s="3">
        <v>6345</v>
      </c>
      <c r="B1189" s="3" t="s">
        <v>1268</v>
      </c>
      <c r="C1189" s="3" t="s">
        <v>1268</v>
      </c>
      <c r="D1189" s="3" t="s">
        <v>1259</v>
      </c>
      <c r="E1189" s="3" t="str">
        <v>Küblis</v>
      </c>
      <c r="G1189" s="19">
        <v>3785</v>
      </c>
      <c r="H1189" s="19" t="s">
        <v>4537</v>
      </c>
    </row>
    <row r="1190" spans="1:8" x14ac:dyDescent="0.2">
      <c r="A1190" s="3">
        <v>6315</v>
      </c>
      <c r="B1190" s="3" t="s">
        <v>1269</v>
      </c>
      <c r="C1190" s="3" t="s">
        <v>1269</v>
      </c>
      <c r="D1190" s="3" t="s">
        <v>1259</v>
      </c>
      <c r="E1190" s="3" t="str">
        <v>Luzein</v>
      </c>
      <c r="G1190" s="19">
        <v>3792</v>
      </c>
      <c r="H1190" s="19" t="s">
        <v>4537</v>
      </c>
    </row>
    <row r="1191" spans="1:8" x14ac:dyDescent="0.2">
      <c r="A1191" s="3">
        <v>6315</v>
      </c>
      <c r="B1191" s="3" t="s">
        <v>1270</v>
      </c>
      <c r="C1191" s="3" t="s">
        <v>1269</v>
      </c>
      <c r="D1191" s="3" t="s">
        <v>1259</v>
      </c>
      <c r="E1191" s="3" t="str">
        <v>Chur</v>
      </c>
      <c r="G1191" s="19">
        <v>3800</v>
      </c>
      <c r="H1191" s="19" t="s">
        <v>4546</v>
      </c>
    </row>
    <row r="1192" spans="1:8" x14ac:dyDescent="0.2">
      <c r="A1192" s="3">
        <v>6315</v>
      </c>
      <c r="B1192" s="3" t="s">
        <v>1271</v>
      </c>
      <c r="C1192" s="3" t="s">
        <v>1269</v>
      </c>
      <c r="D1192" s="3" t="s">
        <v>1259</v>
      </c>
      <c r="E1192" s="3" t="str">
        <v>Churwalden</v>
      </c>
      <c r="G1192" s="19">
        <v>3801</v>
      </c>
      <c r="H1192" s="19" t="s">
        <v>4546</v>
      </c>
    </row>
    <row r="1193" spans="1:8" x14ac:dyDescent="0.2">
      <c r="A1193" s="3">
        <v>6343</v>
      </c>
      <c r="B1193" s="3" t="s">
        <v>1272</v>
      </c>
      <c r="C1193" s="3" t="s">
        <v>1273</v>
      </c>
      <c r="D1193" s="3" t="s">
        <v>1259</v>
      </c>
      <c r="E1193" s="3" t="str">
        <v>Arosa</v>
      </c>
      <c r="G1193" s="19">
        <v>3803</v>
      </c>
      <c r="H1193" s="19" t="s">
        <v>4546</v>
      </c>
    </row>
    <row r="1194" spans="1:8" x14ac:dyDescent="0.2">
      <c r="A1194" s="3">
        <v>6343</v>
      </c>
      <c r="B1194" s="3" t="s">
        <v>1274</v>
      </c>
      <c r="C1194" s="3" t="s">
        <v>1273</v>
      </c>
      <c r="D1194" s="3" t="s">
        <v>1259</v>
      </c>
      <c r="E1194" s="3" t="str">
        <v>Tschiertschen-Praden</v>
      </c>
      <c r="G1194" s="19">
        <v>3804</v>
      </c>
      <c r="H1194" s="19" t="s">
        <v>4546</v>
      </c>
    </row>
    <row r="1195" spans="1:8" x14ac:dyDescent="0.2">
      <c r="A1195" s="3">
        <v>6343</v>
      </c>
      <c r="B1195" s="3" t="s">
        <v>1273</v>
      </c>
      <c r="C1195" s="3" t="s">
        <v>1273</v>
      </c>
      <c r="D1195" s="3" t="s">
        <v>1259</v>
      </c>
      <c r="E1195" s="3" t="str">
        <v>Trimmis</v>
      </c>
      <c r="G1195" s="19">
        <v>3805</v>
      </c>
      <c r="H1195" s="19" t="s">
        <v>4546</v>
      </c>
    </row>
    <row r="1196" spans="1:8" x14ac:dyDescent="0.2">
      <c r="A1196" s="3">
        <v>6343</v>
      </c>
      <c r="B1196" s="3" t="s">
        <v>1275</v>
      </c>
      <c r="C1196" s="3" t="s">
        <v>1273</v>
      </c>
      <c r="D1196" s="3" t="s">
        <v>1259</v>
      </c>
      <c r="E1196" s="3" t="str">
        <v>Untervaz</v>
      </c>
      <c r="G1196" s="19">
        <v>3806</v>
      </c>
      <c r="H1196" s="19" t="s">
        <v>4546</v>
      </c>
    </row>
    <row r="1197" spans="1:8" x14ac:dyDescent="0.2">
      <c r="A1197" s="3">
        <v>6312</v>
      </c>
      <c r="B1197" s="3" t="s">
        <v>1276</v>
      </c>
      <c r="C1197" s="3" t="s">
        <v>1276</v>
      </c>
      <c r="D1197" s="3" t="s">
        <v>1259</v>
      </c>
      <c r="E1197" s="3" t="str">
        <v>Zizers</v>
      </c>
      <c r="G1197" s="19">
        <v>3807</v>
      </c>
      <c r="H1197" s="19" t="s">
        <v>4546</v>
      </c>
    </row>
    <row r="1198" spans="1:8" x14ac:dyDescent="0.2">
      <c r="A1198" s="3">
        <v>6314</v>
      </c>
      <c r="B1198" s="3" t="s">
        <v>1277</v>
      </c>
      <c r="C1198" s="3" t="s">
        <v>1277</v>
      </c>
      <c r="D1198" s="3" t="s">
        <v>1259</v>
      </c>
      <c r="E1198" s="3" t="str">
        <v>Fläsch</v>
      </c>
      <c r="G1198" s="19">
        <v>3812</v>
      </c>
      <c r="H1198" s="19" t="s">
        <v>4546</v>
      </c>
    </row>
    <row r="1199" spans="1:8" x14ac:dyDescent="0.2">
      <c r="A1199" s="3">
        <v>6314</v>
      </c>
      <c r="B1199" s="3" t="s">
        <v>1278</v>
      </c>
      <c r="C1199" s="3" t="s">
        <v>1277</v>
      </c>
      <c r="D1199" s="3" t="s">
        <v>1259</v>
      </c>
      <c r="E1199" s="3" t="str">
        <v>Jenins</v>
      </c>
      <c r="G1199" s="19">
        <v>3813</v>
      </c>
      <c r="H1199" s="19" t="s">
        <v>4546</v>
      </c>
    </row>
    <row r="1200" spans="1:8" x14ac:dyDescent="0.2">
      <c r="A1200" s="3">
        <v>6318</v>
      </c>
      <c r="B1200" s="3" t="s">
        <v>1279</v>
      </c>
      <c r="C1200" s="3" t="s">
        <v>1279</v>
      </c>
      <c r="D1200" s="3" t="s">
        <v>1259</v>
      </c>
      <c r="E1200" s="3" t="str">
        <v>Maienfeld</v>
      </c>
      <c r="G1200" s="19">
        <v>3814</v>
      </c>
      <c r="H1200" s="19" t="s">
        <v>4546</v>
      </c>
    </row>
    <row r="1201" spans="1:8" x14ac:dyDescent="0.2">
      <c r="A1201" s="3">
        <v>6300</v>
      </c>
      <c r="B1201" s="3" t="s">
        <v>1280</v>
      </c>
      <c r="C1201" s="3" t="s">
        <v>1280</v>
      </c>
      <c r="D1201" s="3" t="s">
        <v>1259</v>
      </c>
      <c r="E1201" s="3" t="str">
        <v>Malans</v>
      </c>
      <c r="G1201" s="19">
        <v>3815</v>
      </c>
      <c r="H1201" s="19" t="s">
        <v>4546</v>
      </c>
    </row>
    <row r="1202" spans="1:8" x14ac:dyDescent="0.2">
      <c r="A1202" s="3">
        <v>6300</v>
      </c>
      <c r="B1202" s="3" t="s">
        <v>1281</v>
      </c>
      <c r="C1202" s="3" t="s">
        <v>1280</v>
      </c>
      <c r="D1202" s="3" t="s">
        <v>1259</v>
      </c>
      <c r="E1202" s="3" t="str">
        <v>Landquart</v>
      </c>
      <c r="G1202" s="19">
        <v>3816</v>
      </c>
      <c r="H1202" s="19" t="s">
        <v>4546</v>
      </c>
    </row>
    <row r="1203" spans="1:8" x14ac:dyDescent="0.2">
      <c r="A1203" s="3">
        <v>6317</v>
      </c>
      <c r="B1203" s="3" t="s">
        <v>1282</v>
      </c>
      <c r="C1203" s="3" t="s">
        <v>1280</v>
      </c>
      <c r="D1203" s="3" t="s">
        <v>1259</v>
      </c>
      <c r="E1203" s="3" t="str">
        <v>Grüsch</v>
      </c>
      <c r="G1203" s="19">
        <v>3818</v>
      </c>
      <c r="H1203" s="19" t="s">
        <v>4546</v>
      </c>
    </row>
    <row r="1204" spans="1:8" x14ac:dyDescent="0.2">
      <c r="A1204" s="3">
        <v>1473</v>
      </c>
      <c r="B1204" s="3" t="s">
        <v>1283</v>
      </c>
      <c r="C1204" s="3" t="s">
        <v>1284</v>
      </c>
      <c r="D1204" s="3" t="s">
        <v>1285</v>
      </c>
      <c r="E1204" s="3" t="str">
        <v>Schiers</v>
      </c>
      <c r="G1204" s="19">
        <v>3822</v>
      </c>
      <c r="H1204" s="19" t="s">
        <v>4546</v>
      </c>
    </row>
    <row r="1205" spans="1:8" x14ac:dyDescent="0.2">
      <c r="A1205" s="3">
        <v>1482</v>
      </c>
      <c r="B1205" s="3" t="s">
        <v>1286</v>
      </c>
      <c r="C1205" s="3" t="s">
        <v>1287</v>
      </c>
      <c r="D1205" s="3" t="s">
        <v>1285</v>
      </c>
      <c r="E1205" s="3" t="str">
        <v>Seewis im Prättigau</v>
      </c>
      <c r="G1205" s="19">
        <v>3823</v>
      </c>
      <c r="H1205" s="19" t="s">
        <v>4546</v>
      </c>
    </row>
    <row r="1206" spans="1:8" x14ac:dyDescent="0.2">
      <c r="A1206" s="3">
        <v>1483</v>
      </c>
      <c r="B1206" s="3" t="s">
        <v>1288</v>
      </c>
      <c r="C1206" s="3" t="s">
        <v>1287</v>
      </c>
      <c r="D1206" s="3" t="s">
        <v>1285</v>
      </c>
      <c r="E1206" s="3" t="str">
        <v>Breil/Brigels</v>
      </c>
      <c r="G1206" s="19">
        <v>3824</v>
      </c>
      <c r="H1206" s="19" t="s">
        <v>4546</v>
      </c>
    </row>
    <row r="1207" spans="1:8" x14ac:dyDescent="0.2">
      <c r="A1207" s="3">
        <v>1532</v>
      </c>
      <c r="B1207" s="3" t="s">
        <v>1289</v>
      </c>
      <c r="C1207" s="3" t="s">
        <v>1289</v>
      </c>
      <c r="D1207" s="3" t="s">
        <v>1285</v>
      </c>
      <c r="E1207" s="3" t="str">
        <v>Disentis/Mustér</v>
      </c>
      <c r="G1207" s="19">
        <v>3825</v>
      </c>
      <c r="H1207" s="19" t="s">
        <v>4537</v>
      </c>
    </row>
    <row r="1208" spans="1:8" x14ac:dyDescent="0.2">
      <c r="A1208" s="3">
        <v>1544</v>
      </c>
      <c r="B1208" s="3" t="s">
        <v>1290</v>
      </c>
      <c r="C1208" s="3" t="s">
        <v>1290</v>
      </c>
      <c r="D1208" s="3" t="s">
        <v>1285</v>
      </c>
      <c r="E1208" s="3" t="str">
        <v>Medel (Lucmagn)</v>
      </c>
      <c r="G1208" s="19">
        <v>3826</v>
      </c>
      <c r="H1208" s="19" t="s">
        <v>4537</v>
      </c>
    </row>
    <row r="1209" spans="1:8" x14ac:dyDescent="0.2">
      <c r="A1209" s="3">
        <v>1470</v>
      </c>
      <c r="B1209" s="3" t="s">
        <v>1291</v>
      </c>
      <c r="C1209" s="3" t="s">
        <v>1292</v>
      </c>
      <c r="D1209" s="3" t="s">
        <v>1285</v>
      </c>
      <c r="E1209" s="3" t="str">
        <v>Sumvitg</v>
      </c>
      <c r="G1209" s="19">
        <v>3852</v>
      </c>
      <c r="H1209" s="19" t="s">
        <v>4546</v>
      </c>
    </row>
    <row r="1210" spans="1:8" x14ac:dyDescent="0.2">
      <c r="A1210" s="3">
        <v>1470</v>
      </c>
      <c r="B1210" s="3" t="s">
        <v>1293</v>
      </c>
      <c r="C1210" s="3" t="s">
        <v>1292</v>
      </c>
      <c r="D1210" s="3" t="s">
        <v>1285</v>
      </c>
      <c r="E1210" s="3" t="str">
        <v>Tujetsch</v>
      </c>
      <c r="G1210" s="19">
        <v>3853</v>
      </c>
      <c r="H1210" s="19" t="s">
        <v>4546</v>
      </c>
    </row>
    <row r="1211" spans="1:8" x14ac:dyDescent="0.2">
      <c r="A1211" s="3">
        <v>1470</v>
      </c>
      <c r="B1211" s="3" t="s">
        <v>1294</v>
      </c>
      <c r="C1211" s="3" t="s">
        <v>1292</v>
      </c>
      <c r="D1211" s="3" t="s">
        <v>1285</v>
      </c>
      <c r="E1211" s="3" t="str">
        <v>Trun</v>
      </c>
      <c r="G1211" s="19">
        <v>3854</v>
      </c>
      <c r="H1211" s="19" t="s">
        <v>4546</v>
      </c>
    </row>
    <row r="1212" spans="1:8" x14ac:dyDescent="0.2">
      <c r="A1212" s="3">
        <v>1533</v>
      </c>
      <c r="B1212" s="3" t="s">
        <v>1295</v>
      </c>
      <c r="C1212" s="3" t="s">
        <v>1295</v>
      </c>
      <c r="D1212" s="3" t="s">
        <v>1285</v>
      </c>
      <c r="E1212" s="3" t="str">
        <v>Obersaxen Mundaun</v>
      </c>
      <c r="G1212" s="19">
        <v>3855</v>
      </c>
      <c r="H1212" s="19" t="s">
        <v>4546</v>
      </c>
    </row>
    <row r="1213" spans="1:8" x14ac:dyDescent="0.2">
      <c r="A1213" s="3">
        <v>1774</v>
      </c>
      <c r="B1213" s="3" t="s">
        <v>1296</v>
      </c>
      <c r="C1213" s="3" t="s">
        <v>1297</v>
      </c>
      <c r="D1213" s="3" t="s">
        <v>1285</v>
      </c>
      <c r="E1213" s="3" t="str">
        <v>Aarau</v>
      </c>
      <c r="G1213" s="19">
        <v>3856</v>
      </c>
      <c r="H1213" s="19" t="s">
        <v>4546</v>
      </c>
    </row>
    <row r="1214" spans="1:8" x14ac:dyDescent="0.2">
      <c r="A1214" s="3">
        <v>1774</v>
      </c>
      <c r="B1214" s="3" t="s">
        <v>1296</v>
      </c>
      <c r="C1214" s="3" t="s">
        <v>1297</v>
      </c>
      <c r="D1214" s="3" t="s">
        <v>1285</v>
      </c>
      <c r="E1214" s="3" t="str">
        <v>Biberstein</v>
      </c>
      <c r="G1214" s="19">
        <v>3857</v>
      </c>
      <c r="H1214" s="19" t="s">
        <v>4546</v>
      </c>
    </row>
    <row r="1215" spans="1:8" x14ac:dyDescent="0.2">
      <c r="A1215" s="3">
        <v>1774</v>
      </c>
      <c r="B1215" s="3" t="s">
        <v>1298</v>
      </c>
      <c r="C1215" s="3" t="s">
        <v>1297</v>
      </c>
      <c r="D1215" s="3" t="s">
        <v>1285</v>
      </c>
      <c r="E1215" s="3" t="str">
        <v>Buchs (AG)</v>
      </c>
      <c r="G1215" s="19">
        <v>3858</v>
      </c>
      <c r="H1215" s="19" t="s">
        <v>4546</v>
      </c>
    </row>
    <row r="1216" spans="1:8" x14ac:dyDescent="0.2">
      <c r="A1216" s="3">
        <v>1775</v>
      </c>
      <c r="B1216" s="3" t="s">
        <v>1299</v>
      </c>
      <c r="C1216" s="3" t="s">
        <v>1297</v>
      </c>
      <c r="D1216" s="3" t="s">
        <v>1285</v>
      </c>
      <c r="E1216" s="3" t="str">
        <v>Densbüren</v>
      </c>
      <c r="G1216" s="19">
        <v>3860</v>
      </c>
      <c r="H1216" s="19" t="s">
        <v>4546</v>
      </c>
    </row>
    <row r="1217" spans="1:8" x14ac:dyDescent="0.2">
      <c r="A1217" s="3">
        <v>1775</v>
      </c>
      <c r="B1217" s="3" t="s">
        <v>1300</v>
      </c>
      <c r="C1217" s="3" t="s">
        <v>1297</v>
      </c>
      <c r="D1217" s="3" t="s">
        <v>1285</v>
      </c>
      <c r="E1217" s="3" t="str">
        <v>Erlinsbach (AG)</v>
      </c>
      <c r="G1217" s="19">
        <v>3862</v>
      </c>
      <c r="H1217" s="19" t="s">
        <v>4546</v>
      </c>
    </row>
    <row r="1218" spans="1:8" x14ac:dyDescent="0.2">
      <c r="A1218" s="3">
        <v>1776</v>
      </c>
      <c r="B1218" s="3" t="s">
        <v>1301</v>
      </c>
      <c r="C1218" s="3" t="s">
        <v>1297</v>
      </c>
      <c r="D1218" s="3" t="s">
        <v>1285</v>
      </c>
      <c r="E1218" s="3" t="str">
        <v>Gränichen</v>
      </c>
      <c r="G1218" s="19">
        <v>3863</v>
      </c>
      <c r="H1218" s="19" t="s">
        <v>4546</v>
      </c>
    </row>
    <row r="1219" spans="1:8" x14ac:dyDescent="0.2">
      <c r="A1219" s="3">
        <v>1485</v>
      </c>
      <c r="B1219" s="3" t="s">
        <v>1302</v>
      </c>
      <c r="C1219" s="3" t="s">
        <v>1302</v>
      </c>
      <c r="D1219" s="3" t="s">
        <v>1285</v>
      </c>
      <c r="E1219" s="3" t="str">
        <v>Hirschthal</v>
      </c>
      <c r="G1219" s="19">
        <v>3864</v>
      </c>
      <c r="H1219" s="19" t="s">
        <v>4546</v>
      </c>
    </row>
    <row r="1220" spans="1:8" x14ac:dyDescent="0.2">
      <c r="A1220" s="3">
        <v>1410</v>
      </c>
      <c r="B1220" s="3" t="s">
        <v>1303</v>
      </c>
      <c r="C1220" s="3" t="s">
        <v>1303</v>
      </c>
      <c r="D1220" s="3" t="s">
        <v>1285</v>
      </c>
      <c r="E1220" s="3" t="str">
        <v>Küttigen</v>
      </c>
      <c r="G1220" s="19">
        <v>3900</v>
      </c>
      <c r="H1220" s="19" t="s">
        <v>4540</v>
      </c>
    </row>
    <row r="1221" spans="1:8" x14ac:dyDescent="0.2">
      <c r="A1221" s="3">
        <v>1566</v>
      </c>
      <c r="B1221" s="3" t="s">
        <v>1304</v>
      </c>
      <c r="C1221" s="3" t="s">
        <v>1305</v>
      </c>
      <c r="D1221" s="3" t="s">
        <v>1285</v>
      </c>
      <c r="E1221" s="3" t="str">
        <v>Muhen</v>
      </c>
      <c r="G1221" s="19">
        <v>3901</v>
      </c>
      <c r="H1221" s="19" t="s">
        <v>4542</v>
      </c>
    </row>
    <row r="1222" spans="1:8" x14ac:dyDescent="0.2">
      <c r="A1222" s="3">
        <v>1566</v>
      </c>
      <c r="B1222" s="3" t="s">
        <v>1306</v>
      </c>
      <c r="C1222" s="3" t="s">
        <v>1305</v>
      </c>
      <c r="D1222" s="3" t="s">
        <v>1285</v>
      </c>
      <c r="E1222" s="3" t="str">
        <v>Oberentfelden</v>
      </c>
      <c r="G1222" s="19">
        <v>3902</v>
      </c>
      <c r="H1222" s="19" t="s">
        <v>4540</v>
      </c>
    </row>
    <row r="1223" spans="1:8" x14ac:dyDescent="0.2">
      <c r="A1223" s="3">
        <v>1541</v>
      </c>
      <c r="B1223" s="3" t="s">
        <v>1307</v>
      </c>
      <c r="C1223" s="3" t="s">
        <v>1307</v>
      </c>
      <c r="D1223" s="3" t="s">
        <v>1285</v>
      </c>
      <c r="E1223" s="3" t="str">
        <v>Suhr</v>
      </c>
      <c r="G1223" s="19">
        <v>3903</v>
      </c>
      <c r="H1223" s="19" t="s">
        <v>4541</v>
      </c>
    </row>
    <row r="1224" spans="1:8" x14ac:dyDescent="0.2">
      <c r="A1224" s="3">
        <v>1527</v>
      </c>
      <c r="B1224" s="3" t="s">
        <v>1308</v>
      </c>
      <c r="C1224" s="3" t="s">
        <v>1309</v>
      </c>
      <c r="D1224" s="3" t="s">
        <v>1285</v>
      </c>
      <c r="E1224" s="3" t="str">
        <v>Unterentfelden</v>
      </c>
      <c r="G1224" s="19">
        <v>3904</v>
      </c>
      <c r="H1224" s="19" t="s">
        <v>4540</v>
      </c>
    </row>
    <row r="1225" spans="1:8" x14ac:dyDescent="0.2">
      <c r="A1225" s="3">
        <v>1528</v>
      </c>
      <c r="B1225" s="3" t="s">
        <v>1309</v>
      </c>
      <c r="C1225" s="3" t="s">
        <v>1309</v>
      </c>
      <c r="D1225" s="3" t="s">
        <v>1285</v>
      </c>
      <c r="E1225" s="3" t="str">
        <v>Baden</v>
      </c>
      <c r="G1225" s="19">
        <v>3905</v>
      </c>
      <c r="H1225" s="19" t="s">
        <v>4542</v>
      </c>
    </row>
    <row r="1226" spans="1:8" x14ac:dyDescent="0.2">
      <c r="A1226" s="3">
        <v>1528</v>
      </c>
      <c r="B1226" s="3" t="s">
        <v>1310</v>
      </c>
      <c r="C1226" s="3" t="s">
        <v>1309</v>
      </c>
      <c r="D1226" s="3" t="s">
        <v>1285</v>
      </c>
      <c r="E1226" s="3" t="str">
        <v>Bellikon</v>
      </c>
      <c r="G1226" s="19">
        <v>3906</v>
      </c>
      <c r="H1226" s="19" t="s">
        <v>4542</v>
      </c>
    </row>
    <row r="1227" spans="1:8" x14ac:dyDescent="0.2">
      <c r="A1227" s="3">
        <v>1529</v>
      </c>
      <c r="B1227" s="3" t="s">
        <v>1311</v>
      </c>
      <c r="C1227" s="3" t="s">
        <v>1309</v>
      </c>
      <c r="D1227" s="3" t="s">
        <v>1285</v>
      </c>
      <c r="E1227" s="3" t="str">
        <v>Bergdietikon</v>
      </c>
      <c r="G1227" s="19">
        <v>3907</v>
      </c>
      <c r="H1227" s="19" t="s">
        <v>4549</v>
      </c>
    </row>
    <row r="1228" spans="1:8" x14ac:dyDescent="0.2">
      <c r="A1228" s="3">
        <v>1534</v>
      </c>
      <c r="B1228" s="3" t="s">
        <v>1312</v>
      </c>
      <c r="C1228" s="3" t="s">
        <v>1309</v>
      </c>
      <c r="D1228" s="3" t="s">
        <v>1285</v>
      </c>
      <c r="E1228" s="3" t="str">
        <v>Birmenstorf (AG)</v>
      </c>
      <c r="G1228" s="19">
        <v>3908</v>
      </c>
      <c r="H1228" s="19" t="s">
        <v>4542</v>
      </c>
    </row>
    <row r="1229" spans="1:8" x14ac:dyDescent="0.2">
      <c r="A1229" s="3">
        <v>1565</v>
      </c>
      <c r="B1229" s="3" t="s">
        <v>1313</v>
      </c>
      <c r="C1229" s="3" t="s">
        <v>1313</v>
      </c>
      <c r="D1229" s="3" t="s">
        <v>1285</v>
      </c>
      <c r="E1229" s="3" t="str">
        <v>Ennetbaden</v>
      </c>
      <c r="G1229" s="19">
        <v>3910</v>
      </c>
      <c r="H1229" s="19" t="s">
        <v>4542</v>
      </c>
    </row>
    <row r="1230" spans="1:8" x14ac:dyDescent="0.2">
      <c r="A1230" s="3">
        <v>1483</v>
      </c>
      <c r="B1230" s="3" t="s">
        <v>1314</v>
      </c>
      <c r="C1230" s="3" t="s">
        <v>1315</v>
      </c>
      <c r="D1230" s="3" t="s">
        <v>1285</v>
      </c>
      <c r="E1230" s="3" t="str">
        <v>Fislisbach</v>
      </c>
      <c r="G1230" s="19">
        <v>3911</v>
      </c>
      <c r="H1230" s="19" t="s">
        <v>4541</v>
      </c>
    </row>
    <row r="1231" spans="1:8" x14ac:dyDescent="0.2">
      <c r="A1231" s="3">
        <v>1483</v>
      </c>
      <c r="B1231" s="3" t="s">
        <v>1316</v>
      </c>
      <c r="C1231" s="3" t="s">
        <v>1315</v>
      </c>
      <c r="D1231" s="3" t="s">
        <v>1285</v>
      </c>
      <c r="E1231" s="3" t="str">
        <v>Freienwil</v>
      </c>
      <c r="G1231" s="19">
        <v>3912</v>
      </c>
      <c r="H1231" s="19" t="s">
        <v>4541</v>
      </c>
    </row>
    <row r="1232" spans="1:8" x14ac:dyDescent="0.2">
      <c r="A1232" s="3">
        <v>1484</v>
      </c>
      <c r="B1232" s="3" t="s">
        <v>1317</v>
      </c>
      <c r="C1232" s="3" t="s">
        <v>1315</v>
      </c>
      <c r="D1232" s="3" t="s">
        <v>1285</v>
      </c>
      <c r="E1232" s="3" t="str">
        <v>Gebenstorf</v>
      </c>
      <c r="G1232" s="19">
        <v>3913</v>
      </c>
      <c r="H1232" s="19" t="s">
        <v>4550</v>
      </c>
    </row>
    <row r="1233" spans="1:8" x14ac:dyDescent="0.2">
      <c r="A1233" s="3">
        <v>1484</v>
      </c>
      <c r="B1233" s="3" t="s">
        <v>1318</v>
      </c>
      <c r="C1233" s="3" t="s">
        <v>1315</v>
      </c>
      <c r="D1233" s="3" t="s">
        <v>1285</v>
      </c>
      <c r="E1233" s="3" t="str">
        <v>Killwangen</v>
      </c>
      <c r="G1233" s="19">
        <v>3914</v>
      </c>
      <c r="H1233" s="19" t="s">
        <v>4541</v>
      </c>
    </row>
    <row r="1234" spans="1:8" x14ac:dyDescent="0.2">
      <c r="A1234" s="3">
        <v>1567</v>
      </c>
      <c r="B1234" s="3" t="s">
        <v>1319</v>
      </c>
      <c r="C1234" s="3" t="s">
        <v>1320</v>
      </c>
      <c r="D1234" s="3" t="s">
        <v>1285</v>
      </c>
      <c r="E1234" s="3" t="str">
        <v>Künten</v>
      </c>
      <c r="G1234" s="19">
        <v>3916</v>
      </c>
      <c r="H1234" s="19" t="s">
        <v>4541</v>
      </c>
    </row>
    <row r="1235" spans="1:8" x14ac:dyDescent="0.2">
      <c r="A1235" s="3">
        <v>1568</v>
      </c>
      <c r="B1235" s="3" t="s">
        <v>1321</v>
      </c>
      <c r="C1235" s="3" t="s">
        <v>1320</v>
      </c>
      <c r="D1235" s="3" t="s">
        <v>1285</v>
      </c>
      <c r="E1235" s="3" t="str">
        <v>Mägenwil</v>
      </c>
      <c r="G1235" s="19">
        <v>3917</v>
      </c>
      <c r="H1235" s="19" t="s">
        <v>4541</v>
      </c>
    </row>
    <row r="1236" spans="1:8" x14ac:dyDescent="0.2">
      <c r="A1236" s="3">
        <v>1563</v>
      </c>
      <c r="B1236" s="3" t="s">
        <v>1322</v>
      </c>
      <c r="C1236" s="3" t="s">
        <v>1323</v>
      </c>
      <c r="D1236" s="3" t="s">
        <v>1285</v>
      </c>
      <c r="E1236" s="3" t="str">
        <v>Mellingen</v>
      </c>
      <c r="G1236" s="19">
        <v>3918</v>
      </c>
      <c r="H1236" s="19" t="s">
        <v>4541</v>
      </c>
    </row>
    <row r="1237" spans="1:8" x14ac:dyDescent="0.2">
      <c r="A1237" s="3">
        <v>1564</v>
      </c>
      <c r="B1237" s="3" t="s">
        <v>1324</v>
      </c>
      <c r="C1237" s="3" t="s">
        <v>1323</v>
      </c>
      <c r="D1237" s="3" t="s">
        <v>1285</v>
      </c>
      <c r="E1237" s="3" t="str">
        <v>Neuenhof</v>
      </c>
      <c r="G1237" s="19">
        <v>3919</v>
      </c>
      <c r="H1237" s="19" t="s">
        <v>4541</v>
      </c>
    </row>
    <row r="1238" spans="1:8" x14ac:dyDescent="0.2">
      <c r="A1238" s="3">
        <v>1773</v>
      </c>
      <c r="B1238" s="3" t="s">
        <v>1325</v>
      </c>
      <c r="C1238" s="3" t="s">
        <v>1323</v>
      </c>
      <c r="D1238" s="3" t="s">
        <v>1285</v>
      </c>
      <c r="E1238" s="3" t="str">
        <v>Niederrohrdorf</v>
      </c>
      <c r="G1238" s="19">
        <v>3920</v>
      </c>
      <c r="H1238" s="19" t="s">
        <v>4542</v>
      </c>
    </row>
    <row r="1239" spans="1:8" x14ac:dyDescent="0.2">
      <c r="A1239" s="3">
        <v>1773</v>
      </c>
      <c r="B1239" s="3" t="s">
        <v>1326</v>
      </c>
      <c r="C1239" s="3" t="s">
        <v>1323</v>
      </c>
      <c r="D1239" s="3" t="s">
        <v>1285</v>
      </c>
      <c r="E1239" s="3" t="str">
        <v>Oberrohrdorf</v>
      </c>
      <c r="G1239" s="19">
        <v>3922</v>
      </c>
      <c r="H1239" s="19" t="s">
        <v>4540</v>
      </c>
    </row>
    <row r="1240" spans="1:8" x14ac:dyDescent="0.2">
      <c r="A1240" s="3">
        <v>1773</v>
      </c>
      <c r="B1240" s="3" t="s">
        <v>1327</v>
      </c>
      <c r="C1240" s="3" t="s">
        <v>1323</v>
      </c>
      <c r="D1240" s="3" t="s">
        <v>1285</v>
      </c>
      <c r="E1240" s="3" t="str">
        <v>Obersiggenthal</v>
      </c>
      <c r="G1240" s="19">
        <v>3923</v>
      </c>
      <c r="H1240" s="19" t="s">
        <v>4541</v>
      </c>
    </row>
    <row r="1241" spans="1:8" x14ac:dyDescent="0.2">
      <c r="A1241" s="3">
        <v>1470</v>
      </c>
      <c r="B1241" s="3" t="s">
        <v>1328</v>
      </c>
      <c r="C1241" s="3" t="s">
        <v>1329</v>
      </c>
      <c r="D1241" s="3" t="s">
        <v>1285</v>
      </c>
      <c r="E1241" s="3" t="str">
        <v>Remetschwil</v>
      </c>
      <c r="G1241" s="19">
        <v>3924</v>
      </c>
      <c r="H1241" s="19" t="s">
        <v>4542</v>
      </c>
    </row>
    <row r="1242" spans="1:8" x14ac:dyDescent="0.2">
      <c r="A1242" s="3">
        <v>1473</v>
      </c>
      <c r="B1242" s="3" t="s">
        <v>1330</v>
      </c>
      <c r="C1242" s="3" t="s">
        <v>1329</v>
      </c>
      <c r="D1242" s="3" t="s">
        <v>1285</v>
      </c>
      <c r="E1242" s="3" t="str">
        <v>Spreitenbach</v>
      </c>
      <c r="G1242" s="19">
        <v>3925</v>
      </c>
      <c r="H1242" s="19" t="s">
        <v>4542</v>
      </c>
    </row>
    <row r="1243" spans="1:8" x14ac:dyDescent="0.2">
      <c r="A1243" s="3">
        <v>1473</v>
      </c>
      <c r="B1243" s="3" t="s">
        <v>1330</v>
      </c>
      <c r="C1243" s="3" t="s">
        <v>1329</v>
      </c>
      <c r="D1243" s="3" t="s">
        <v>1285</v>
      </c>
      <c r="E1243" s="3" t="str">
        <v>Stetten (AG)</v>
      </c>
      <c r="G1243" s="19">
        <v>3926</v>
      </c>
      <c r="H1243" s="19" t="s">
        <v>4541</v>
      </c>
    </row>
    <row r="1244" spans="1:8" x14ac:dyDescent="0.2">
      <c r="A1244" s="3">
        <v>1475</v>
      </c>
      <c r="B1244" s="3" t="s">
        <v>1331</v>
      </c>
      <c r="C1244" s="3" t="s">
        <v>1329</v>
      </c>
      <c r="D1244" s="3" t="s">
        <v>1285</v>
      </c>
      <c r="E1244" s="3" t="str">
        <v>Turgi</v>
      </c>
      <c r="G1244" s="19">
        <v>3927</v>
      </c>
      <c r="H1244" s="19" t="s">
        <v>4542</v>
      </c>
    </row>
    <row r="1245" spans="1:8" x14ac:dyDescent="0.2">
      <c r="A1245" s="3">
        <v>1475</v>
      </c>
      <c r="B1245" s="3" t="s">
        <v>1332</v>
      </c>
      <c r="C1245" s="3" t="s">
        <v>1329</v>
      </c>
      <c r="D1245" s="3" t="s">
        <v>1285</v>
      </c>
      <c r="E1245" s="3" t="str">
        <v>Untersiggenthal</v>
      </c>
      <c r="G1245" s="19">
        <v>3928</v>
      </c>
      <c r="H1245" s="19" t="s">
        <v>4542</v>
      </c>
    </row>
    <row r="1246" spans="1:8" x14ac:dyDescent="0.2">
      <c r="A1246" s="3">
        <v>1475</v>
      </c>
      <c r="B1246" s="3" t="s">
        <v>1333</v>
      </c>
      <c r="C1246" s="3" t="s">
        <v>1329</v>
      </c>
      <c r="D1246" s="3" t="s">
        <v>1285</v>
      </c>
      <c r="E1246" s="3" t="str">
        <v>Wettingen</v>
      </c>
      <c r="G1246" s="19">
        <v>3929</v>
      </c>
      <c r="H1246" s="19" t="s">
        <v>4542</v>
      </c>
    </row>
    <row r="1247" spans="1:8" x14ac:dyDescent="0.2">
      <c r="A1247" s="3">
        <v>1486</v>
      </c>
      <c r="B1247" s="3" t="s">
        <v>1334</v>
      </c>
      <c r="C1247" s="3" t="s">
        <v>1329</v>
      </c>
      <c r="D1247" s="3" t="s">
        <v>1285</v>
      </c>
      <c r="E1247" s="3" t="str">
        <v>Wohlenschwil</v>
      </c>
      <c r="G1247" s="19">
        <v>3930</v>
      </c>
      <c r="H1247" s="19" t="s">
        <v>4540</v>
      </c>
    </row>
    <row r="1248" spans="1:8" x14ac:dyDescent="0.2">
      <c r="A1248" s="3">
        <v>1489</v>
      </c>
      <c r="B1248" s="3" t="s">
        <v>1335</v>
      </c>
      <c r="C1248" s="3" t="s">
        <v>1329</v>
      </c>
      <c r="D1248" s="3" t="s">
        <v>1285</v>
      </c>
      <c r="E1248" s="3" t="str">
        <v>Würenlingen</v>
      </c>
      <c r="G1248" s="19">
        <v>3931</v>
      </c>
      <c r="H1248" s="19" t="s">
        <v>4540</v>
      </c>
    </row>
    <row r="1249" spans="1:8" x14ac:dyDescent="0.2">
      <c r="A1249" s="3">
        <v>1541</v>
      </c>
      <c r="B1249" s="3" t="s">
        <v>1336</v>
      </c>
      <c r="C1249" s="3" t="s">
        <v>1329</v>
      </c>
      <c r="D1249" s="3" t="s">
        <v>1285</v>
      </c>
      <c r="E1249" s="3" t="str">
        <v>Würenlos</v>
      </c>
      <c r="G1249" s="19">
        <v>3932</v>
      </c>
      <c r="H1249" s="19" t="s">
        <v>4541</v>
      </c>
    </row>
    <row r="1250" spans="1:8" x14ac:dyDescent="0.2">
      <c r="A1250" s="3">
        <v>1541</v>
      </c>
      <c r="B1250" s="3" t="s">
        <v>1337</v>
      </c>
      <c r="C1250" s="3" t="s">
        <v>1329</v>
      </c>
      <c r="D1250" s="3" t="s">
        <v>1285</v>
      </c>
      <c r="E1250" s="3" t="str">
        <v>Ehrendingen</v>
      </c>
      <c r="G1250" s="19">
        <v>3933</v>
      </c>
      <c r="H1250" s="19" t="s">
        <v>4541</v>
      </c>
    </row>
    <row r="1251" spans="1:8" x14ac:dyDescent="0.2">
      <c r="A1251" s="3">
        <v>1542</v>
      </c>
      <c r="B1251" s="3" t="s">
        <v>1338</v>
      </c>
      <c r="C1251" s="3" t="s">
        <v>1329</v>
      </c>
      <c r="D1251" s="3" t="s">
        <v>1285</v>
      </c>
      <c r="E1251" s="3" t="str">
        <v>Arni (AG)</v>
      </c>
      <c r="G1251" s="19">
        <v>3934</v>
      </c>
      <c r="H1251" s="19" t="s">
        <v>4541</v>
      </c>
    </row>
    <row r="1252" spans="1:8" x14ac:dyDescent="0.2">
      <c r="A1252" s="3">
        <v>1468</v>
      </c>
      <c r="B1252" s="3" t="s">
        <v>1339</v>
      </c>
      <c r="C1252" s="3" t="s">
        <v>1340</v>
      </c>
      <c r="D1252" s="3" t="s">
        <v>1285</v>
      </c>
      <c r="E1252" s="3" t="str">
        <v>Berikon</v>
      </c>
      <c r="G1252" s="19">
        <v>3935</v>
      </c>
      <c r="H1252" s="19" t="s">
        <v>4541</v>
      </c>
    </row>
    <row r="1253" spans="1:8" x14ac:dyDescent="0.2">
      <c r="A1253" s="3">
        <v>1474</v>
      </c>
      <c r="B1253" s="3" t="s">
        <v>1341</v>
      </c>
      <c r="C1253" s="3" t="s">
        <v>1340</v>
      </c>
      <c r="D1253" s="3" t="s">
        <v>1285</v>
      </c>
      <c r="E1253" s="3" t="str">
        <v>Bremgarten (AG)</v>
      </c>
      <c r="G1253" s="19">
        <v>3937</v>
      </c>
      <c r="H1253" s="19" t="s">
        <v>4540</v>
      </c>
    </row>
    <row r="1254" spans="1:8" x14ac:dyDescent="0.2">
      <c r="A1254" s="3">
        <v>1673</v>
      </c>
      <c r="B1254" s="3" t="s">
        <v>1342</v>
      </c>
      <c r="C1254" s="3" t="s">
        <v>1342</v>
      </c>
      <c r="D1254" s="3" t="s">
        <v>1285</v>
      </c>
      <c r="E1254" s="3" t="str">
        <v>Büttikon</v>
      </c>
      <c r="G1254" s="19">
        <v>3938</v>
      </c>
      <c r="H1254" s="19" t="s">
        <v>4541</v>
      </c>
    </row>
    <row r="1255" spans="1:8" x14ac:dyDescent="0.2">
      <c r="A1255" s="3">
        <v>1681</v>
      </c>
      <c r="B1255" s="3" t="s">
        <v>1343</v>
      </c>
      <c r="C1255" s="3" t="s">
        <v>1344</v>
      </c>
      <c r="D1255" s="3" t="s">
        <v>1285</v>
      </c>
      <c r="E1255" s="3" t="str">
        <v>Dottikon</v>
      </c>
      <c r="G1255" s="19">
        <v>3939</v>
      </c>
      <c r="H1255" s="19" t="s">
        <v>4540</v>
      </c>
    </row>
    <row r="1256" spans="1:8" x14ac:dyDescent="0.2">
      <c r="A1256" s="3">
        <v>1681</v>
      </c>
      <c r="B1256" s="3" t="s">
        <v>1345</v>
      </c>
      <c r="C1256" s="3" t="s">
        <v>1344</v>
      </c>
      <c r="D1256" s="3" t="s">
        <v>1285</v>
      </c>
      <c r="E1256" s="3" t="str">
        <v>Eggenwil</v>
      </c>
      <c r="G1256" s="19">
        <v>3940</v>
      </c>
      <c r="H1256" s="19" t="s">
        <v>4540</v>
      </c>
    </row>
    <row r="1257" spans="1:8" x14ac:dyDescent="0.2">
      <c r="A1257" s="3">
        <v>1608</v>
      </c>
      <c r="B1257" s="3" t="s">
        <v>1346</v>
      </c>
      <c r="C1257" s="3" t="s">
        <v>1346</v>
      </c>
      <c r="D1257" s="3" t="s">
        <v>1285</v>
      </c>
      <c r="E1257" s="3" t="str">
        <v>Fischbach-Göslikon</v>
      </c>
      <c r="G1257" s="19">
        <v>3942</v>
      </c>
      <c r="H1257" s="19" t="s">
        <v>4540</v>
      </c>
    </row>
    <row r="1258" spans="1:8" x14ac:dyDescent="0.2">
      <c r="A1258" s="3">
        <v>1689</v>
      </c>
      <c r="B1258" s="3" t="s">
        <v>1347</v>
      </c>
      <c r="C1258" s="3" t="s">
        <v>1348</v>
      </c>
      <c r="D1258" s="3" t="s">
        <v>1285</v>
      </c>
      <c r="E1258" s="3" t="str">
        <v>Hägglingen</v>
      </c>
      <c r="G1258" s="19">
        <v>3943</v>
      </c>
      <c r="H1258" s="19" t="s">
        <v>4541</v>
      </c>
    </row>
    <row r="1259" spans="1:8" x14ac:dyDescent="0.2">
      <c r="A1259" s="3">
        <v>1553</v>
      </c>
      <c r="B1259" s="3" t="s">
        <v>1349</v>
      </c>
      <c r="C1259" s="3" t="s">
        <v>1349</v>
      </c>
      <c r="D1259" s="3" t="s">
        <v>1285</v>
      </c>
      <c r="E1259" s="3" t="str">
        <v>Jonen</v>
      </c>
      <c r="G1259" s="19">
        <v>3944</v>
      </c>
      <c r="H1259" s="19" t="s">
        <v>4541</v>
      </c>
    </row>
    <row r="1260" spans="1:8" x14ac:dyDescent="0.2">
      <c r="A1260" s="3">
        <v>1673</v>
      </c>
      <c r="B1260" s="3" t="s">
        <v>1350</v>
      </c>
      <c r="C1260" s="3" t="s">
        <v>1351</v>
      </c>
      <c r="D1260" s="3" t="s">
        <v>1285</v>
      </c>
      <c r="E1260" s="3" t="str">
        <v>Niederwil (AG)</v>
      </c>
      <c r="G1260" s="19">
        <v>3945</v>
      </c>
      <c r="H1260" s="19" t="s">
        <v>4540</v>
      </c>
    </row>
    <row r="1261" spans="1:8" x14ac:dyDescent="0.2">
      <c r="A1261" s="3">
        <v>1686</v>
      </c>
      <c r="B1261" s="3" t="s">
        <v>1352</v>
      </c>
      <c r="C1261" s="3" t="s">
        <v>1353</v>
      </c>
      <c r="D1261" s="3" t="s">
        <v>1285</v>
      </c>
      <c r="E1261" s="3" t="str">
        <v>Oberlunkhofen</v>
      </c>
      <c r="G1261" s="19">
        <v>3946</v>
      </c>
      <c r="H1261" s="19" t="s">
        <v>4540</v>
      </c>
    </row>
    <row r="1262" spans="1:8" x14ac:dyDescent="0.2">
      <c r="A1262" s="3">
        <v>1692</v>
      </c>
      <c r="B1262" s="3" t="s">
        <v>1354</v>
      </c>
      <c r="C1262" s="3" t="s">
        <v>1354</v>
      </c>
      <c r="D1262" s="3" t="s">
        <v>1285</v>
      </c>
      <c r="E1262" s="3" t="str">
        <v>Oberwil-Lieli</v>
      </c>
      <c r="G1262" s="19">
        <v>3947</v>
      </c>
      <c r="H1262" s="19" t="s">
        <v>4541</v>
      </c>
    </row>
    <row r="1263" spans="1:8" x14ac:dyDescent="0.2">
      <c r="A1263" s="3">
        <v>1680</v>
      </c>
      <c r="B1263" s="3" t="s">
        <v>1355</v>
      </c>
      <c r="C1263" s="3" t="s">
        <v>1356</v>
      </c>
      <c r="D1263" s="3" t="s">
        <v>1285</v>
      </c>
      <c r="E1263" s="3" t="str">
        <v>Rudolfstetten-Friedlisberg</v>
      </c>
      <c r="G1263" s="19">
        <v>3948</v>
      </c>
      <c r="H1263" s="19" t="s">
        <v>4541</v>
      </c>
    </row>
    <row r="1264" spans="1:8" x14ac:dyDescent="0.2">
      <c r="A1264" s="3">
        <v>1684</v>
      </c>
      <c r="B1264" s="3" t="s">
        <v>1357</v>
      </c>
      <c r="C1264" s="3" t="s">
        <v>1356</v>
      </c>
      <c r="D1264" s="3" t="s">
        <v>1285</v>
      </c>
      <c r="E1264" s="3" t="str">
        <v>Sarmenstorf</v>
      </c>
      <c r="G1264" s="19">
        <v>3949</v>
      </c>
      <c r="H1264" s="19" t="s">
        <v>4540</v>
      </c>
    </row>
    <row r="1265" spans="1:8" x14ac:dyDescent="0.2">
      <c r="A1265" s="3">
        <v>1674</v>
      </c>
      <c r="B1265" s="3" t="s">
        <v>1358</v>
      </c>
      <c r="C1265" s="3" t="s">
        <v>1358</v>
      </c>
      <c r="D1265" s="3" t="s">
        <v>1285</v>
      </c>
      <c r="E1265" s="3" t="str">
        <v>Tägerig</v>
      </c>
      <c r="G1265" s="19">
        <v>3951</v>
      </c>
      <c r="H1265" s="19" t="s">
        <v>4540</v>
      </c>
    </row>
    <row r="1266" spans="1:8" x14ac:dyDescent="0.2">
      <c r="A1266" s="3">
        <v>1680</v>
      </c>
      <c r="B1266" s="3" t="s">
        <v>1359</v>
      </c>
      <c r="C1266" s="3" t="s">
        <v>1360</v>
      </c>
      <c r="D1266" s="3" t="s">
        <v>1285</v>
      </c>
      <c r="E1266" s="3" t="str">
        <v>Uezwil</v>
      </c>
      <c r="G1266" s="19">
        <v>3952</v>
      </c>
      <c r="H1266" s="19" t="s">
        <v>4540</v>
      </c>
    </row>
    <row r="1267" spans="1:8" x14ac:dyDescent="0.2">
      <c r="A1267" s="3">
        <v>1673</v>
      </c>
      <c r="B1267" s="3" t="s">
        <v>1361</v>
      </c>
      <c r="C1267" s="3" t="s">
        <v>1362</v>
      </c>
      <c r="D1267" s="3" t="s">
        <v>1285</v>
      </c>
      <c r="E1267" s="3" t="str">
        <v>Unterlunkhofen</v>
      </c>
      <c r="G1267" s="19">
        <v>3953</v>
      </c>
      <c r="H1267" s="19" t="s">
        <v>4540</v>
      </c>
    </row>
    <row r="1268" spans="1:8" x14ac:dyDescent="0.2">
      <c r="A1268" s="3">
        <v>1673</v>
      </c>
      <c r="B1268" s="3" t="s">
        <v>1363</v>
      </c>
      <c r="C1268" s="3" t="s">
        <v>1362</v>
      </c>
      <c r="D1268" s="3" t="s">
        <v>1285</v>
      </c>
      <c r="E1268" s="3" t="str">
        <v>Villmergen</v>
      </c>
      <c r="G1268" s="19">
        <v>3954</v>
      </c>
      <c r="H1268" s="19" t="s">
        <v>4541</v>
      </c>
    </row>
    <row r="1269" spans="1:8" x14ac:dyDescent="0.2">
      <c r="A1269" s="3">
        <v>1673</v>
      </c>
      <c r="B1269" s="3" t="s">
        <v>1362</v>
      </c>
      <c r="C1269" s="3" t="s">
        <v>1362</v>
      </c>
      <c r="D1269" s="3" t="s">
        <v>1285</v>
      </c>
      <c r="E1269" s="3" t="str">
        <v>Widen</v>
      </c>
      <c r="G1269" s="19">
        <v>3955</v>
      </c>
      <c r="H1269" s="19" t="s">
        <v>4541</v>
      </c>
    </row>
    <row r="1270" spans="1:8" x14ac:dyDescent="0.2">
      <c r="A1270" s="3">
        <v>1675</v>
      </c>
      <c r="B1270" s="3" t="s">
        <v>1364</v>
      </c>
      <c r="C1270" s="3" t="s">
        <v>1362</v>
      </c>
      <c r="D1270" s="3" t="s">
        <v>1285</v>
      </c>
      <c r="E1270" s="3" t="str">
        <v>Wohlen (AG)</v>
      </c>
      <c r="G1270" s="19">
        <v>3956</v>
      </c>
      <c r="H1270" s="19" t="s">
        <v>4541</v>
      </c>
    </row>
    <row r="1271" spans="1:8" x14ac:dyDescent="0.2">
      <c r="A1271" s="3">
        <v>1676</v>
      </c>
      <c r="B1271" s="3" t="s">
        <v>1365</v>
      </c>
      <c r="C1271" s="3" t="s">
        <v>1366</v>
      </c>
      <c r="D1271" s="3" t="s">
        <v>1285</v>
      </c>
      <c r="E1271" s="3" t="str">
        <v>Zufikon</v>
      </c>
      <c r="G1271" s="19">
        <v>3957</v>
      </c>
      <c r="H1271" s="19" t="s">
        <v>4541</v>
      </c>
    </row>
    <row r="1272" spans="1:8" x14ac:dyDescent="0.2">
      <c r="A1272" s="3">
        <v>1677</v>
      </c>
      <c r="B1272" s="3" t="s">
        <v>1367</v>
      </c>
      <c r="C1272" s="3" t="s">
        <v>1366</v>
      </c>
      <c r="D1272" s="3" t="s">
        <v>1285</v>
      </c>
      <c r="E1272" s="3" t="str">
        <v>Islisberg</v>
      </c>
      <c r="G1272" s="19">
        <v>3960</v>
      </c>
      <c r="H1272" s="19" t="s">
        <v>4540</v>
      </c>
    </row>
    <row r="1273" spans="1:8" x14ac:dyDescent="0.2">
      <c r="A1273" s="3">
        <v>1678</v>
      </c>
      <c r="B1273" s="3" t="s">
        <v>1366</v>
      </c>
      <c r="C1273" s="3" t="s">
        <v>1366</v>
      </c>
      <c r="D1273" s="3" t="s">
        <v>1285</v>
      </c>
      <c r="E1273" s="3" t="str">
        <v>Auenstein</v>
      </c>
      <c r="G1273" s="19">
        <v>3961</v>
      </c>
      <c r="H1273" s="19" t="s">
        <v>4541</v>
      </c>
    </row>
    <row r="1274" spans="1:8" x14ac:dyDescent="0.2">
      <c r="A1274" s="3">
        <v>1679</v>
      </c>
      <c r="B1274" s="3" t="s">
        <v>1368</v>
      </c>
      <c r="C1274" s="3" t="s">
        <v>1366</v>
      </c>
      <c r="D1274" s="3" t="s">
        <v>1285</v>
      </c>
      <c r="E1274" s="3" t="str">
        <v>Birr</v>
      </c>
      <c r="G1274" s="19">
        <v>3963</v>
      </c>
      <c r="H1274" s="19" t="s">
        <v>4541</v>
      </c>
    </row>
    <row r="1275" spans="1:8" x14ac:dyDescent="0.2">
      <c r="A1275" s="3">
        <v>1670</v>
      </c>
      <c r="B1275" s="3" t="s">
        <v>1369</v>
      </c>
      <c r="C1275" s="3" t="s">
        <v>1369</v>
      </c>
      <c r="D1275" s="3" t="s">
        <v>1285</v>
      </c>
      <c r="E1275" s="3" t="str">
        <v>Birrhard</v>
      </c>
      <c r="G1275" s="19">
        <v>3965</v>
      </c>
      <c r="H1275" s="19" t="s">
        <v>4540</v>
      </c>
    </row>
    <row r="1276" spans="1:8" x14ac:dyDescent="0.2">
      <c r="A1276" s="3">
        <v>1670</v>
      </c>
      <c r="B1276" s="3" t="s">
        <v>1370</v>
      </c>
      <c r="C1276" s="3" t="s">
        <v>1369</v>
      </c>
      <c r="D1276" s="3" t="s">
        <v>1285</v>
      </c>
      <c r="E1276" s="3" t="str">
        <v>Brugg</v>
      </c>
      <c r="G1276" s="19">
        <v>3966</v>
      </c>
      <c r="H1276" s="19" t="s">
        <v>4540</v>
      </c>
    </row>
    <row r="1277" spans="1:8" x14ac:dyDescent="0.2">
      <c r="A1277" s="3">
        <v>1670</v>
      </c>
      <c r="B1277" s="3" t="s">
        <v>1371</v>
      </c>
      <c r="C1277" s="3" t="s">
        <v>1369</v>
      </c>
      <c r="D1277" s="3" t="s">
        <v>1285</v>
      </c>
      <c r="E1277" s="3" t="str">
        <v>Habsburg</v>
      </c>
      <c r="G1277" s="19">
        <v>3967</v>
      </c>
      <c r="H1277" s="19" t="s">
        <v>4541</v>
      </c>
    </row>
    <row r="1278" spans="1:8" x14ac:dyDescent="0.2">
      <c r="A1278" s="3">
        <v>1674</v>
      </c>
      <c r="B1278" s="3" t="s">
        <v>1372</v>
      </c>
      <c r="C1278" s="3" t="s">
        <v>1369</v>
      </c>
      <c r="D1278" s="3" t="s">
        <v>1285</v>
      </c>
      <c r="E1278" s="3" t="str">
        <v>Hausen (AG)</v>
      </c>
      <c r="G1278" s="19">
        <v>3968</v>
      </c>
      <c r="H1278" s="19" t="s">
        <v>4540</v>
      </c>
    </row>
    <row r="1279" spans="1:8" x14ac:dyDescent="0.2">
      <c r="A1279" s="3">
        <v>1674</v>
      </c>
      <c r="B1279" s="3" t="s">
        <v>1373</v>
      </c>
      <c r="C1279" s="3" t="s">
        <v>1369</v>
      </c>
      <c r="D1279" s="3" t="s">
        <v>1285</v>
      </c>
      <c r="E1279" s="3" t="str">
        <v>Lupfig</v>
      </c>
      <c r="G1279" s="19">
        <v>3970</v>
      </c>
      <c r="H1279" s="19" t="s">
        <v>4540</v>
      </c>
    </row>
    <row r="1280" spans="1:8" x14ac:dyDescent="0.2">
      <c r="A1280" s="3">
        <v>1675</v>
      </c>
      <c r="B1280" s="3" t="s">
        <v>1374</v>
      </c>
      <c r="C1280" s="3" t="s">
        <v>1369</v>
      </c>
      <c r="D1280" s="3" t="s">
        <v>1285</v>
      </c>
      <c r="E1280" s="3" t="str">
        <v>Mandach</v>
      </c>
      <c r="G1280" s="19">
        <v>3971</v>
      </c>
      <c r="H1280" s="19" t="s">
        <v>4541</v>
      </c>
    </row>
    <row r="1281" spans="1:8" x14ac:dyDescent="0.2">
      <c r="A1281" s="3">
        <v>1675</v>
      </c>
      <c r="B1281" s="3" t="s">
        <v>1375</v>
      </c>
      <c r="C1281" s="3" t="s">
        <v>1369</v>
      </c>
      <c r="D1281" s="3" t="s">
        <v>1285</v>
      </c>
      <c r="E1281" s="3" t="str">
        <v>Mönthal</v>
      </c>
      <c r="G1281" s="19">
        <v>3972</v>
      </c>
      <c r="H1281" s="19" t="s">
        <v>4540</v>
      </c>
    </row>
    <row r="1282" spans="1:8" x14ac:dyDescent="0.2">
      <c r="A1282" s="3">
        <v>1685</v>
      </c>
      <c r="B1282" s="3" t="s">
        <v>1376</v>
      </c>
      <c r="C1282" s="3" t="s">
        <v>1377</v>
      </c>
      <c r="D1282" s="3" t="s">
        <v>1285</v>
      </c>
      <c r="E1282" s="3" t="str">
        <v>Mülligen</v>
      </c>
      <c r="G1282" s="19">
        <v>3973</v>
      </c>
      <c r="H1282" s="19" t="s">
        <v>4540</v>
      </c>
    </row>
    <row r="1283" spans="1:8" x14ac:dyDescent="0.2">
      <c r="A1283" s="3">
        <v>1686</v>
      </c>
      <c r="B1283" s="3" t="s">
        <v>1378</v>
      </c>
      <c r="C1283" s="3" t="s">
        <v>1377</v>
      </c>
      <c r="D1283" s="3" t="s">
        <v>1285</v>
      </c>
      <c r="E1283" s="3" t="str">
        <v>Remigen</v>
      </c>
      <c r="G1283" s="19">
        <v>3974</v>
      </c>
      <c r="H1283" s="19" t="s">
        <v>4541</v>
      </c>
    </row>
    <row r="1284" spans="1:8" x14ac:dyDescent="0.2">
      <c r="A1284" s="3">
        <v>1687</v>
      </c>
      <c r="B1284" s="3" t="s">
        <v>1377</v>
      </c>
      <c r="C1284" s="3" t="s">
        <v>1377</v>
      </c>
      <c r="D1284" s="3" t="s">
        <v>1285</v>
      </c>
      <c r="E1284" s="3" t="str">
        <v>Riniken</v>
      </c>
      <c r="G1284" s="19">
        <v>3975</v>
      </c>
      <c r="H1284" s="19" t="s">
        <v>4541</v>
      </c>
    </row>
    <row r="1285" spans="1:8" x14ac:dyDescent="0.2">
      <c r="A1285" s="3">
        <v>1687</v>
      </c>
      <c r="B1285" s="3" t="s">
        <v>1379</v>
      </c>
      <c r="C1285" s="3" t="s">
        <v>1377</v>
      </c>
      <c r="D1285" s="3" t="s">
        <v>1285</v>
      </c>
      <c r="E1285" s="3" t="str">
        <v>Rüfenach</v>
      </c>
      <c r="G1285" s="19">
        <v>3976</v>
      </c>
      <c r="H1285" s="19" t="s">
        <v>4540</v>
      </c>
    </row>
    <row r="1286" spans="1:8" x14ac:dyDescent="0.2">
      <c r="A1286" s="3">
        <v>1687</v>
      </c>
      <c r="B1286" s="3" t="s">
        <v>1380</v>
      </c>
      <c r="C1286" s="3" t="s">
        <v>1377</v>
      </c>
      <c r="D1286" s="3" t="s">
        <v>1285</v>
      </c>
      <c r="E1286" s="3" t="str">
        <v>Thalheim (AG)</v>
      </c>
      <c r="G1286" s="19">
        <v>3977</v>
      </c>
      <c r="H1286" s="19" t="s">
        <v>4540</v>
      </c>
    </row>
    <row r="1287" spans="1:8" x14ac:dyDescent="0.2">
      <c r="A1287" s="3">
        <v>1688</v>
      </c>
      <c r="B1287" s="3" t="s">
        <v>1381</v>
      </c>
      <c r="C1287" s="3" t="s">
        <v>1377</v>
      </c>
      <c r="D1287" s="3" t="s">
        <v>1285</v>
      </c>
      <c r="E1287" s="3" t="str">
        <v>Veltheim (AG)</v>
      </c>
      <c r="G1287" s="19">
        <v>3978</v>
      </c>
      <c r="H1287" s="19" t="s">
        <v>4540</v>
      </c>
    </row>
    <row r="1288" spans="1:8" x14ac:dyDescent="0.2">
      <c r="A1288" s="3">
        <v>1688</v>
      </c>
      <c r="B1288" s="3" t="s">
        <v>1382</v>
      </c>
      <c r="C1288" s="3" t="s">
        <v>1377</v>
      </c>
      <c r="D1288" s="3" t="s">
        <v>1285</v>
      </c>
      <c r="E1288" s="3" t="str">
        <v>Villigen</v>
      </c>
      <c r="G1288" s="19">
        <v>3979</v>
      </c>
      <c r="H1288" s="19" t="s">
        <v>4540</v>
      </c>
    </row>
    <row r="1289" spans="1:8" x14ac:dyDescent="0.2">
      <c r="A1289" s="3">
        <v>1697</v>
      </c>
      <c r="B1289" s="3" t="s">
        <v>1383</v>
      </c>
      <c r="C1289" s="3" t="s">
        <v>1377</v>
      </c>
      <c r="D1289" s="3" t="s">
        <v>1285</v>
      </c>
      <c r="E1289" s="3" t="str">
        <v>Villnachern</v>
      </c>
      <c r="G1289" s="19">
        <v>3982</v>
      </c>
      <c r="H1289" s="19" t="s">
        <v>4540</v>
      </c>
    </row>
    <row r="1290" spans="1:8" x14ac:dyDescent="0.2">
      <c r="A1290" s="3">
        <v>1697</v>
      </c>
      <c r="B1290" s="3" t="s">
        <v>1384</v>
      </c>
      <c r="C1290" s="3" t="s">
        <v>1377</v>
      </c>
      <c r="D1290" s="3" t="s">
        <v>1285</v>
      </c>
      <c r="E1290" s="3" t="str">
        <v>Windisch</v>
      </c>
      <c r="G1290" s="19">
        <v>3983</v>
      </c>
      <c r="H1290" s="19" t="s">
        <v>4550</v>
      </c>
    </row>
    <row r="1291" spans="1:8" x14ac:dyDescent="0.2">
      <c r="A1291" s="3">
        <v>1694</v>
      </c>
      <c r="B1291" s="3" t="s">
        <v>1385</v>
      </c>
      <c r="C1291" s="3" t="s">
        <v>1386</v>
      </c>
      <c r="D1291" s="3" t="s">
        <v>1285</v>
      </c>
      <c r="E1291" s="3" t="str">
        <v>Bözberg</v>
      </c>
      <c r="G1291" s="19">
        <v>3984</v>
      </c>
      <c r="H1291" s="19" t="s">
        <v>4550</v>
      </c>
    </row>
    <row r="1292" spans="1:8" x14ac:dyDescent="0.2">
      <c r="A1292" s="3">
        <v>1694</v>
      </c>
      <c r="B1292" s="3" t="s">
        <v>1387</v>
      </c>
      <c r="C1292" s="3" t="s">
        <v>1386</v>
      </c>
      <c r="D1292" s="3" t="s">
        <v>1285</v>
      </c>
      <c r="E1292" s="3" t="str">
        <v>Schinznach</v>
      </c>
      <c r="G1292" s="19">
        <v>3985</v>
      </c>
      <c r="H1292" s="19" t="s">
        <v>4550</v>
      </c>
    </row>
    <row r="1293" spans="1:8" x14ac:dyDescent="0.2">
      <c r="A1293" s="3">
        <v>1694</v>
      </c>
      <c r="B1293" s="3" t="s">
        <v>1388</v>
      </c>
      <c r="C1293" s="3" t="s">
        <v>1386</v>
      </c>
      <c r="D1293" s="3" t="s">
        <v>1285</v>
      </c>
      <c r="E1293" s="3" t="str">
        <v>Beinwil am See</v>
      </c>
      <c r="G1293" s="19">
        <v>3986</v>
      </c>
      <c r="H1293" s="19" t="s">
        <v>4541</v>
      </c>
    </row>
    <row r="1294" spans="1:8" x14ac:dyDescent="0.2">
      <c r="A1294" s="3">
        <v>1694</v>
      </c>
      <c r="B1294" s="3" t="s">
        <v>1389</v>
      </c>
      <c r="C1294" s="3" t="s">
        <v>1386</v>
      </c>
      <c r="D1294" s="3" t="s">
        <v>1285</v>
      </c>
      <c r="E1294" s="3" t="str">
        <v>Birrwil</v>
      </c>
      <c r="G1294" s="19">
        <v>3987</v>
      </c>
      <c r="H1294" s="19" t="s">
        <v>4550</v>
      </c>
    </row>
    <row r="1295" spans="1:8" x14ac:dyDescent="0.2">
      <c r="A1295" s="3">
        <v>1748</v>
      </c>
      <c r="B1295" s="3" t="s">
        <v>1390</v>
      </c>
      <c r="C1295" s="3" t="s">
        <v>1391</v>
      </c>
      <c r="D1295" s="3" t="s">
        <v>1285</v>
      </c>
      <c r="E1295" s="3" t="str">
        <v>Burg (AG)</v>
      </c>
      <c r="G1295" s="19">
        <v>3988</v>
      </c>
      <c r="H1295" s="19" t="s">
        <v>4550</v>
      </c>
    </row>
    <row r="1296" spans="1:8" x14ac:dyDescent="0.2">
      <c r="A1296" s="3">
        <v>1749</v>
      </c>
      <c r="B1296" s="3" t="s">
        <v>1392</v>
      </c>
      <c r="C1296" s="3" t="s">
        <v>1391</v>
      </c>
      <c r="D1296" s="3" t="s">
        <v>1285</v>
      </c>
      <c r="E1296" s="3" t="str">
        <v>Dürrenäsch</v>
      </c>
      <c r="G1296" s="19">
        <v>3989</v>
      </c>
      <c r="H1296" s="19" t="s">
        <v>4550</v>
      </c>
    </row>
    <row r="1297" spans="1:8" x14ac:dyDescent="0.2">
      <c r="A1297" s="3">
        <v>1690</v>
      </c>
      <c r="B1297" s="3" t="s">
        <v>1393</v>
      </c>
      <c r="C1297" s="3" t="s">
        <v>1394</v>
      </c>
      <c r="D1297" s="3" t="s">
        <v>1285</v>
      </c>
      <c r="E1297" s="3" t="str">
        <v>Gontenschwil</v>
      </c>
      <c r="G1297" s="19">
        <v>3991</v>
      </c>
      <c r="H1297" s="19" t="s">
        <v>4550</v>
      </c>
    </row>
    <row r="1298" spans="1:8" x14ac:dyDescent="0.2">
      <c r="A1298" s="3">
        <v>1690</v>
      </c>
      <c r="B1298" s="3" t="s">
        <v>1395</v>
      </c>
      <c r="C1298" s="3" t="s">
        <v>1394</v>
      </c>
      <c r="D1298" s="3" t="s">
        <v>1285</v>
      </c>
      <c r="E1298" s="3" t="str">
        <v>Holziken</v>
      </c>
      <c r="G1298" s="19">
        <v>3992</v>
      </c>
      <c r="H1298" s="19" t="s">
        <v>4550</v>
      </c>
    </row>
    <row r="1299" spans="1:8" x14ac:dyDescent="0.2">
      <c r="A1299" s="3">
        <v>1691</v>
      </c>
      <c r="B1299" s="3" t="s">
        <v>1396</v>
      </c>
      <c r="C1299" s="3" t="s">
        <v>1394</v>
      </c>
      <c r="D1299" s="3" t="s">
        <v>1285</v>
      </c>
      <c r="E1299" s="3" t="str">
        <v>Leimbach (AG)</v>
      </c>
      <c r="G1299" s="19">
        <v>3993</v>
      </c>
      <c r="H1299" s="19" t="s">
        <v>4550</v>
      </c>
    </row>
    <row r="1300" spans="1:8" x14ac:dyDescent="0.2">
      <c r="A1300" s="3">
        <v>1669</v>
      </c>
      <c r="B1300" s="3" t="s">
        <v>1397</v>
      </c>
      <c r="C1300" s="3" t="s">
        <v>1398</v>
      </c>
      <c r="D1300" s="3" t="s">
        <v>1285</v>
      </c>
      <c r="E1300" s="3" t="str">
        <v>Leutwil</v>
      </c>
      <c r="G1300" s="19">
        <v>3994</v>
      </c>
      <c r="H1300" s="19" t="s">
        <v>4550</v>
      </c>
    </row>
    <row r="1301" spans="1:8" x14ac:dyDescent="0.2">
      <c r="A1301" s="3">
        <v>1669</v>
      </c>
      <c r="B1301" s="3" t="s">
        <v>1399</v>
      </c>
      <c r="C1301" s="3" t="s">
        <v>1398</v>
      </c>
      <c r="D1301" s="3" t="s">
        <v>1285</v>
      </c>
      <c r="E1301" s="3" t="str">
        <v>Menziken</v>
      </c>
      <c r="G1301" s="19">
        <v>3995</v>
      </c>
      <c r="H1301" s="19" t="s">
        <v>4550</v>
      </c>
    </row>
    <row r="1302" spans="1:8" x14ac:dyDescent="0.2">
      <c r="A1302" s="3">
        <v>1669</v>
      </c>
      <c r="B1302" s="3" t="s">
        <v>1400</v>
      </c>
      <c r="C1302" s="3" t="s">
        <v>1398</v>
      </c>
      <c r="D1302" s="3" t="s">
        <v>1285</v>
      </c>
      <c r="E1302" s="3" t="str">
        <v>Oberkulm</v>
      </c>
      <c r="G1302" s="19">
        <v>3996</v>
      </c>
      <c r="H1302" s="19" t="s">
        <v>4550</v>
      </c>
    </row>
    <row r="1303" spans="1:8" x14ac:dyDescent="0.2">
      <c r="A1303" s="3">
        <v>1669</v>
      </c>
      <c r="B1303" s="3" t="s">
        <v>1401</v>
      </c>
      <c r="C1303" s="3" t="s">
        <v>1398</v>
      </c>
      <c r="D1303" s="3" t="s">
        <v>1285</v>
      </c>
      <c r="E1303" s="3" t="str">
        <v>Reinach (AG)</v>
      </c>
      <c r="G1303" s="19">
        <v>3997</v>
      </c>
      <c r="H1303" s="19" t="s">
        <v>4550</v>
      </c>
    </row>
    <row r="1304" spans="1:8" x14ac:dyDescent="0.2">
      <c r="A1304" s="3">
        <v>1669</v>
      </c>
      <c r="B1304" s="3" t="s">
        <v>1402</v>
      </c>
      <c r="C1304" s="3" t="s">
        <v>1398</v>
      </c>
      <c r="D1304" s="3" t="s">
        <v>1285</v>
      </c>
      <c r="E1304" s="3" t="str">
        <v>Schlossrued</v>
      </c>
      <c r="G1304" s="19">
        <v>3998</v>
      </c>
      <c r="H1304" s="19" t="s">
        <v>4550</v>
      </c>
    </row>
    <row r="1305" spans="1:8" x14ac:dyDescent="0.2">
      <c r="A1305" s="3">
        <v>1643</v>
      </c>
      <c r="B1305" s="3" t="s">
        <v>1403</v>
      </c>
      <c r="C1305" s="3" t="s">
        <v>1404</v>
      </c>
      <c r="D1305" s="3" t="s">
        <v>1285</v>
      </c>
      <c r="E1305" s="3" t="str">
        <v>Schmiedrued</v>
      </c>
      <c r="G1305" s="19">
        <v>3999</v>
      </c>
      <c r="H1305" s="19" t="s">
        <v>4550</v>
      </c>
    </row>
    <row r="1306" spans="1:8" x14ac:dyDescent="0.2">
      <c r="A1306" s="3">
        <v>1644</v>
      </c>
      <c r="B1306" s="3" t="s">
        <v>1405</v>
      </c>
      <c r="C1306" s="3" t="s">
        <v>1404</v>
      </c>
      <c r="D1306" s="3" t="s">
        <v>1285</v>
      </c>
      <c r="E1306" s="3" t="str">
        <v>Schöftland</v>
      </c>
      <c r="G1306" s="19">
        <v>4001</v>
      </c>
      <c r="H1306" s="19" t="s">
        <v>4545</v>
      </c>
    </row>
    <row r="1307" spans="1:8" x14ac:dyDescent="0.2">
      <c r="A1307" s="3">
        <v>1645</v>
      </c>
      <c r="B1307" s="3" t="s">
        <v>1406</v>
      </c>
      <c r="C1307" s="3" t="s">
        <v>1404</v>
      </c>
      <c r="D1307" s="3" t="s">
        <v>1285</v>
      </c>
      <c r="E1307" s="3" t="str">
        <v>Teufenthal (AG)</v>
      </c>
      <c r="G1307" s="19">
        <v>4031</v>
      </c>
      <c r="H1307" s="19" t="s">
        <v>4545</v>
      </c>
    </row>
    <row r="1308" spans="1:8" x14ac:dyDescent="0.2">
      <c r="A1308" s="3">
        <v>1652</v>
      </c>
      <c r="B1308" s="3" t="s">
        <v>1407</v>
      </c>
      <c r="C1308" s="3" t="s">
        <v>1407</v>
      </c>
      <c r="D1308" s="3" t="s">
        <v>1285</v>
      </c>
      <c r="E1308" s="3" t="str">
        <v>Unterkulm</v>
      </c>
      <c r="G1308" s="19">
        <v>4051</v>
      </c>
      <c r="H1308" s="19" t="s">
        <v>4545</v>
      </c>
    </row>
    <row r="1309" spans="1:8" x14ac:dyDescent="0.2">
      <c r="A1309" s="3">
        <v>1652</v>
      </c>
      <c r="B1309" s="3" t="s">
        <v>1408</v>
      </c>
      <c r="C1309" s="3" t="s">
        <v>1407</v>
      </c>
      <c r="D1309" s="3" t="s">
        <v>1285</v>
      </c>
      <c r="E1309" s="3" t="str">
        <v>Zetzwil</v>
      </c>
      <c r="G1309" s="19">
        <v>4052</v>
      </c>
      <c r="H1309" s="19" t="s">
        <v>4545</v>
      </c>
    </row>
    <row r="1310" spans="1:8" x14ac:dyDescent="0.2">
      <c r="A1310" s="3">
        <v>1636</v>
      </c>
      <c r="B1310" s="3" t="s">
        <v>1409</v>
      </c>
      <c r="C1310" s="3" t="s">
        <v>1409</v>
      </c>
      <c r="D1310" s="3" t="s">
        <v>1285</v>
      </c>
      <c r="E1310" s="3" t="str">
        <v>Eiken</v>
      </c>
      <c r="G1310" s="19">
        <v>4053</v>
      </c>
      <c r="H1310" s="19" t="s">
        <v>4545</v>
      </c>
    </row>
    <row r="1311" spans="1:8" x14ac:dyDescent="0.2">
      <c r="A1311" s="3">
        <v>1630</v>
      </c>
      <c r="B1311" s="3" t="s">
        <v>1410</v>
      </c>
      <c r="C1311" s="3" t="s">
        <v>1410</v>
      </c>
      <c r="D1311" s="3" t="s">
        <v>1285</v>
      </c>
      <c r="E1311" s="3" t="str">
        <v>Frick</v>
      </c>
      <c r="G1311" s="19">
        <v>4054</v>
      </c>
      <c r="H1311" s="19" t="s">
        <v>4545</v>
      </c>
    </row>
    <row r="1312" spans="1:8" x14ac:dyDescent="0.2">
      <c r="A1312" s="3">
        <v>1635</v>
      </c>
      <c r="B1312" s="3" t="s">
        <v>1411</v>
      </c>
      <c r="C1312" s="3" t="s">
        <v>1410</v>
      </c>
      <c r="D1312" s="3" t="s">
        <v>1285</v>
      </c>
      <c r="E1312" s="3" t="str">
        <v>Gansingen</v>
      </c>
      <c r="G1312" s="19">
        <v>4055</v>
      </c>
      <c r="H1312" s="19" t="s">
        <v>4545</v>
      </c>
    </row>
    <row r="1313" spans="1:8" x14ac:dyDescent="0.2">
      <c r="A1313" s="3">
        <v>1653</v>
      </c>
      <c r="B1313" s="3" t="s">
        <v>1412</v>
      </c>
      <c r="C1313" s="3" t="s">
        <v>1412</v>
      </c>
      <c r="D1313" s="3" t="s">
        <v>1285</v>
      </c>
      <c r="E1313" s="3" t="str">
        <v>Gipf-Oberfrick</v>
      </c>
      <c r="G1313" s="19">
        <v>4056</v>
      </c>
      <c r="H1313" s="19" t="s">
        <v>4545</v>
      </c>
    </row>
    <row r="1314" spans="1:8" x14ac:dyDescent="0.2">
      <c r="A1314" s="3">
        <v>1647</v>
      </c>
      <c r="B1314" s="3" t="s">
        <v>1413</v>
      </c>
      <c r="C1314" s="3" t="s">
        <v>1413</v>
      </c>
      <c r="D1314" s="3" t="s">
        <v>1285</v>
      </c>
      <c r="E1314" s="3" t="str">
        <v>Herznach</v>
      </c>
      <c r="G1314" s="19">
        <v>4057</v>
      </c>
      <c r="H1314" s="19" t="s">
        <v>4545</v>
      </c>
    </row>
    <row r="1315" spans="1:8" x14ac:dyDescent="0.2">
      <c r="A1315" s="3">
        <v>1651</v>
      </c>
      <c r="B1315" s="3" t="s">
        <v>1414</v>
      </c>
      <c r="C1315" s="3" t="s">
        <v>1413</v>
      </c>
      <c r="D1315" s="3" t="s">
        <v>1285</v>
      </c>
      <c r="E1315" s="3" t="str">
        <v>Kaisten</v>
      </c>
      <c r="G1315" s="19">
        <v>4058</v>
      </c>
      <c r="H1315" s="19" t="s">
        <v>4545</v>
      </c>
    </row>
    <row r="1316" spans="1:8" x14ac:dyDescent="0.2">
      <c r="A1316" s="3">
        <v>1653</v>
      </c>
      <c r="B1316" s="3" t="s">
        <v>1415</v>
      </c>
      <c r="C1316" s="3" t="s">
        <v>1415</v>
      </c>
      <c r="D1316" s="3" t="s">
        <v>1285</v>
      </c>
      <c r="E1316" s="3" t="str">
        <v>Laufenburg</v>
      </c>
      <c r="G1316" s="19">
        <v>4059</v>
      </c>
      <c r="H1316" s="19" t="s">
        <v>4545</v>
      </c>
    </row>
    <row r="1317" spans="1:8" x14ac:dyDescent="0.2">
      <c r="A1317" s="3">
        <v>1646</v>
      </c>
      <c r="B1317" s="3" t="s">
        <v>1416</v>
      </c>
      <c r="C1317" s="3" t="s">
        <v>1416</v>
      </c>
      <c r="D1317" s="3" t="s">
        <v>1285</v>
      </c>
      <c r="E1317" s="3" t="str">
        <v>Münchwilen (AG)</v>
      </c>
      <c r="G1317" s="19">
        <v>4101</v>
      </c>
      <c r="H1317" s="19" t="s">
        <v>4545</v>
      </c>
    </row>
    <row r="1318" spans="1:8" x14ac:dyDescent="0.2">
      <c r="A1318" s="3">
        <v>1666</v>
      </c>
      <c r="B1318" s="3" t="s">
        <v>1417</v>
      </c>
      <c r="C1318" s="3" t="s">
        <v>1417</v>
      </c>
      <c r="D1318" s="3" t="s">
        <v>1285</v>
      </c>
      <c r="E1318" s="3" t="str">
        <v>Oberhof</v>
      </c>
      <c r="G1318" s="19">
        <v>4102</v>
      </c>
      <c r="H1318" s="19" t="s">
        <v>4545</v>
      </c>
    </row>
    <row r="1319" spans="1:8" x14ac:dyDescent="0.2">
      <c r="A1319" s="3">
        <v>1663</v>
      </c>
      <c r="B1319" s="3" t="s">
        <v>1418</v>
      </c>
      <c r="C1319" s="3" t="s">
        <v>1418</v>
      </c>
      <c r="D1319" s="3" t="s">
        <v>1285</v>
      </c>
      <c r="E1319" s="3" t="str">
        <v>Oeschgen</v>
      </c>
      <c r="G1319" s="19">
        <v>4103</v>
      </c>
      <c r="H1319" s="19" t="s">
        <v>4545</v>
      </c>
    </row>
    <row r="1320" spans="1:8" x14ac:dyDescent="0.2">
      <c r="A1320" s="3">
        <v>1663</v>
      </c>
      <c r="B1320" s="3" t="s">
        <v>1419</v>
      </c>
      <c r="C1320" s="3" t="s">
        <v>1418</v>
      </c>
      <c r="D1320" s="3" t="s">
        <v>1285</v>
      </c>
      <c r="E1320" s="3" t="str">
        <v>Schwaderloch</v>
      </c>
      <c r="G1320" s="19">
        <v>4104</v>
      </c>
      <c r="H1320" s="19" t="s">
        <v>4545</v>
      </c>
    </row>
    <row r="1321" spans="1:8" x14ac:dyDescent="0.2">
      <c r="A1321" s="3">
        <v>1663</v>
      </c>
      <c r="B1321" s="3" t="s">
        <v>1420</v>
      </c>
      <c r="C1321" s="3" t="s">
        <v>1418</v>
      </c>
      <c r="D1321" s="3" t="s">
        <v>1285</v>
      </c>
      <c r="E1321" s="3" t="str">
        <v>Sisseln</v>
      </c>
      <c r="G1321" s="19">
        <v>4105</v>
      </c>
      <c r="H1321" s="19" t="s">
        <v>4545</v>
      </c>
    </row>
    <row r="1322" spans="1:8" x14ac:dyDescent="0.2">
      <c r="A1322" s="3">
        <v>1663</v>
      </c>
      <c r="B1322" s="3" t="s">
        <v>1421</v>
      </c>
      <c r="C1322" s="3" t="s">
        <v>1418</v>
      </c>
      <c r="D1322" s="3" t="s">
        <v>1285</v>
      </c>
      <c r="E1322" s="3" t="str">
        <v>Ueken</v>
      </c>
      <c r="G1322" s="19">
        <v>4106</v>
      </c>
      <c r="H1322" s="19" t="s">
        <v>4545</v>
      </c>
    </row>
    <row r="1323" spans="1:8" x14ac:dyDescent="0.2">
      <c r="A1323" s="3">
        <v>1648</v>
      </c>
      <c r="B1323" s="3" t="s">
        <v>1422</v>
      </c>
      <c r="C1323" s="3" t="s">
        <v>1422</v>
      </c>
      <c r="D1323" s="3" t="s">
        <v>1285</v>
      </c>
      <c r="E1323" s="3" t="str">
        <v>Wittnau</v>
      </c>
      <c r="G1323" s="19">
        <v>4107</v>
      </c>
      <c r="H1323" s="19" t="s">
        <v>4545</v>
      </c>
    </row>
    <row r="1324" spans="1:8" x14ac:dyDescent="0.2">
      <c r="A1324" s="3">
        <v>1656</v>
      </c>
      <c r="B1324" s="3" t="s">
        <v>1423</v>
      </c>
      <c r="C1324" s="3" t="s">
        <v>1423</v>
      </c>
      <c r="D1324" s="3" t="s">
        <v>1285</v>
      </c>
      <c r="E1324" s="3" t="str">
        <v>Wölflinswil</v>
      </c>
      <c r="G1324" s="19">
        <v>4108</v>
      </c>
      <c r="H1324" s="19" t="s">
        <v>4545</v>
      </c>
    </row>
    <row r="1325" spans="1:8" x14ac:dyDescent="0.2">
      <c r="A1325" s="3">
        <v>1656</v>
      </c>
      <c r="B1325" s="3" t="s">
        <v>1424</v>
      </c>
      <c r="C1325" s="3" t="s">
        <v>1423</v>
      </c>
      <c r="D1325" s="3" t="s">
        <v>1285</v>
      </c>
      <c r="E1325" s="3" t="str">
        <v>Zeihen</v>
      </c>
      <c r="G1325" s="19">
        <v>4112</v>
      </c>
      <c r="H1325" s="19" t="s">
        <v>4545</v>
      </c>
    </row>
    <row r="1326" spans="1:8" x14ac:dyDescent="0.2">
      <c r="A1326" s="3">
        <v>1633</v>
      </c>
      <c r="B1326" s="3" t="s">
        <v>1425</v>
      </c>
      <c r="C1326" s="3" t="s">
        <v>1425</v>
      </c>
      <c r="D1326" s="3" t="s">
        <v>1285</v>
      </c>
      <c r="E1326" s="3" t="str">
        <v>Mettauertal</v>
      </c>
      <c r="G1326" s="19">
        <v>4114</v>
      </c>
      <c r="H1326" s="19" t="s">
        <v>4545</v>
      </c>
    </row>
    <row r="1327" spans="1:8" x14ac:dyDescent="0.2">
      <c r="A1327" s="3">
        <v>1633</v>
      </c>
      <c r="B1327" s="3" t="s">
        <v>1426</v>
      </c>
      <c r="C1327" s="3" t="s">
        <v>1425</v>
      </c>
      <c r="D1327" s="3" t="s">
        <v>1285</v>
      </c>
      <c r="E1327" s="3" t="str">
        <v>Böztal</v>
      </c>
      <c r="G1327" s="19">
        <v>4115</v>
      </c>
      <c r="H1327" s="19" t="s">
        <v>4545</v>
      </c>
    </row>
    <row r="1328" spans="1:8" x14ac:dyDescent="0.2">
      <c r="A1328" s="3">
        <v>1638</v>
      </c>
      <c r="B1328" s="3" t="s">
        <v>1427</v>
      </c>
      <c r="C1328" s="3" t="s">
        <v>1427</v>
      </c>
      <c r="D1328" s="3" t="s">
        <v>1285</v>
      </c>
      <c r="E1328" s="3" t="str">
        <v>Ammerswil</v>
      </c>
      <c r="G1328" s="19">
        <v>4116</v>
      </c>
      <c r="H1328" s="19" t="s">
        <v>4545</v>
      </c>
    </row>
    <row r="1329" spans="1:8" x14ac:dyDescent="0.2">
      <c r="A1329" s="3">
        <v>1661</v>
      </c>
      <c r="B1329" s="3" t="s">
        <v>1428</v>
      </c>
      <c r="C1329" s="3" t="s">
        <v>1429</v>
      </c>
      <c r="D1329" s="3" t="s">
        <v>1285</v>
      </c>
      <c r="E1329" s="3" t="str">
        <v>Boniswil</v>
      </c>
      <c r="G1329" s="19">
        <v>4117</v>
      </c>
      <c r="H1329" s="19" t="s">
        <v>4545</v>
      </c>
    </row>
    <row r="1330" spans="1:8" x14ac:dyDescent="0.2">
      <c r="A1330" s="3">
        <v>1649</v>
      </c>
      <c r="B1330" s="3" t="s">
        <v>1430</v>
      </c>
      <c r="C1330" s="3" t="s">
        <v>1430</v>
      </c>
      <c r="D1330" s="3" t="s">
        <v>1285</v>
      </c>
      <c r="E1330" s="3" t="str">
        <v>Brunegg</v>
      </c>
      <c r="G1330" s="19">
        <v>4118</v>
      </c>
      <c r="H1330" s="19" t="s">
        <v>4545</v>
      </c>
    </row>
    <row r="1331" spans="1:8" x14ac:dyDescent="0.2">
      <c r="A1331" s="3">
        <v>1632</v>
      </c>
      <c r="B1331" s="3" t="s">
        <v>1431</v>
      </c>
      <c r="C1331" s="3" t="s">
        <v>1431</v>
      </c>
      <c r="D1331" s="3" t="s">
        <v>1285</v>
      </c>
      <c r="E1331" s="3" t="str">
        <v>Dintikon</v>
      </c>
      <c r="G1331" s="19">
        <v>4123</v>
      </c>
      <c r="H1331" s="19" t="s">
        <v>4545</v>
      </c>
    </row>
    <row r="1332" spans="1:8" x14ac:dyDescent="0.2">
      <c r="A1332" s="3">
        <v>1634</v>
      </c>
      <c r="B1332" s="3" t="s">
        <v>1432</v>
      </c>
      <c r="C1332" s="3" t="s">
        <v>1433</v>
      </c>
      <c r="D1332" s="3" t="s">
        <v>1285</v>
      </c>
      <c r="E1332" s="3" t="str">
        <v>Egliswil</v>
      </c>
      <c r="G1332" s="19">
        <v>4124</v>
      </c>
      <c r="H1332" s="19" t="s">
        <v>4545</v>
      </c>
    </row>
    <row r="1333" spans="1:8" x14ac:dyDescent="0.2">
      <c r="A1333" s="3">
        <v>1625</v>
      </c>
      <c r="B1333" s="3" t="s">
        <v>1434</v>
      </c>
      <c r="C1333" s="3" t="s">
        <v>1435</v>
      </c>
      <c r="D1333" s="3" t="s">
        <v>1285</v>
      </c>
      <c r="E1333" s="3" t="str">
        <v>Fahrwangen</v>
      </c>
      <c r="G1333" s="19">
        <v>4125</v>
      </c>
      <c r="H1333" s="19" t="s">
        <v>4545</v>
      </c>
    </row>
    <row r="1334" spans="1:8" x14ac:dyDescent="0.2">
      <c r="A1334" s="3">
        <v>1625</v>
      </c>
      <c r="B1334" s="3" t="s">
        <v>1436</v>
      </c>
      <c r="C1334" s="3" t="s">
        <v>1435</v>
      </c>
      <c r="D1334" s="3" t="s">
        <v>1285</v>
      </c>
      <c r="E1334" s="3" t="str">
        <v>Hallwil</v>
      </c>
      <c r="G1334" s="19">
        <v>4126</v>
      </c>
      <c r="H1334" s="19" t="s">
        <v>4545</v>
      </c>
    </row>
    <row r="1335" spans="1:8" x14ac:dyDescent="0.2">
      <c r="A1335" s="3">
        <v>1626</v>
      </c>
      <c r="B1335" s="3" t="s">
        <v>1437</v>
      </c>
      <c r="C1335" s="3" t="s">
        <v>1435</v>
      </c>
      <c r="D1335" s="3" t="s">
        <v>1285</v>
      </c>
      <c r="E1335" s="3" t="str">
        <v>Hendschiken</v>
      </c>
      <c r="G1335" s="19">
        <v>4127</v>
      </c>
      <c r="H1335" s="19" t="s">
        <v>4545</v>
      </c>
    </row>
    <row r="1336" spans="1:8" x14ac:dyDescent="0.2">
      <c r="A1336" s="3">
        <v>1626</v>
      </c>
      <c r="B1336" s="3" t="s">
        <v>1438</v>
      </c>
      <c r="C1336" s="3" t="s">
        <v>1435</v>
      </c>
      <c r="D1336" s="3" t="s">
        <v>1285</v>
      </c>
      <c r="E1336" s="3" t="str">
        <v>Holderbank (AG)</v>
      </c>
      <c r="G1336" s="19">
        <v>4132</v>
      </c>
      <c r="H1336" s="19" t="s">
        <v>4545</v>
      </c>
    </row>
    <row r="1337" spans="1:8" x14ac:dyDescent="0.2">
      <c r="A1337" s="3">
        <v>1626</v>
      </c>
      <c r="B1337" s="3" t="s">
        <v>1439</v>
      </c>
      <c r="C1337" s="3" t="s">
        <v>1435</v>
      </c>
      <c r="D1337" s="3" t="s">
        <v>1285</v>
      </c>
      <c r="E1337" s="3" t="str">
        <v>Hunzenschwil</v>
      </c>
      <c r="G1337" s="19">
        <v>4133</v>
      </c>
      <c r="H1337" s="19" t="s">
        <v>4545</v>
      </c>
    </row>
    <row r="1338" spans="1:8" x14ac:dyDescent="0.2">
      <c r="A1338" s="3">
        <v>1642</v>
      </c>
      <c r="B1338" s="3" t="s">
        <v>1440</v>
      </c>
      <c r="C1338" s="3" t="s">
        <v>1440</v>
      </c>
      <c r="D1338" s="3" t="s">
        <v>1285</v>
      </c>
      <c r="E1338" s="3" t="str">
        <v>Lenzburg</v>
      </c>
      <c r="G1338" s="19">
        <v>4142</v>
      </c>
      <c r="H1338" s="19" t="s">
        <v>4545</v>
      </c>
    </row>
    <row r="1339" spans="1:8" x14ac:dyDescent="0.2">
      <c r="A1339" s="3">
        <v>1627</v>
      </c>
      <c r="B1339" s="3" t="s">
        <v>1441</v>
      </c>
      <c r="C1339" s="3" t="s">
        <v>1441</v>
      </c>
      <c r="D1339" s="3" t="s">
        <v>1285</v>
      </c>
      <c r="E1339" s="3" t="str">
        <v>Meisterschwanden</v>
      </c>
      <c r="G1339" s="19">
        <v>4143</v>
      </c>
      <c r="H1339" s="19" t="s">
        <v>4545</v>
      </c>
    </row>
    <row r="1340" spans="1:8" x14ac:dyDescent="0.2">
      <c r="A1340" s="3">
        <v>1628</v>
      </c>
      <c r="B1340" s="3" t="s">
        <v>1442</v>
      </c>
      <c r="C1340" s="3" t="s">
        <v>1442</v>
      </c>
      <c r="D1340" s="3" t="s">
        <v>1285</v>
      </c>
      <c r="E1340" s="3" t="str">
        <v>Möriken-Wildegg</v>
      </c>
      <c r="G1340" s="19">
        <v>4144</v>
      </c>
      <c r="H1340" s="19" t="s">
        <v>4545</v>
      </c>
    </row>
    <row r="1341" spans="1:8" x14ac:dyDescent="0.2">
      <c r="A1341" s="3">
        <v>1665</v>
      </c>
      <c r="B1341" s="3" t="s">
        <v>1443</v>
      </c>
      <c r="C1341" s="3" t="s">
        <v>1444</v>
      </c>
      <c r="D1341" s="3" t="s">
        <v>1285</v>
      </c>
      <c r="E1341" s="3" t="str">
        <v>Niederlenz</v>
      </c>
      <c r="G1341" s="19">
        <v>4145</v>
      </c>
      <c r="H1341" s="19" t="s">
        <v>4545</v>
      </c>
    </row>
    <row r="1342" spans="1:8" x14ac:dyDescent="0.2">
      <c r="A1342" s="3">
        <v>1666</v>
      </c>
      <c r="B1342" s="3" t="s">
        <v>1445</v>
      </c>
      <c r="C1342" s="3" t="s">
        <v>1444</v>
      </c>
      <c r="D1342" s="3" t="s">
        <v>1285</v>
      </c>
      <c r="E1342" s="3" t="str">
        <v>Othmarsingen</v>
      </c>
      <c r="G1342" s="19">
        <v>4146</v>
      </c>
      <c r="H1342" s="19" t="s">
        <v>4545</v>
      </c>
    </row>
    <row r="1343" spans="1:8" x14ac:dyDescent="0.2">
      <c r="A1343" s="3">
        <v>1667</v>
      </c>
      <c r="B1343" s="3" t="s">
        <v>1446</v>
      </c>
      <c r="C1343" s="3" t="s">
        <v>1444</v>
      </c>
      <c r="D1343" s="3" t="s">
        <v>1285</v>
      </c>
      <c r="E1343" s="3" t="str">
        <v>Rupperswil</v>
      </c>
      <c r="G1343" s="19">
        <v>4147</v>
      </c>
      <c r="H1343" s="19" t="s">
        <v>4545</v>
      </c>
    </row>
    <row r="1344" spans="1:8" x14ac:dyDescent="0.2">
      <c r="A1344" s="3">
        <v>1637</v>
      </c>
      <c r="B1344" s="3" t="s">
        <v>1447</v>
      </c>
      <c r="C1344" s="3" t="s">
        <v>1448</v>
      </c>
      <c r="D1344" s="3" t="s">
        <v>1285</v>
      </c>
      <c r="E1344" s="3" t="str">
        <v>Schafisheim</v>
      </c>
      <c r="G1344" s="19">
        <v>4148</v>
      </c>
      <c r="H1344" s="19" t="s">
        <v>4545</v>
      </c>
    </row>
    <row r="1345" spans="1:8" x14ac:dyDescent="0.2">
      <c r="A1345" s="3">
        <v>1654</v>
      </c>
      <c r="B1345" s="3" t="s">
        <v>1449</v>
      </c>
      <c r="C1345" s="3" t="s">
        <v>1448</v>
      </c>
      <c r="D1345" s="3" t="s">
        <v>1285</v>
      </c>
      <c r="E1345" s="3" t="str">
        <v>Seengen</v>
      </c>
      <c r="G1345" s="19">
        <v>4153</v>
      </c>
      <c r="H1345" s="19" t="s">
        <v>4545</v>
      </c>
    </row>
    <row r="1346" spans="1:8" x14ac:dyDescent="0.2">
      <c r="A1346" s="3">
        <v>1742</v>
      </c>
      <c r="B1346" s="3" t="s">
        <v>1450</v>
      </c>
      <c r="C1346" s="3" t="s">
        <v>1450</v>
      </c>
      <c r="D1346" s="3" t="s">
        <v>1285</v>
      </c>
      <c r="E1346" s="3" t="str">
        <v>Seon</v>
      </c>
      <c r="G1346" s="19">
        <v>4202</v>
      </c>
      <c r="H1346" s="19" t="s">
        <v>4545</v>
      </c>
    </row>
    <row r="1347" spans="1:8" x14ac:dyDescent="0.2">
      <c r="A1347" s="3">
        <v>1754</v>
      </c>
      <c r="B1347" s="3" t="s">
        <v>1451</v>
      </c>
      <c r="C1347" s="3" t="s">
        <v>1452</v>
      </c>
      <c r="D1347" s="3" t="s">
        <v>1285</v>
      </c>
      <c r="E1347" s="3" t="str">
        <v>Staufen</v>
      </c>
      <c r="G1347" s="19">
        <v>4203</v>
      </c>
      <c r="H1347" s="19" t="s">
        <v>4545</v>
      </c>
    </row>
    <row r="1348" spans="1:8" x14ac:dyDescent="0.2">
      <c r="A1348" s="3">
        <v>1754</v>
      </c>
      <c r="B1348" s="3" t="s">
        <v>1453</v>
      </c>
      <c r="C1348" s="3" t="s">
        <v>1452</v>
      </c>
      <c r="D1348" s="3" t="s">
        <v>1285</v>
      </c>
      <c r="E1348" s="3" t="str">
        <v>Abtwil</v>
      </c>
      <c r="G1348" s="19">
        <v>4204</v>
      </c>
      <c r="H1348" s="19" t="s">
        <v>4545</v>
      </c>
    </row>
    <row r="1349" spans="1:8" x14ac:dyDescent="0.2">
      <c r="A1349" s="3">
        <v>1782</v>
      </c>
      <c r="B1349" s="3" t="s">
        <v>1454</v>
      </c>
      <c r="C1349" s="3" t="s">
        <v>1454</v>
      </c>
      <c r="D1349" s="3" t="s">
        <v>1285</v>
      </c>
      <c r="E1349" s="3" t="str">
        <v>Aristau</v>
      </c>
      <c r="G1349" s="19">
        <v>4206</v>
      </c>
      <c r="H1349" s="19" t="s">
        <v>4545</v>
      </c>
    </row>
    <row r="1350" spans="1:8" x14ac:dyDescent="0.2">
      <c r="A1350" s="3">
        <v>1782</v>
      </c>
      <c r="B1350" s="3" t="s">
        <v>1455</v>
      </c>
      <c r="C1350" s="3" t="s">
        <v>1454</v>
      </c>
      <c r="D1350" s="3" t="s">
        <v>1285</v>
      </c>
      <c r="E1350" s="3" t="str">
        <v>Auw</v>
      </c>
      <c r="G1350" s="19">
        <v>4207</v>
      </c>
      <c r="H1350" s="19" t="s">
        <v>4545</v>
      </c>
    </row>
    <row r="1351" spans="1:8" x14ac:dyDescent="0.2">
      <c r="A1351" s="3">
        <v>1744</v>
      </c>
      <c r="B1351" s="3" t="s">
        <v>1456</v>
      </c>
      <c r="C1351" s="3" t="s">
        <v>1456</v>
      </c>
      <c r="D1351" s="3" t="s">
        <v>1285</v>
      </c>
      <c r="E1351" s="3" t="str">
        <v>Beinwil (Freiamt)</v>
      </c>
      <c r="G1351" s="19">
        <v>4208</v>
      </c>
      <c r="H1351" s="19" t="s">
        <v>4545</v>
      </c>
    </row>
    <row r="1352" spans="1:8" x14ac:dyDescent="0.2">
      <c r="A1352" s="3">
        <v>1720</v>
      </c>
      <c r="B1352" s="3" t="s">
        <v>1457</v>
      </c>
      <c r="C1352" s="3" t="s">
        <v>1457</v>
      </c>
      <c r="D1352" s="3" t="s">
        <v>1285</v>
      </c>
      <c r="E1352" s="3" t="str">
        <v>Besenbüren</v>
      </c>
      <c r="G1352" s="19">
        <v>4222</v>
      </c>
      <c r="H1352" s="19" t="s">
        <v>4545</v>
      </c>
    </row>
    <row r="1353" spans="1:8" x14ac:dyDescent="0.2">
      <c r="A1353" s="3">
        <v>1720</v>
      </c>
      <c r="B1353" s="3" t="s">
        <v>1458</v>
      </c>
      <c r="C1353" s="3" t="s">
        <v>1457</v>
      </c>
      <c r="D1353" s="3" t="s">
        <v>1285</v>
      </c>
      <c r="E1353" s="3" t="str">
        <v>Bettwil</v>
      </c>
      <c r="G1353" s="19">
        <v>4223</v>
      </c>
      <c r="H1353" s="19" t="s">
        <v>4545</v>
      </c>
    </row>
    <row r="1354" spans="1:8" x14ac:dyDescent="0.2">
      <c r="A1354" s="3">
        <v>1741</v>
      </c>
      <c r="B1354" s="3" t="s">
        <v>1459</v>
      </c>
      <c r="C1354" s="3" t="s">
        <v>1460</v>
      </c>
      <c r="D1354" s="3" t="s">
        <v>1285</v>
      </c>
      <c r="E1354" s="3" t="str">
        <v>Boswil</v>
      </c>
      <c r="G1354" s="19">
        <v>4224</v>
      </c>
      <c r="H1354" s="19" t="s">
        <v>4545</v>
      </c>
    </row>
    <row r="1355" spans="1:8" x14ac:dyDescent="0.2">
      <c r="A1355" s="3">
        <v>1724</v>
      </c>
      <c r="B1355" s="3" t="s">
        <v>1461</v>
      </c>
      <c r="C1355" s="3" t="s">
        <v>1461</v>
      </c>
      <c r="D1355" s="3" t="s">
        <v>1285</v>
      </c>
      <c r="E1355" s="3" t="str">
        <v>Bünzen</v>
      </c>
      <c r="G1355" s="19">
        <v>4225</v>
      </c>
      <c r="H1355" s="19" t="s">
        <v>4545</v>
      </c>
    </row>
    <row r="1356" spans="1:8" x14ac:dyDescent="0.2">
      <c r="A1356" s="3">
        <v>1700</v>
      </c>
      <c r="B1356" s="3" t="s">
        <v>1462</v>
      </c>
      <c r="C1356" s="3" t="s">
        <v>1462</v>
      </c>
      <c r="D1356" s="3" t="s">
        <v>1285</v>
      </c>
      <c r="E1356" s="3" t="str">
        <v>Buttwil</v>
      </c>
      <c r="G1356" s="19">
        <v>4226</v>
      </c>
      <c r="H1356" s="19" t="s">
        <v>4545</v>
      </c>
    </row>
    <row r="1357" spans="1:8" x14ac:dyDescent="0.2">
      <c r="A1357" s="3">
        <v>1722</v>
      </c>
      <c r="B1357" s="3" t="s">
        <v>1463</v>
      </c>
      <c r="C1357" s="3" t="s">
        <v>1462</v>
      </c>
      <c r="D1357" s="3" t="s">
        <v>1285</v>
      </c>
      <c r="E1357" s="3" t="str">
        <v>Dietwil</v>
      </c>
      <c r="G1357" s="19">
        <v>4227</v>
      </c>
      <c r="H1357" s="19" t="s">
        <v>4545</v>
      </c>
    </row>
    <row r="1358" spans="1:8" x14ac:dyDescent="0.2">
      <c r="A1358" s="3">
        <v>1762</v>
      </c>
      <c r="B1358" s="3" t="s">
        <v>1464</v>
      </c>
      <c r="C1358" s="3" t="s">
        <v>1464</v>
      </c>
      <c r="D1358" s="3" t="s">
        <v>1285</v>
      </c>
      <c r="E1358" s="3" t="str">
        <v>Geltwil</v>
      </c>
      <c r="G1358" s="19">
        <v>4228</v>
      </c>
      <c r="H1358" s="19" t="s">
        <v>4545</v>
      </c>
    </row>
    <row r="1359" spans="1:8" x14ac:dyDescent="0.2">
      <c r="A1359" s="3">
        <v>1763</v>
      </c>
      <c r="B1359" s="3" t="s">
        <v>1465</v>
      </c>
      <c r="C1359" s="3" t="s">
        <v>1465</v>
      </c>
      <c r="D1359" s="3" t="s">
        <v>1285</v>
      </c>
      <c r="E1359" s="3" t="str">
        <v>Kallern</v>
      </c>
      <c r="G1359" s="19">
        <v>4229</v>
      </c>
      <c r="H1359" s="19" t="s">
        <v>4545</v>
      </c>
    </row>
    <row r="1360" spans="1:8" x14ac:dyDescent="0.2">
      <c r="A1360" s="3">
        <v>1772</v>
      </c>
      <c r="B1360" s="3" t="s">
        <v>1466</v>
      </c>
      <c r="C1360" s="3" t="s">
        <v>1466</v>
      </c>
      <c r="D1360" s="3" t="s">
        <v>1285</v>
      </c>
      <c r="E1360" s="3" t="str">
        <v>Merenschwand</v>
      </c>
      <c r="G1360" s="19">
        <v>4232</v>
      </c>
      <c r="H1360" s="19" t="s">
        <v>4545</v>
      </c>
    </row>
    <row r="1361" spans="1:8" x14ac:dyDescent="0.2">
      <c r="A1361" s="3">
        <v>1723</v>
      </c>
      <c r="B1361" s="3" t="s">
        <v>1467</v>
      </c>
      <c r="C1361" s="3" t="s">
        <v>1467</v>
      </c>
      <c r="D1361" s="3" t="s">
        <v>1285</v>
      </c>
      <c r="E1361" s="3" t="str">
        <v>Mühlau</v>
      </c>
      <c r="G1361" s="19">
        <v>4233</v>
      </c>
      <c r="H1361" s="19" t="s">
        <v>4545</v>
      </c>
    </row>
    <row r="1362" spans="1:8" x14ac:dyDescent="0.2">
      <c r="A1362" s="3">
        <v>1753</v>
      </c>
      <c r="B1362" s="3" t="s">
        <v>1468</v>
      </c>
      <c r="C1362" s="3" t="s">
        <v>1468</v>
      </c>
      <c r="D1362" s="3" t="s">
        <v>1285</v>
      </c>
      <c r="E1362" s="3" t="str">
        <v>Muri (AG)</v>
      </c>
      <c r="G1362" s="19">
        <v>4234</v>
      </c>
      <c r="H1362" s="19" t="s">
        <v>4545</v>
      </c>
    </row>
    <row r="1363" spans="1:8" x14ac:dyDescent="0.2">
      <c r="A1363" s="3">
        <v>1740</v>
      </c>
      <c r="B1363" s="3" t="s">
        <v>1469</v>
      </c>
      <c r="C1363" s="3" t="s">
        <v>1470</v>
      </c>
      <c r="D1363" s="3" t="s">
        <v>1285</v>
      </c>
      <c r="E1363" s="3" t="str">
        <v>Oberrüti</v>
      </c>
      <c r="G1363" s="19">
        <v>4242</v>
      </c>
      <c r="H1363" s="19" t="s">
        <v>4545</v>
      </c>
    </row>
    <row r="1364" spans="1:8" x14ac:dyDescent="0.2">
      <c r="A1364" s="3">
        <v>1723</v>
      </c>
      <c r="B1364" s="3" t="s">
        <v>1471</v>
      </c>
      <c r="C1364" s="3" t="s">
        <v>1471</v>
      </c>
      <c r="D1364" s="3" t="s">
        <v>1285</v>
      </c>
      <c r="E1364" s="3" t="str">
        <v>Rottenschwil</v>
      </c>
      <c r="G1364" s="19">
        <v>4243</v>
      </c>
      <c r="H1364" s="19" t="s">
        <v>4545</v>
      </c>
    </row>
    <row r="1365" spans="1:8" x14ac:dyDescent="0.2">
      <c r="A1365" s="3">
        <v>1772</v>
      </c>
      <c r="B1365" s="3" t="s">
        <v>1472</v>
      </c>
      <c r="C1365" s="3" t="s">
        <v>1473</v>
      </c>
      <c r="D1365" s="3" t="s">
        <v>1285</v>
      </c>
      <c r="E1365" s="3" t="str">
        <v>Sins</v>
      </c>
      <c r="G1365" s="19">
        <v>4244</v>
      </c>
      <c r="H1365" s="19" t="s">
        <v>4545</v>
      </c>
    </row>
    <row r="1366" spans="1:8" x14ac:dyDescent="0.2">
      <c r="A1366" s="3">
        <v>1772</v>
      </c>
      <c r="B1366" s="3" t="s">
        <v>1473</v>
      </c>
      <c r="C1366" s="3" t="s">
        <v>1473</v>
      </c>
      <c r="D1366" s="3" t="s">
        <v>1285</v>
      </c>
      <c r="E1366" s="3" t="str">
        <v>Waltenschwil</v>
      </c>
      <c r="G1366" s="19">
        <v>4245</v>
      </c>
      <c r="H1366" s="19" t="s">
        <v>4545</v>
      </c>
    </row>
    <row r="1367" spans="1:8" x14ac:dyDescent="0.2">
      <c r="A1367" s="3">
        <v>1724</v>
      </c>
      <c r="B1367" s="3" t="s">
        <v>1474</v>
      </c>
      <c r="C1367" s="3" t="s">
        <v>1474</v>
      </c>
      <c r="D1367" s="3" t="s">
        <v>1285</v>
      </c>
      <c r="E1367" s="3" t="str">
        <v>Hellikon</v>
      </c>
      <c r="G1367" s="19">
        <v>4246</v>
      </c>
      <c r="H1367" s="19" t="s">
        <v>4545</v>
      </c>
    </row>
    <row r="1368" spans="1:8" x14ac:dyDescent="0.2">
      <c r="A1368" s="3">
        <v>1724</v>
      </c>
      <c r="B1368" s="3" t="s">
        <v>1475</v>
      </c>
      <c r="C1368" s="3" t="s">
        <v>1474</v>
      </c>
      <c r="D1368" s="3" t="s">
        <v>1285</v>
      </c>
      <c r="E1368" s="3" t="str">
        <v>Kaiseraugst</v>
      </c>
      <c r="G1368" s="19">
        <v>4247</v>
      </c>
      <c r="H1368" s="19" t="s">
        <v>4545</v>
      </c>
    </row>
    <row r="1369" spans="1:8" x14ac:dyDescent="0.2">
      <c r="A1369" s="3">
        <v>1724</v>
      </c>
      <c r="B1369" s="3" t="s">
        <v>1476</v>
      </c>
      <c r="C1369" s="3" t="s">
        <v>1474</v>
      </c>
      <c r="D1369" s="3" t="s">
        <v>1285</v>
      </c>
      <c r="E1369" s="3" t="str">
        <v>Magden</v>
      </c>
      <c r="G1369" s="19">
        <v>4252</v>
      </c>
      <c r="H1369" s="19" t="s">
        <v>4545</v>
      </c>
    </row>
    <row r="1370" spans="1:8" x14ac:dyDescent="0.2">
      <c r="A1370" s="3">
        <v>1724</v>
      </c>
      <c r="B1370" s="3" t="s">
        <v>1477</v>
      </c>
      <c r="C1370" s="3" t="s">
        <v>1474</v>
      </c>
      <c r="D1370" s="3" t="s">
        <v>1285</v>
      </c>
      <c r="E1370" s="3" t="str">
        <v>Möhlin</v>
      </c>
      <c r="G1370" s="19">
        <v>4253</v>
      </c>
      <c r="H1370" s="19" t="s">
        <v>4545</v>
      </c>
    </row>
    <row r="1371" spans="1:8" x14ac:dyDescent="0.2">
      <c r="A1371" s="3">
        <v>1724</v>
      </c>
      <c r="B1371" s="3" t="s">
        <v>1478</v>
      </c>
      <c r="C1371" s="3" t="s">
        <v>1474</v>
      </c>
      <c r="D1371" s="3" t="s">
        <v>1285</v>
      </c>
      <c r="E1371" s="3" t="str">
        <v>Mumpf</v>
      </c>
      <c r="G1371" s="19">
        <v>4254</v>
      </c>
      <c r="H1371" s="19" t="s">
        <v>4545</v>
      </c>
    </row>
    <row r="1372" spans="1:8" x14ac:dyDescent="0.2">
      <c r="A1372" s="3">
        <v>1724</v>
      </c>
      <c r="B1372" s="3" t="s">
        <v>1479</v>
      </c>
      <c r="C1372" s="3" t="s">
        <v>1474</v>
      </c>
      <c r="D1372" s="3" t="s">
        <v>1285</v>
      </c>
      <c r="E1372" s="3" t="str">
        <v>Obermumpf</v>
      </c>
      <c r="G1372" s="19">
        <v>4302</v>
      </c>
      <c r="H1372" s="19" t="s">
        <v>4545</v>
      </c>
    </row>
    <row r="1373" spans="1:8" x14ac:dyDescent="0.2">
      <c r="A1373" s="3">
        <v>1733</v>
      </c>
      <c r="B1373" s="3" t="s">
        <v>1480</v>
      </c>
      <c r="C1373" s="3" t="s">
        <v>1480</v>
      </c>
      <c r="D1373" s="3" t="s">
        <v>1285</v>
      </c>
      <c r="E1373" s="3" t="str">
        <v>Olsberg</v>
      </c>
      <c r="G1373" s="19">
        <v>4303</v>
      </c>
      <c r="H1373" s="19" t="s">
        <v>4545</v>
      </c>
    </row>
    <row r="1374" spans="1:8" x14ac:dyDescent="0.2">
      <c r="A1374" s="3">
        <v>1752</v>
      </c>
      <c r="B1374" s="3" t="s">
        <v>1481</v>
      </c>
      <c r="C1374" s="3" t="s">
        <v>1481</v>
      </c>
      <c r="D1374" s="3" t="s">
        <v>1285</v>
      </c>
      <c r="E1374" s="3" t="str">
        <v>Rheinfelden</v>
      </c>
      <c r="G1374" s="19">
        <v>4304</v>
      </c>
      <c r="H1374" s="19" t="s">
        <v>4545</v>
      </c>
    </row>
    <row r="1375" spans="1:8" x14ac:dyDescent="0.2">
      <c r="A1375" s="3">
        <v>1723</v>
      </c>
      <c r="B1375" s="3" t="s">
        <v>1482</v>
      </c>
      <c r="C1375" s="3" t="s">
        <v>1482</v>
      </c>
      <c r="D1375" s="3" t="s">
        <v>1285</v>
      </c>
      <c r="E1375" s="3" t="str">
        <v>Schupfart</v>
      </c>
      <c r="G1375" s="19">
        <v>4305</v>
      </c>
      <c r="H1375" s="19" t="s">
        <v>4545</v>
      </c>
    </row>
    <row r="1376" spans="1:8" x14ac:dyDescent="0.2">
      <c r="A1376" s="3">
        <v>1725</v>
      </c>
      <c r="B1376" s="3" t="s">
        <v>1483</v>
      </c>
      <c r="C1376" s="3" t="s">
        <v>1484</v>
      </c>
      <c r="D1376" s="3" t="s">
        <v>1285</v>
      </c>
      <c r="E1376" s="3" t="str">
        <v>Stein (AG)</v>
      </c>
      <c r="G1376" s="19">
        <v>4310</v>
      </c>
      <c r="H1376" s="19" t="s">
        <v>4545</v>
      </c>
    </row>
    <row r="1377" spans="1:8" x14ac:dyDescent="0.2">
      <c r="A1377" s="3">
        <v>1730</v>
      </c>
      <c r="B1377" s="3" t="s">
        <v>1485</v>
      </c>
      <c r="C1377" s="3" t="s">
        <v>1484</v>
      </c>
      <c r="D1377" s="3" t="s">
        <v>1285</v>
      </c>
      <c r="E1377" s="3" t="str">
        <v>Wallbach</v>
      </c>
      <c r="G1377" s="19">
        <v>4312</v>
      </c>
      <c r="H1377" s="19" t="s">
        <v>4545</v>
      </c>
    </row>
    <row r="1378" spans="1:8" x14ac:dyDescent="0.2">
      <c r="A1378" s="3">
        <v>1745</v>
      </c>
      <c r="B1378" s="3" t="s">
        <v>1486</v>
      </c>
      <c r="C1378" s="3" t="s">
        <v>1487</v>
      </c>
      <c r="D1378" s="3" t="s">
        <v>1285</v>
      </c>
      <c r="E1378" s="3" t="str">
        <v>Wegenstetten</v>
      </c>
      <c r="G1378" s="19">
        <v>4313</v>
      </c>
      <c r="H1378" s="19" t="s">
        <v>4545</v>
      </c>
    </row>
    <row r="1379" spans="1:8" x14ac:dyDescent="0.2">
      <c r="A1379" s="3">
        <v>1756</v>
      </c>
      <c r="B1379" s="3" t="s">
        <v>1488</v>
      </c>
      <c r="C1379" s="3" t="s">
        <v>1487</v>
      </c>
      <c r="D1379" s="3" t="s">
        <v>1285</v>
      </c>
      <c r="E1379" s="3" t="str">
        <v>Zeiningen</v>
      </c>
      <c r="G1379" s="19">
        <v>4314</v>
      </c>
      <c r="H1379" s="19" t="s">
        <v>4544</v>
      </c>
    </row>
    <row r="1380" spans="1:8" x14ac:dyDescent="0.2">
      <c r="A1380" s="3">
        <v>1756</v>
      </c>
      <c r="B1380" s="3" t="s">
        <v>1489</v>
      </c>
      <c r="C1380" s="3" t="s">
        <v>1487</v>
      </c>
      <c r="D1380" s="3" t="s">
        <v>1285</v>
      </c>
      <c r="E1380" s="3" t="str">
        <v>Zuzgen</v>
      </c>
      <c r="G1380" s="19">
        <v>4315</v>
      </c>
      <c r="H1380" s="19" t="s">
        <v>4544</v>
      </c>
    </row>
    <row r="1381" spans="1:8" x14ac:dyDescent="0.2">
      <c r="A1381" s="3">
        <v>1782</v>
      </c>
      <c r="B1381" s="3" t="s">
        <v>1490</v>
      </c>
      <c r="C1381" s="3" t="s">
        <v>1491</v>
      </c>
      <c r="D1381" s="3" t="s">
        <v>1285</v>
      </c>
      <c r="E1381" s="3" t="str">
        <v>Aarburg</v>
      </c>
      <c r="G1381" s="19">
        <v>4316</v>
      </c>
      <c r="H1381" s="19" t="s">
        <v>4544</v>
      </c>
    </row>
    <row r="1382" spans="1:8" x14ac:dyDescent="0.2">
      <c r="A1382" s="3">
        <v>1782</v>
      </c>
      <c r="B1382" s="3" t="s">
        <v>1492</v>
      </c>
      <c r="C1382" s="3" t="s">
        <v>1491</v>
      </c>
      <c r="D1382" s="3" t="s">
        <v>1285</v>
      </c>
      <c r="E1382" s="3" t="str">
        <v>Bottenwil</v>
      </c>
      <c r="G1382" s="19">
        <v>4317</v>
      </c>
      <c r="H1382" s="19" t="s">
        <v>4544</v>
      </c>
    </row>
    <row r="1383" spans="1:8" x14ac:dyDescent="0.2">
      <c r="A1383" s="3">
        <v>1782</v>
      </c>
      <c r="B1383" s="3" t="s">
        <v>1493</v>
      </c>
      <c r="C1383" s="3" t="s">
        <v>1491</v>
      </c>
      <c r="D1383" s="3" t="s">
        <v>1285</v>
      </c>
      <c r="E1383" s="3" t="str">
        <v>Brittnau</v>
      </c>
      <c r="G1383" s="19">
        <v>4322</v>
      </c>
      <c r="H1383" s="19" t="s">
        <v>4544</v>
      </c>
    </row>
    <row r="1384" spans="1:8" x14ac:dyDescent="0.2">
      <c r="A1384" s="3">
        <v>1782</v>
      </c>
      <c r="B1384" s="3" t="s">
        <v>1494</v>
      </c>
      <c r="C1384" s="3" t="s">
        <v>1491</v>
      </c>
      <c r="D1384" s="3" t="s">
        <v>1285</v>
      </c>
      <c r="E1384" s="3" t="str">
        <v>Kirchleerau</v>
      </c>
      <c r="G1384" s="19">
        <v>4323</v>
      </c>
      <c r="H1384" s="19" t="s">
        <v>4544</v>
      </c>
    </row>
    <row r="1385" spans="1:8" x14ac:dyDescent="0.2">
      <c r="A1385" s="3">
        <v>1695</v>
      </c>
      <c r="B1385" s="3" t="s">
        <v>1495</v>
      </c>
      <c r="C1385" s="3" t="s">
        <v>1496</v>
      </c>
      <c r="D1385" s="3" t="s">
        <v>1285</v>
      </c>
      <c r="E1385" s="3" t="str">
        <v>Kölliken</v>
      </c>
      <c r="G1385" s="19">
        <v>4324</v>
      </c>
      <c r="H1385" s="19" t="s">
        <v>4544</v>
      </c>
    </row>
    <row r="1386" spans="1:8" x14ac:dyDescent="0.2">
      <c r="A1386" s="3">
        <v>1695</v>
      </c>
      <c r="B1386" s="3" t="s">
        <v>1497</v>
      </c>
      <c r="C1386" s="3" t="s">
        <v>1496</v>
      </c>
      <c r="D1386" s="3" t="s">
        <v>1285</v>
      </c>
      <c r="E1386" s="3" t="str">
        <v>Moosleerau</v>
      </c>
      <c r="G1386" s="19">
        <v>4325</v>
      </c>
      <c r="H1386" s="19" t="s">
        <v>4544</v>
      </c>
    </row>
    <row r="1387" spans="1:8" x14ac:dyDescent="0.2">
      <c r="A1387" s="3">
        <v>1695</v>
      </c>
      <c r="B1387" s="3" t="s">
        <v>1498</v>
      </c>
      <c r="C1387" s="3" t="s">
        <v>1496</v>
      </c>
      <c r="D1387" s="3" t="s">
        <v>1285</v>
      </c>
      <c r="E1387" s="3" t="str">
        <v>Murgenthal</v>
      </c>
      <c r="G1387" s="19">
        <v>4332</v>
      </c>
      <c r="H1387" s="19" t="s">
        <v>4544</v>
      </c>
    </row>
    <row r="1388" spans="1:8" x14ac:dyDescent="0.2">
      <c r="A1388" s="3">
        <v>1695</v>
      </c>
      <c r="B1388" s="3" t="s">
        <v>1499</v>
      </c>
      <c r="C1388" s="3" t="s">
        <v>1496</v>
      </c>
      <c r="D1388" s="3" t="s">
        <v>1285</v>
      </c>
      <c r="E1388" s="3" t="str">
        <v>Oftringen</v>
      </c>
      <c r="G1388" s="19">
        <v>4333</v>
      </c>
      <c r="H1388" s="19" t="s">
        <v>4544</v>
      </c>
    </row>
    <row r="1389" spans="1:8" x14ac:dyDescent="0.2">
      <c r="A1389" s="3">
        <v>1696</v>
      </c>
      <c r="B1389" s="3" t="s">
        <v>1500</v>
      </c>
      <c r="C1389" s="3" t="s">
        <v>1496</v>
      </c>
      <c r="D1389" s="3" t="s">
        <v>1285</v>
      </c>
      <c r="E1389" s="3" t="str">
        <v>Reitnau</v>
      </c>
      <c r="G1389" s="19">
        <v>4334</v>
      </c>
      <c r="H1389" s="19" t="s">
        <v>4544</v>
      </c>
    </row>
    <row r="1390" spans="1:8" x14ac:dyDescent="0.2">
      <c r="A1390" s="3">
        <v>1726</v>
      </c>
      <c r="B1390" s="3" t="s">
        <v>1501</v>
      </c>
      <c r="C1390" s="3" t="s">
        <v>1496</v>
      </c>
      <c r="D1390" s="3" t="s">
        <v>1285</v>
      </c>
      <c r="E1390" s="3" t="str">
        <v>Rothrist</v>
      </c>
      <c r="G1390" s="19">
        <v>4402</v>
      </c>
      <c r="H1390" s="19" t="s">
        <v>4545</v>
      </c>
    </row>
    <row r="1391" spans="1:8" x14ac:dyDescent="0.2">
      <c r="A1391" s="3">
        <v>1726</v>
      </c>
      <c r="B1391" s="3" t="s">
        <v>1502</v>
      </c>
      <c r="C1391" s="3" t="s">
        <v>1496</v>
      </c>
      <c r="D1391" s="3" t="s">
        <v>1285</v>
      </c>
      <c r="E1391" s="3" t="str">
        <v>Safenwil</v>
      </c>
      <c r="G1391" s="19">
        <v>4410</v>
      </c>
      <c r="H1391" s="19" t="s">
        <v>4545</v>
      </c>
    </row>
    <row r="1392" spans="1:8" x14ac:dyDescent="0.2">
      <c r="A1392" s="3">
        <v>1726</v>
      </c>
      <c r="B1392" s="3" t="s">
        <v>1503</v>
      </c>
      <c r="C1392" s="3" t="s">
        <v>1496</v>
      </c>
      <c r="D1392" s="3" t="s">
        <v>1285</v>
      </c>
      <c r="E1392" s="3" t="str">
        <v>Staffelbach</v>
      </c>
      <c r="G1392" s="19">
        <v>4411</v>
      </c>
      <c r="H1392" s="19" t="s">
        <v>4545</v>
      </c>
    </row>
    <row r="1393" spans="1:8" x14ac:dyDescent="0.2">
      <c r="A1393" s="3">
        <v>1726</v>
      </c>
      <c r="B1393" s="3" t="s">
        <v>1504</v>
      </c>
      <c r="C1393" s="3" t="s">
        <v>1496</v>
      </c>
      <c r="D1393" s="3" t="s">
        <v>1285</v>
      </c>
      <c r="E1393" s="3" t="str">
        <v>Strengelbach</v>
      </c>
      <c r="G1393" s="19">
        <v>4412</v>
      </c>
      <c r="H1393" s="19" t="s">
        <v>4545</v>
      </c>
    </row>
    <row r="1394" spans="1:8" x14ac:dyDescent="0.2">
      <c r="A1394" s="3">
        <v>1727</v>
      </c>
      <c r="B1394" s="3" t="s">
        <v>1505</v>
      </c>
      <c r="C1394" s="3" t="s">
        <v>1496</v>
      </c>
      <c r="D1394" s="3" t="s">
        <v>1285</v>
      </c>
      <c r="E1394" s="3" t="str">
        <v>Uerkheim</v>
      </c>
      <c r="G1394" s="19">
        <v>4413</v>
      </c>
      <c r="H1394" s="19" t="s">
        <v>4545</v>
      </c>
    </row>
    <row r="1395" spans="1:8" x14ac:dyDescent="0.2">
      <c r="A1395" s="3">
        <v>1727</v>
      </c>
      <c r="B1395" s="3" t="s">
        <v>1506</v>
      </c>
      <c r="C1395" s="3" t="s">
        <v>1496</v>
      </c>
      <c r="D1395" s="3" t="s">
        <v>1285</v>
      </c>
      <c r="E1395" s="3" t="str">
        <v>Vordemwald</v>
      </c>
      <c r="G1395" s="19">
        <v>4414</v>
      </c>
      <c r="H1395" s="19" t="s">
        <v>4545</v>
      </c>
    </row>
    <row r="1396" spans="1:8" x14ac:dyDescent="0.2">
      <c r="A1396" s="3">
        <v>1728</v>
      </c>
      <c r="B1396" s="3" t="s">
        <v>1507</v>
      </c>
      <c r="C1396" s="3" t="s">
        <v>1496</v>
      </c>
      <c r="D1396" s="3" t="s">
        <v>1285</v>
      </c>
      <c r="E1396" s="3" t="str">
        <v>Wiliberg</v>
      </c>
      <c r="G1396" s="19">
        <v>4415</v>
      </c>
      <c r="H1396" s="19" t="s">
        <v>4545</v>
      </c>
    </row>
    <row r="1397" spans="1:8" x14ac:dyDescent="0.2">
      <c r="A1397" s="3">
        <v>1746</v>
      </c>
      <c r="B1397" s="3" t="s">
        <v>1508</v>
      </c>
      <c r="C1397" s="3" t="s">
        <v>1509</v>
      </c>
      <c r="D1397" s="3" t="s">
        <v>1285</v>
      </c>
      <c r="E1397" s="3" t="str">
        <v>Zofingen</v>
      </c>
      <c r="G1397" s="19">
        <v>4416</v>
      </c>
      <c r="H1397" s="19" t="s">
        <v>4545</v>
      </c>
    </row>
    <row r="1398" spans="1:8" x14ac:dyDescent="0.2">
      <c r="A1398" s="3">
        <v>1747</v>
      </c>
      <c r="B1398" s="3" t="s">
        <v>1510</v>
      </c>
      <c r="C1398" s="3" t="s">
        <v>1509</v>
      </c>
      <c r="D1398" s="3" t="s">
        <v>1285</v>
      </c>
      <c r="E1398" s="3" t="str">
        <v>Böttstein</v>
      </c>
      <c r="G1398" s="19">
        <v>4417</v>
      </c>
      <c r="H1398" s="19" t="s">
        <v>4545</v>
      </c>
    </row>
    <row r="1399" spans="1:8" x14ac:dyDescent="0.2">
      <c r="A1399" s="3">
        <v>1757</v>
      </c>
      <c r="B1399" s="3" t="s">
        <v>1511</v>
      </c>
      <c r="C1399" s="3" t="s">
        <v>1509</v>
      </c>
      <c r="D1399" s="3" t="s">
        <v>1285</v>
      </c>
      <c r="E1399" s="3" t="str">
        <v>Döttingen</v>
      </c>
      <c r="G1399" s="19">
        <v>4418</v>
      </c>
      <c r="H1399" s="19" t="s">
        <v>4545</v>
      </c>
    </row>
    <row r="1400" spans="1:8" x14ac:dyDescent="0.2">
      <c r="A1400" s="3">
        <v>1724</v>
      </c>
      <c r="B1400" s="3" t="s">
        <v>1512</v>
      </c>
      <c r="C1400" s="3" t="s">
        <v>1513</v>
      </c>
      <c r="D1400" s="3" t="s">
        <v>1285</v>
      </c>
      <c r="E1400" s="3" t="str">
        <v>Endingen</v>
      </c>
      <c r="G1400" s="19">
        <v>4419</v>
      </c>
      <c r="H1400" s="19" t="s">
        <v>4545</v>
      </c>
    </row>
    <row r="1401" spans="1:8" x14ac:dyDescent="0.2">
      <c r="A1401" s="3">
        <v>1731</v>
      </c>
      <c r="B1401" s="3" t="s">
        <v>1514</v>
      </c>
      <c r="C1401" s="3" t="s">
        <v>1513</v>
      </c>
      <c r="D1401" s="3" t="s">
        <v>1285</v>
      </c>
      <c r="E1401" s="3" t="str">
        <v>Fisibach</v>
      </c>
      <c r="G1401" s="19">
        <v>4421</v>
      </c>
      <c r="H1401" s="19" t="s">
        <v>4545</v>
      </c>
    </row>
    <row r="1402" spans="1:8" x14ac:dyDescent="0.2">
      <c r="A1402" s="3">
        <v>1732</v>
      </c>
      <c r="B1402" s="3" t="s">
        <v>1515</v>
      </c>
      <c r="C1402" s="3" t="s">
        <v>1513</v>
      </c>
      <c r="D1402" s="3" t="s">
        <v>1285</v>
      </c>
      <c r="E1402" s="3" t="str">
        <v>Full-Reuenthal</v>
      </c>
      <c r="G1402" s="19">
        <v>4422</v>
      </c>
      <c r="H1402" s="19" t="s">
        <v>4545</v>
      </c>
    </row>
    <row r="1403" spans="1:8" x14ac:dyDescent="0.2">
      <c r="A1403" s="3">
        <v>1796</v>
      </c>
      <c r="B1403" s="3" t="s">
        <v>1516</v>
      </c>
      <c r="C1403" s="3" t="s">
        <v>1516</v>
      </c>
      <c r="D1403" s="3" t="s">
        <v>1285</v>
      </c>
      <c r="E1403" s="3" t="str">
        <v>Klingnau</v>
      </c>
      <c r="G1403" s="19">
        <v>4423</v>
      </c>
      <c r="H1403" s="19" t="s">
        <v>4545</v>
      </c>
    </row>
    <row r="1404" spans="1:8" x14ac:dyDescent="0.2">
      <c r="A1404" s="3">
        <v>1583</v>
      </c>
      <c r="B1404" s="3" t="s">
        <v>1517</v>
      </c>
      <c r="C1404" s="3" t="s">
        <v>1518</v>
      </c>
      <c r="D1404" s="3" t="s">
        <v>1285</v>
      </c>
      <c r="E1404" s="3" t="str">
        <v>Koblenz</v>
      </c>
      <c r="G1404" s="19">
        <v>4424</v>
      </c>
      <c r="H1404" s="19" t="s">
        <v>4544</v>
      </c>
    </row>
    <row r="1405" spans="1:8" x14ac:dyDescent="0.2">
      <c r="A1405" s="3">
        <v>1783</v>
      </c>
      <c r="B1405" s="3" t="s">
        <v>1519</v>
      </c>
      <c r="C1405" s="3" t="s">
        <v>1518</v>
      </c>
      <c r="D1405" s="3" t="s">
        <v>1285</v>
      </c>
      <c r="E1405" s="3" t="str">
        <v>Leibstadt</v>
      </c>
      <c r="G1405" s="19">
        <v>4425</v>
      </c>
      <c r="H1405" s="19" t="s">
        <v>4544</v>
      </c>
    </row>
    <row r="1406" spans="1:8" x14ac:dyDescent="0.2">
      <c r="A1406" s="3">
        <v>1783</v>
      </c>
      <c r="B1406" s="3" t="s">
        <v>1520</v>
      </c>
      <c r="C1406" s="3" t="s">
        <v>1518</v>
      </c>
      <c r="D1406" s="3" t="s">
        <v>1285</v>
      </c>
      <c r="E1406" s="3" t="str">
        <v>Lengnau (AG)</v>
      </c>
      <c r="G1406" s="19">
        <v>4426</v>
      </c>
      <c r="H1406" s="19" t="s">
        <v>4544</v>
      </c>
    </row>
    <row r="1407" spans="1:8" x14ac:dyDescent="0.2">
      <c r="A1407" s="3">
        <v>1784</v>
      </c>
      <c r="B1407" s="3" t="s">
        <v>1518</v>
      </c>
      <c r="C1407" s="3" t="s">
        <v>1518</v>
      </c>
      <c r="D1407" s="3" t="s">
        <v>1285</v>
      </c>
      <c r="E1407" s="3" t="str">
        <v>Leuggern</v>
      </c>
      <c r="G1407" s="19">
        <v>4431</v>
      </c>
      <c r="H1407" s="19" t="s">
        <v>4544</v>
      </c>
    </row>
    <row r="1408" spans="1:8" x14ac:dyDescent="0.2">
      <c r="A1408" s="3">
        <v>1784</v>
      </c>
      <c r="B1408" s="3" t="s">
        <v>1521</v>
      </c>
      <c r="C1408" s="3" t="s">
        <v>1518</v>
      </c>
      <c r="D1408" s="3" t="s">
        <v>1285</v>
      </c>
      <c r="E1408" s="3" t="str">
        <v>Mellikon</v>
      </c>
      <c r="G1408" s="19">
        <v>4432</v>
      </c>
      <c r="H1408" s="19" t="s">
        <v>4544</v>
      </c>
    </row>
    <row r="1409" spans="1:8" x14ac:dyDescent="0.2">
      <c r="A1409" s="3">
        <v>1791</v>
      </c>
      <c r="B1409" s="3" t="s">
        <v>1522</v>
      </c>
      <c r="C1409" s="3" t="s">
        <v>1518</v>
      </c>
      <c r="D1409" s="3" t="s">
        <v>1285</v>
      </c>
      <c r="E1409" s="3" t="str">
        <v>Schneisingen</v>
      </c>
      <c r="G1409" s="19">
        <v>4433</v>
      </c>
      <c r="H1409" s="19" t="s">
        <v>4544</v>
      </c>
    </row>
    <row r="1410" spans="1:8" x14ac:dyDescent="0.2">
      <c r="A1410" s="3">
        <v>1785</v>
      </c>
      <c r="B1410" s="3" t="s">
        <v>1523</v>
      </c>
      <c r="C1410" s="3" t="s">
        <v>1524</v>
      </c>
      <c r="D1410" s="3" t="s">
        <v>1285</v>
      </c>
      <c r="E1410" s="3" t="str">
        <v>Siglistorf</v>
      </c>
      <c r="G1410" s="19">
        <v>4434</v>
      </c>
      <c r="H1410" s="19" t="s">
        <v>4544</v>
      </c>
    </row>
    <row r="1411" spans="1:8" x14ac:dyDescent="0.2">
      <c r="A1411" s="3">
        <v>3284</v>
      </c>
      <c r="B1411" s="3" t="s">
        <v>1525</v>
      </c>
      <c r="C1411" s="3" t="s">
        <v>1525</v>
      </c>
      <c r="D1411" s="3" t="s">
        <v>1285</v>
      </c>
      <c r="E1411" s="3" t="str">
        <v>Tegerfelden</v>
      </c>
      <c r="G1411" s="19">
        <v>4435</v>
      </c>
      <c r="H1411" s="19" t="s">
        <v>4544</v>
      </c>
    </row>
    <row r="1412" spans="1:8" x14ac:dyDescent="0.2">
      <c r="A1412" s="3">
        <v>3280</v>
      </c>
      <c r="B1412" s="3" t="s">
        <v>1526</v>
      </c>
      <c r="C1412" s="3" t="s">
        <v>1526</v>
      </c>
      <c r="D1412" s="3" t="s">
        <v>1285</v>
      </c>
      <c r="E1412" s="3" t="str">
        <v>Zurzach</v>
      </c>
      <c r="G1412" s="19">
        <v>4436</v>
      </c>
      <c r="H1412" s="19" t="s">
        <v>4544</v>
      </c>
    </row>
    <row r="1413" spans="1:8" x14ac:dyDescent="0.2">
      <c r="A1413" s="3">
        <v>1792</v>
      </c>
      <c r="B1413" s="3" t="s">
        <v>1527</v>
      </c>
      <c r="C1413" s="3" t="s">
        <v>1528</v>
      </c>
      <c r="D1413" s="3" t="s">
        <v>1285</v>
      </c>
      <c r="E1413" s="3" t="str">
        <v>Arbon</v>
      </c>
      <c r="G1413" s="19">
        <v>4437</v>
      </c>
      <c r="H1413" s="19" t="s">
        <v>4544</v>
      </c>
    </row>
    <row r="1414" spans="1:8" x14ac:dyDescent="0.2">
      <c r="A1414" s="3">
        <v>1792</v>
      </c>
      <c r="B1414" s="3" t="s">
        <v>1529</v>
      </c>
      <c r="C1414" s="3" t="s">
        <v>1528</v>
      </c>
      <c r="D1414" s="3" t="s">
        <v>1285</v>
      </c>
      <c r="E1414" s="3" t="str">
        <v>Dozwil</v>
      </c>
      <c r="G1414" s="19">
        <v>4438</v>
      </c>
      <c r="H1414" s="19" t="s">
        <v>4544</v>
      </c>
    </row>
    <row r="1415" spans="1:8" x14ac:dyDescent="0.2">
      <c r="A1415" s="3">
        <v>3206</v>
      </c>
      <c r="B1415" s="3" t="s">
        <v>1530</v>
      </c>
      <c r="C1415" s="3" t="s">
        <v>1528</v>
      </c>
      <c r="D1415" s="3" t="s">
        <v>1285</v>
      </c>
      <c r="E1415" s="3" t="str">
        <v>Egnach</v>
      </c>
      <c r="G1415" s="19">
        <v>4441</v>
      </c>
      <c r="H1415" s="19" t="s">
        <v>4544</v>
      </c>
    </row>
    <row r="1416" spans="1:8" x14ac:dyDescent="0.2">
      <c r="A1416" s="3">
        <v>3212</v>
      </c>
      <c r="B1416" s="3" t="s">
        <v>1528</v>
      </c>
      <c r="C1416" s="3" t="s">
        <v>1528</v>
      </c>
      <c r="D1416" s="3" t="s">
        <v>1285</v>
      </c>
      <c r="E1416" s="3" t="str">
        <v>Hefenhofen</v>
      </c>
      <c r="G1416" s="19">
        <v>4442</v>
      </c>
      <c r="H1416" s="19" t="s">
        <v>4544</v>
      </c>
    </row>
    <row r="1417" spans="1:8" x14ac:dyDescent="0.2">
      <c r="A1417" s="3">
        <v>3212</v>
      </c>
      <c r="B1417" s="3" t="s">
        <v>1531</v>
      </c>
      <c r="C1417" s="3" t="s">
        <v>1528</v>
      </c>
      <c r="D1417" s="3" t="s">
        <v>1285</v>
      </c>
      <c r="E1417" s="3" t="str">
        <v>Horn</v>
      </c>
      <c r="G1417" s="19">
        <v>4443</v>
      </c>
      <c r="H1417" s="19" t="s">
        <v>4544</v>
      </c>
    </row>
    <row r="1418" spans="1:8" x14ac:dyDescent="0.2">
      <c r="A1418" s="3">
        <v>3213</v>
      </c>
      <c r="B1418" s="3" t="s">
        <v>1532</v>
      </c>
      <c r="C1418" s="3" t="s">
        <v>1528</v>
      </c>
      <c r="D1418" s="3" t="s">
        <v>1285</v>
      </c>
      <c r="E1418" s="3" t="str">
        <v>Kesswil</v>
      </c>
      <c r="G1418" s="19">
        <v>4444</v>
      </c>
      <c r="H1418" s="19" t="s">
        <v>4544</v>
      </c>
    </row>
    <row r="1419" spans="1:8" x14ac:dyDescent="0.2">
      <c r="A1419" s="3">
        <v>3210</v>
      </c>
      <c r="B1419" s="3" t="s">
        <v>1533</v>
      </c>
      <c r="C1419" s="3" t="s">
        <v>1533</v>
      </c>
      <c r="D1419" s="3" t="s">
        <v>1285</v>
      </c>
      <c r="E1419" s="3" t="str">
        <v>Roggwil (TG)</v>
      </c>
      <c r="G1419" s="19">
        <v>4445</v>
      </c>
      <c r="H1419" s="19" t="s">
        <v>4544</v>
      </c>
    </row>
    <row r="1420" spans="1:8" x14ac:dyDescent="0.2">
      <c r="A1420" s="3">
        <v>3213</v>
      </c>
      <c r="B1420" s="3" t="s">
        <v>1534</v>
      </c>
      <c r="C1420" s="3" t="s">
        <v>1534</v>
      </c>
      <c r="D1420" s="3" t="s">
        <v>1285</v>
      </c>
      <c r="E1420" s="3" t="str">
        <v>Romanshorn</v>
      </c>
      <c r="G1420" s="19">
        <v>4446</v>
      </c>
      <c r="H1420" s="19" t="s">
        <v>4544</v>
      </c>
    </row>
    <row r="1421" spans="1:8" x14ac:dyDescent="0.2">
      <c r="A1421" s="3">
        <v>3280</v>
      </c>
      <c r="B1421" s="3" t="s">
        <v>1535</v>
      </c>
      <c r="C1421" s="3" t="s">
        <v>1535</v>
      </c>
      <c r="D1421" s="3" t="s">
        <v>1285</v>
      </c>
      <c r="E1421" s="3" t="str">
        <v>Salmsach</v>
      </c>
      <c r="G1421" s="19">
        <v>4447</v>
      </c>
      <c r="H1421" s="19" t="s">
        <v>4544</v>
      </c>
    </row>
    <row r="1422" spans="1:8" x14ac:dyDescent="0.2">
      <c r="A1422" s="3">
        <v>1721</v>
      </c>
      <c r="B1422" s="3" t="s">
        <v>1536</v>
      </c>
      <c r="C1422" s="3" t="s">
        <v>1537</v>
      </c>
      <c r="D1422" s="3" t="s">
        <v>1285</v>
      </c>
      <c r="E1422" s="3" t="str">
        <v>Sommeri</v>
      </c>
      <c r="G1422" s="19">
        <v>4448</v>
      </c>
      <c r="H1422" s="19" t="s">
        <v>4544</v>
      </c>
    </row>
    <row r="1423" spans="1:8" x14ac:dyDescent="0.2">
      <c r="A1423" s="3">
        <v>1721</v>
      </c>
      <c r="B1423" s="3" t="s">
        <v>1538</v>
      </c>
      <c r="C1423" s="3" t="s">
        <v>1537</v>
      </c>
      <c r="D1423" s="3" t="s">
        <v>1285</v>
      </c>
      <c r="E1423" s="3" t="str">
        <v>Uttwil</v>
      </c>
      <c r="G1423" s="19">
        <v>4450</v>
      </c>
      <c r="H1423" s="19" t="s">
        <v>4544</v>
      </c>
    </row>
    <row r="1424" spans="1:8" x14ac:dyDescent="0.2">
      <c r="A1424" s="3">
        <v>1721</v>
      </c>
      <c r="B1424" s="3" t="s">
        <v>1539</v>
      </c>
      <c r="C1424" s="3" t="s">
        <v>1537</v>
      </c>
      <c r="D1424" s="3" t="s">
        <v>1285</v>
      </c>
      <c r="E1424" s="3" t="str">
        <v>Amriswil</v>
      </c>
      <c r="G1424" s="19">
        <v>4451</v>
      </c>
      <c r="H1424" s="19" t="s">
        <v>4544</v>
      </c>
    </row>
    <row r="1425" spans="1:8" x14ac:dyDescent="0.2">
      <c r="A1425" s="3">
        <v>1721</v>
      </c>
      <c r="B1425" s="3" t="s">
        <v>1540</v>
      </c>
      <c r="C1425" s="3" t="s">
        <v>1537</v>
      </c>
      <c r="D1425" s="3" t="s">
        <v>1285</v>
      </c>
      <c r="E1425" s="3" t="str">
        <v>Bischofszell</v>
      </c>
      <c r="G1425" s="19">
        <v>4452</v>
      </c>
      <c r="H1425" s="19" t="s">
        <v>4544</v>
      </c>
    </row>
    <row r="1426" spans="1:8" x14ac:dyDescent="0.2">
      <c r="A1426" s="3">
        <v>3286</v>
      </c>
      <c r="B1426" s="3" t="s">
        <v>1541</v>
      </c>
      <c r="C1426" s="3" t="s">
        <v>1541</v>
      </c>
      <c r="D1426" s="3" t="s">
        <v>1285</v>
      </c>
      <c r="E1426" s="3" t="str">
        <v>Erlen</v>
      </c>
      <c r="G1426" s="19">
        <v>4453</v>
      </c>
      <c r="H1426" s="19" t="s">
        <v>4544</v>
      </c>
    </row>
    <row r="1427" spans="1:8" x14ac:dyDescent="0.2">
      <c r="A1427" s="3">
        <v>1595</v>
      </c>
      <c r="B1427" s="3" t="s">
        <v>1542</v>
      </c>
      <c r="C1427" s="3" t="s">
        <v>1543</v>
      </c>
      <c r="D1427" s="3" t="s">
        <v>1285</v>
      </c>
      <c r="E1427" s="3" t="str">
        <v>Hauptwil-Gottshaus</v>
      </c>
      <c r="G1427" s="19">
        <v>4455</v>
      </c>
      <c r="H1427" s="19" t="s">
        <v>4544</v>
      </c>
    </row>
    <row r="1428" spans="1:8" x14ac:dyDescent="0.2">
      <c r="A1428" s="3">
        <v>1793</v>
      </c>
      <c r="B1428" s="3" t="s">
        <v>1544</v>
      </c>
      <c r="C1428" s="3" t="s">
        <v>1543</v>
      </c>
      <c r="D1428" s="3" t="s">
        <v>1285</v>
      </c>
      <c r="E1428" s="3" t="str">
        <v>Hohentannen</v>
      </c>
      <c r="G1428" s="19">
        <v>4456</v>
      </c>
      <c r="H1428" s="19" t="s">
        <v>4544</v>
      </c>
    </row>
    <row r="1429" spans="1:8" x14ac:dyDescent="0.2">
      <c r="A1429" s="3">
        <v>1794</v>
      </c>
      <c r="B1429" s="3" t="s">
        <v>1545</v>
      </c>
      <c r="C1429" s="3" t="s">
        <v>1543</v>
      </c>
      <c r="D1429" s="3" t="s">
        <v>1285</v>
      </c>
      <c r="E1429" s="3" t="str">
        <v>Kradolf-Schönenberg</v>
      </c>
      <c r="G1429" s="19">
        <v>4457</v>
      </c>
      <c r="H1429" s="19" t="s">
        <v>4544</v>
      </c>
    </row>
    <row r="1430" spans="1:8" x14ac:dyDescent="0.2">
      <c r="A1430" s="3">
        <v>1795</v>
      </c>
      <c r="B1430" s="3" t="s">
        <v>1546</v>
      </c>
      <c r="C1430" s="3" t="s">
        <v>1543</v>
      </c>
      <c r="D1430" s="3" t="s">
        <v>1285</v>
      </c>
      <c r="E1430" s="3" t="str">
        <v>Sulgen</v>
      </c>
      <c r="G1430" s="19">
        <v>4458</v>
      </c>
      <c r="H1430" s="19" t="s">
        <v>4544</v>
      </c>
    </row>
    <row r="1431" spans="1:8" x14ac:dyDescent="0.2">
      <c r="A1431" s="3">
        <v>3215</v>
      </c>
      <c r="B1431" s="3" t="s">
        <v>1547</v>
      </c>
      <c r="C1431" s="3" t="s">
        <v>1543</v>
      </c>
      <c r="D1431" s="3" t="s">
        <v>1285</v>
      </c>
      <c r="E1431" s="3" t="str">
        <v>Zihlschlacht-Sitterdorf</v>
      </c>
      <c r="G1431" s="19">
        <v>4460</v>
      </c>
      <c r="H1431" s="19" t="s">
        <v>4544</v>
      </c>
    </row>
    <row r="1432" spans="1:8" x14ac:dyDescent="0.2">
      <c r="A1432" s="3">
        <v>3215</v>
      </c>
      <c r="B1432" s="3" t="s">
        <v>1548</v>
      </c>
      <c r="C1432" s="3" t="s">
        <v>1543</v>
      </c>
      <c r="D1432" s="3" t="s">
        <v>1285</v>
      </c>
      <c r="E1432" s="3" t="str">
        <v>Basadingen-Schlattingen</v>
      </c>
      <c r="G1432" s="19">
        <v>4461</v>
      </c>
      <c r="H1432" s="19" t="s">
        <v>4544</v>
      </c>
    </row>
    <row r="1433" spans="1:8" x14ac:dyDescent="0.2">
      <c r="A1433" s="3">
        <v>3215</v>
      </c>
      <c r="B1433" s="3" t="s">
        <v>1549</v>
      </c>
      <c r="C1433" s="3" t="s">
        <v>1543</v>
      </c>
      <c r="D1433" s="3" t="s">
        <v>1285</v>
      </c>
      <c r="E1433" s="3" t="str">
        <v>Diessenhofen</v>
      </c>
      <c r="G1433" s="19">
        <v>4462</v>
      </c>
      <c r="H1433" s="19" t="s">
        <v>4544</v>
      </c>
    </row>
    <row r="1434" spans="1:8" x14ac:dyDescent="0.2">
      <c r="A1434" s="3">
        <v>3280</v>
      </c>
      <c r="B1434" s="3" t="s">
        <v>1543</v>
      </c>
      <c r="C1434" s="3" t="s">
        <v>1543</v>
      </c>
      <c r="D1434" s="3" t="s">
        <v>1285</v>
      </c>
      <c r="E1434" s="3" t="str">
        <v>Schlatt (TG)</v>
      </c>
      <c r="G1434" s="19">
        <v>4463</v>
      </c>
      <c r="H1434" s="19" t="s">
        <v>4544</v>
      </c>
    </row>
    <row r="1435" spans="1:8" x14ac:dyDescent="0.2">
      <c r="A1435" s="3">
        <v>3285</v>
      </c>
      <c r="B1435" s="3" t="s">
        <v>1550</v>
      </c>
      <c r="C1435" s="3" t="s">
        <v>1543</v>
      </c>
      <c r="D1435" s="3" t="s">
        <v>1285</v>
      </c>
      <c r="E1435" s="3" t="str">
        <v>Aadorf</v>
      </c>
      <c r="G1435" s="19">
        <v>4464</v>
      </c>
      <c r="H1435" s="19" t="s">
        <v>4544</v>
      </c>
    </row>
    <row r="1436" spans="1:8" x14ac:dyDescent="0.2">
      <c r="A1436" s="3">
        <v>3216</v>
      </c>
      <c r="B1436" s="3" t="s">
        <v>1551</v>
      </c>
      <c r="C1436" s="3" t="s">
        <v>1552</v>
      </c>
      <c r="D1436" s="3" t="s">
        <v>1285</v>
      </c>
      <c r="E1436" s="3" t="str">
        <v>Felben-Wellhausen</v>
      </c>
      <c r="G1436" s="19">
        <v>4465</v>
      </c>
      <c r="H1436" s="19" t="s">
        <v>4544</v>
      </c>
    </row>
    <row r="1437" spans="1:8" x14ac:dyDescent="0.2">
      <c r="A1437" s="3">
        <v>3216</v>
      </c>
      <c r="B1437" s="3" t="s">
        <v>1553</v>
      </c>
      <c r="C1437" s="3" t="s">
        <v>1552</v>
      </c>
      <c r="D1437" s="3" t="s">
        <v>1285</v>
      </c>
      <c r="E1437" s="3" t="str">
        <v>Frauenfeld</v>
      </c>
      <c r="G1437" s="19">
        <v>4466</v>
      </c>
      <c r="H1437" s="19" t="s">
        <v>4544</v>
      </c>
    </row>
    <row r="1438" spans="1:8" x14ac:dyDescent="0.2">
      <c r="A1438" s="3">
        <v>3214</v>
      </c>
      <c r="B1438" s="3" t="s">
        <v>1554</v>
      </c>
      <c r="C1438" s="3" t="s">
        <v>1554</v>
      </c>
      <c r="D1438" s="3" t="s">
        <v>1285</v>
      </c>
      <c r="E1438" s="3" t="str">
        <v>Gachnang</v>
      </c>
      <c r="G1438" s="19">
        <v>4467</v>
      </c>
      <c r="H1438" s="19" t="s">
        <v>4544</v>
      </c>
    </row>
    <row r="1439" spans="1:8" x14ac:dyDescent="0.2">
      <c r="A1439" s="3">
        <v>1786</v>
      </c>
      <c r="B1439" s="3" t="s">
        <v>1555</v>
      </c>
      <c r="C1439" s="3" t="s">
        <v>1556</v>
      </c>
      <c r="D1439" s="3" t="s">
        <v>1285</v>
      </c>
      <c r="E1439" s="3" t="str">
        <v>Hüttlingen</v>
      </c>
      <c r="G1439" s="19">
        <v>4468</v>
      </c>
      <c r="H1439" s="19" t="s">
        <v>4544</v>
      </c>
    </row>
    <row r="1440" spans="1:8" x14ac:dyDescent="0.2">
      <c r="A1440" s="3">
        <v>1787</v>
      </c>
      <c r="B1440" s="3" t="s">
        <v>1557</v>
      </c>
      <c r="C1440" s="3" t="s">
        <v>1556</v>
      </c>
      <c r="D1440" s="3" t="s">
        <v>1285</v>
      </c>
      <c r="E1440" s="3" t="str">
        <v>Matzingen</v>
      </c>
      <c r="G1440" s="19">
        <v>4469</v>
      </c>
      <c r="H1440" s="19" t="s">
        <v>4544</v>
      </c>
    </row>
    <row r="1441" spans="1:8" x14ac:dyDescent="0.2">
      <c r="A1441" s="3">
        <v>1787</v>
      </c>
      <c r="B1441" s="3" t="s">
        <v>1558</v>
      </c>
      <c r="C1441" s="3" t="s">
        <v>1556</v>
      </c>
      <c r="D1441" s="3" t="s">
        <v>1285</v>
      </c>
      <c r="E1441" s="3" t="str">
        <v>Neunforn</v>
      </c>
      <c r="G1441" s="19">
        <v>4492</v>
      </c>
      <c r="H1441" s="19" t="s">
        <v>4544</v>
      </c>
    </row>
    <row r="1442" spans="1:8" x14ac:dyDescent="0.2">
      <c r="A1442" s="3">
        <v>1788</v>
      </c>
      <c r="B1442" s="3" t="s">
        <v>1559</v>
      </c>
      <c r="C1442" s="3" t="s">
        <v>1556</v>
      </c>
      <c r="D1442" s="3" t="s">
        <v>1285</v>
      </c>
      <c r="E1442" s="3" t="str">
        <v>Stettfurt</v>
      </c>
      <c r="G1442" s="19">
        <v>4493</v>
      </c>
      <c r="H1442" s="19" t="s">
        <v>4544</v>
      </c>
    </row>
    <row r="1443" spans="1:8" x14ac:dyDescent="0.2">
      <c r="A1443" s="3">
        <v>1789</v>
      </c>
      <c r="B1443" s="3" t="s">
        <v>1560</v>
      </c>
      <c r="C1443" s="3" t="s">
        <v>1556</v>
      </c>
      <c r="D1443" s="3" t="s">
        <v>1285</v>
      </c>
      <c r="E1443" s="3" t="str">
        <v>Thundorf</v>
      </c>
      <c r="G1443" s="19">
        <v>4494</v>
      </c>
      <c r="H1443" s="19" t="s">
        <v>4544</v>
      </c>
    </row>
    <row r="1444" spans="1:8" x14ac:dyDescent="0.2">
      <c r="A1444" s="3">
        <v>1719</v>
      </c>
      <c r="B1444" s="3" t="s">
        <v>1561</v>
      </c>
      <c r="C1444" s="3" t="s">
        <v>1561</v>
      </c>
      <c r="D1444" s="3" t="s">
        <v>1285</v>
      </c>
      <c r="E1444" s="3" t="str">
        <v>Uesslingen-Buch</v>
      </c>
      <c r="G1444" s="19">
        <v>4495</v>
      </c>
      <c r="H1444" s="19" t="s">
        <v>4544</v>
      </c>
    </row>
    <row r="1445" spans="1:8" x14ac:dyDescent="0.2">
      <c r="A1445" s="3">
        <v>3186</v>
      </c>
      <c r="B1445" s="3" t="s">
        <v>1562</v>
      </c>
      <c r="C1445" s="3" t="s">
        <v>1562</v>
      </c>
      <c r="D1445" s="3" t="s">
        <v>1285</v>
      </c>
      <c r="E1445" s="3" t="str">
        <v>Warth-Weiningen</v>
      </c>
      <c r="G1445" s="19">
        <v>4496</v>
      </c>
      <c r="H1445" s="19" t="s">
        <v>4544</v>
      </c>
    </row>
    <row r="1446" spans="1:8" x14ac:dyDescent="0.2">
      <c r="A1446" s="3">
        <v>1735</v>
      </c>
      <c r="B1446" s="3" t="s">
        <v>1563</v>
      </c>
      <c r="C1446" s="3" t="s">
        <v>1563</v>
      </c>
      <c r="D1446" s="3" t="s">
        <v>1285</v>
      </c>
      <c r="E1446" s="3" t="str">
        <v>Altnau</v>
      </c>
      <c r="G1446" s="19">
        <v>4497</v>
      </c>
      <c r="H1446" s="19" t="s">
        <v>4544</v>
      </c>
    </row>
    <row r="1447" spans="1:8" x14ac:dyDescent="0.2">
      <c r="A1447" s="3">
        <v>3178</v>
      </c>
      <c r="B1447" s="3" t="s">
        <v>1564</v>
      </c>
      <c r="C1447" s="3" t="s">
        <v>1564</v>
      </c>
      <c r="D1447" s="3" t="s">
        <v>1285</v>
      </c>
      <c r="E1447" s="3" t="str">
        <v>Bottighofen</v>
      </c>
      <c r="G1447" s="19">
        <v>4500</v>
      </c>
      <c r="H1447" s="19" t="s">
        <v>4547</v>
      </c>
    </row>
    <row r="1448" spans="1:8" x14ac:dyDescent="0.2">
      <c r="A1448" s="3">
        <v>1714</v>
      </c>
      <c r="B1448" s="3" t="s">
        <v>1565</v>
      </c>
      <c r="C1448" s="3" t="s">
        <v>1565</v>
      </c>
      <c r="D1448" s="3" t="s">
        <v>1285</v>
      </c>
      <c r="E1448" s="3" t="str">
        <v>Ermatingen</v>
      </c>
      <c r="G1448" s="19">
        <v>4512</v>
      </c>
      <c r="H1448" s="19" t="s">
        <v>4547</v>
      </c>
    </row>
    <row r="1449" spans="1:8" x14ac:dyDescent="0.2">
      <c r="A1449" s="3">
        <v>1716</v>
      </c>
      <c r="B1449" s="3" t="s">
        <v>1566</v>
      </c>
      <c r="C1449" s="3" t="s">
        <v>1566</v>
      </c>
      <c r="D1449" s="3" t="s">
        <v>1285</v>
      </c>
      <c r="E1449" s="3" t="str">
        <v>Gottlieben</v>
      </c>
      <c r="G1449" s="19">
        <v>4513</v>
      </c>
      <c r="H1449" s="19" t="s">
        <v>4547</v>
      </c>
    </row>
    <row r="1450" spans="1:8" x14ac:dyDescent="0.2">
      <c r="A1450" s="3">
        <v>1716</v>
      </c>
      <c r="B1450" s="3" t="s">
        <v>1567</v>
      </c>
      <c r="C1450" s="3" t="s">
        <v>1566</v>
      </c>
      <c r="D1450" s="3" t="s">
        <v>1285</v>
      </c>
      <c r="E1450" s="3" t="str">
        <v>Güttingen</v>
      </c>
      <c r="G1450" s="19">
        <v>4514</v>
      </c>
      <c r="H1450" s="19" t="s">
        <v>4547</v>
      </c>
    </row>
    <row r="1451" spans="1:8" x14ac:dyDescent="0.2">
      <c r="A1451" s="3">
        <v>1716</v>
      </c>
      <c r="B1451" s="3" t="s">
        <v>1568</v>
      </c>
      <c r="C1451" s="3" t="s">
        <v>1566</v>
      </c>
      <c r="D1451" s="3" t="s">
        <v>1285</v>
      </c>
      <c r="E1451" s="3" t="str">
        <v>Kemmental</v>
      </c>
      <c r="G1451" s="19">
        <v>4515</v>
      </c>
      <c r="H1451" s="19" t="s">
        <v>4547</v>
      </c>
    </row>
    <row r="1452" spans="1:8" x14ac:dyDescent="0.2">
      <c r="A1452" s="3">
        <v>1719</v>
      </c>
      <c r="B1452" s="3" t="s">
        <v>1569</v>
      </c>
      <c r="C1452" s="3" t="s">
        <v>1566</v>
      </c>
      <c r="D1452" s="3" t="s">
        <v>1285</v>
      </c>
      <c r="E1452" s="3" t="str">
        <v>Kreuzlingen</v>
      </c>
      <c r="G1452" s="19">
        <v>4522</v>
      </c>
      <c r="H1452" s="19" t="s">
        <v>4547</v>
      </c>
    </row>
    <row r="1453" spans="1:8" x14ac:dyDescent="0.2">
      <c r="A1453" s="3">
        <v>1737</v>
      </c>
      <c r="B1453" s="3" t="s">
        <v>1570</v>
      </c>
      <c r="C1453" s="3" t="s">
        <v>1570</v>
      </c>
      <c r="D1453" s="3" t="s">
        <v>1285</v>
      </c>
      <c r="E1453" s="3" t="str">
        <v>Langrickenbach</v>
      </c>
      <c r="G1453" s="19">
        <v>4523</v>
      </c>
      <c r="H1453" s="19" t="s">
        <v>4547</v>
      </c>
    </row>
    <row r="1454" spans="1:8" x14ac:dyDescent="0.2">
      <c r="A1454" s="3">
        <v>1718</v>
      </c>
      <c r="B1454" s="3" t="s">
        <v>1571</v>
      </c>
      <c r="C1454" s="3" t="s">
        <v>1571</v>
      </c>
      <c r="D1454" s="3" t="s">
        <v>1285</v>
      </c>
      <c r="E1454" s="3" t="str">
        <v>Lengwil</v>
      </c>
      <c r="G1454" s="19">
        <v>4524</v>
      </c>
      <c r="H1454" s="19" t="s">
        <v>4547</v>
      </c>
    </row>
    <row r="1455" spans="1:8" x14ac:dyDescent="0.2">
      <c r="A1455" s="3">
        <v>1736</v>
      </c>
      <c r="B1455" s="3" t="s">
        <v>1572</v>
      </c>
      <c r="C1455" s="3" t="s">
        <v>1572</v>
      </c>
      <c r="D1455" s="3" t="s">
        <v>1285</v>
      </c>
      <c r="E1455" s="3" t="str">
        <v>Münsterlingen</v>
      </c>
      <c r="G1455" s="19">
        <v>4525</v>
      </c>
      <c r="H1455" s="19" t="s">
        <v>4547</v>
      </c>
    </row>
    <row r="1456" spans="1:8" x14ac:dyDescent="0.2">
      <c r="A1456" s="3">
        <v>1717</v>
      </c>
      <c r="B1456" s="3" t="s">
        <v>1573</v>
      </c>
      <c r="C1456" s="3" t="s">
        <v>1573</v>
      </c>
      <c r="D1456" s="3" t="s">
        <v>1285</v>
      </c>
      <c r="E1456" s="3" t="str">
        <v>Tägerwilen</v>
      </c>
      <c r="G1456" s="19">
        <v>4528</v>
      </c>
      <c r="H1456" s="19" t="s">
        <v>4547</v>
      </c>
    </row>
    <row r="1457" spans="1:8" x14ac:dyDescent="0.2">
      <c r="A1457" s="3">
        <v>3185</v>
      </c>
      <c r="B1457" s="3" t="s">
        <v>1574</v>
      </c>
      <c r="C1457" s="3" t="s">
        <v>1575</v>
      </c>
      <c r="D1457" s="3" t="s">
        <v>1285</v>
      </c>
      <c r="E1457" s="3" t="str">
        <v>Wäldi</v>
      </c>
      <c r="G1457" s="19">
        <v>4532</v>
      </c>
      <c r="H1457" s="19" t="s">
        <v>4547</v>
      </c>
    </row>
    <row r="1458" spans="1:8" x14ac:dyDescent="0.2">
      <c r="A1458" s="3">
        <v>1712</v>
      </c>
      <c r="B1458" s="3" t="s">
        <v>1576</v>
      </c>
      <c r="C1458" s="3" t="s">
        <v>1576</v>
      </c>
      <c r="D1458" s="3" t="s">
        <v>1285</v>
      </c>
      <c r="E1458" s="3" t="str">
        <v>Affeltrangen</v>
      </c>
      <c r="G1458" s="19">
        <v>4533</v>
      </c>
      <c r="H1458" s="19" t="s">
        <v>4547</v>
      </c>
    </row>
    <row r="1459" spans="1:8" x14ac:dyDescent="0.2">
      <c r="A1459" s="3">
        <v>1713</v>
      </c>
      <c r="B1459" s="3" t="s">
        <v>1577</v>
      </c>
      <c r="C1459" s="3" t="s">
        <v>1576</v>
      </c>
      <c r="D1459" s="3" t="s">
        <v>1285</v>
      </c>
      <c r="E1459" s="3" t="str">
        <v>Bettwiesen</v>
      </c>
      <c r="G1459" s="19">
        <v>4534</v>
      </c>
      <c r="H1459" s="19" t="s">
        <v>4547</v>
      </c>
    </row>
    <row r="1460" spans="1:8" x14ac:dyDescent="0.2">
      <c r="A1460" s="3">
        <v>1715</v>
      </c>
      <c r="B1460" s="3" t="s">
        <v>1578</v>
      </c>
      <c r="C1460" s="3" t="s">
        <v>1576</v>
      </c>
      <c r="D1460" s="3" t="s">
        <v>1285</v>
      </c>
      <c r="E1460" s="3" t="str">
        <v>Bichelsee-Balterswil</v>
      </c>
      <c r="G1460" s="19">
        <v>4535</v>
      </c>
      <c r="H1460" s="19" t="s">
        <v>4547</v>
      </c>
    </row>
    <row r="1461" spans="1:8" x14ac:dyDescent="0.2">
      <c r="A1461" s="3">
        <v>1734</v>
      </c>
      <c r="B1461" s="3" t="s">
        <v>1579</v>
      </c>
      <c r="C1461" s="3" t="s">
        <v>1579</v>
      </c>
      <c r="D1461" s="3" t="s">
        <v>1285</v>
      </c>
      <c r="E1461" s="3" t="str">
        <v>Braunau</v>
      </c>
      <c r="G1461" s="19">
        <v>4536</v>
      </c>
      <c r="H1461" s="19" t="s">
        <v>4547</v>
      </c>
    </row>
    <row r="1462" spans="1:8" x14ac:dyDescent="0.2">
      <c r="A1462" s="3">
        <v>3182</v>
      </c>
      <c r="B1462" s="3" t="s">
        <v>1580</v>
      </c>
      <c r="C1462" s="3" t="s">
        <v>1580</v>
      </c>
      <c r="D1462" s="3" t="s">
        <v>1285</v>
      </c>
      <c r="E1462" s="3" t="str">
        <v>Eschlikon</v>
      </c>
      <c r="G1462" s="19">
        <v>4537</v>
      </c>
      <c r="H1462" s="19" t="s">
        <v>4547</v>
      </c>
    </row>
    <row r="1463" spans="1:8" x14ac:dyDescent="0.2">
      <c r="A1463" s="3">
        <v>3175</v>
      </c>
      <c r="B1463" s="3" t="s">
        <v>1581</v>
      </c>
      <c r="C1463" s="3" t="s">
        <v>1582</v>
      </c>
      <c r="D1463" s="3" t="s">
        <v>1285</v>
      </c>
      <c r="E1463" s="3" t="str">
        <v>Fischingen</v>
      </c>
      <c r="G1463" s="19">
        <v>4538</v>
      </c>
      <c r="H1463" s="19" t="s">
        <v>4547</v>
      </c>
    </row>
    <row r="1464" spans="1:8" x14ac:dyDescent="0.2">
      <c r="A1464" s="3">
        <v>3184</v>
      </c>
      <c r="B1464" s="3" t="s">
        <v>1583</v>
      </c>
      <c r="C1464" s="3" t="s">
        <v>1582</v>
      </c>
      <c r="D1464" s="3" t="s">
        <v>1285</v>
      </c>
      <c r="E1464" s="3" t="str">
        <v>Lommis</v>
      </c>
      <c r="G1464" s="19">
        <v>4539</v>
      </c>
      <c r="H1464" s="19" t="s">
        <v>4547</v>
      </c>
    </row>
    <row r="1465" spans="1:8" x14ac:dyDescent="0.2">
      <c r="A1465" s="3">
        <v>1616</v>
      </c>
      <c r="B1465" s="3" t="s">
        <v>1584</v>
      </c>
      <c r="C1465" s="3" t="s">
        <v>1584</v>
      </c>
      <c r="D1465" s="3" t="s">
        <v>1285</v>
      </c>
      <c r="E1465" s="3" t="str">
        <v>Münchwilen (TG)</v>
      </c>
      <c r="G1465" s="19">
        <v>4542</v>
      </c>
      <c r="H1465" s="19" t="s">
        <v>4547</v>
      </c>
    </row>
    <row r="1466" spans="1:8" x14ac:dyDescent="0.2">
      <c r="A1466" s="3">
        <v>1617</v>
      </c>
      <c r="B1466" s="3" t="s">
        <v>1585</v>
      </c>
      <c r="C1466" s="3" t="s">
        <v>1584</v>
      </c>
      <c r="D1466" s="3" t="s">
        <v>1285</v>
      </c>
      <c r="E1466" s="3" t="str">
        <v>Rickenbach (TG)</v>
      </c>
      <c r="G1466" s="19">
        <v>4543</v>
      </c>
      <c r="H1466" s="19" t="s">
        <v>4547</v>
      </c>
    </row>
    <row r="1467" spans="1:8" x14ac:dyDescent="0.2">
      <c r="A1467" s="3">
        <v>1615</v>
      </c>
      <c r="B1467" s="3" t="s">
        <v>1586</v>
      </c>
      <c r="C1467" s="3" t="s">
        <v>1586</v>
      </c>
      <c r="D1467" s="3" t="s">
        <v>1285</v>
      </c>
      <c r="E1467" s="3" t="str">
        <v>Schönholzerswilen</v>
      </c>
      <c r="G1467" s="19">
        <v>4552</v>
      </c>
      <c r="H1467" s="19" t="s">
        <v>4547</v>
      </c>
    </row>
    <row r="1468" spans="1:8" x14ac:dyDescent="0.2">
      <c r="A1468" s="3">
        <v>1618</v>
      </c>
      <c r="B1468" s="3" t="s">
        <v>1587</v>
      </c>
      <c r="C1468" s="3" t="s">
        <v>1588</v>
      </c>
      <c r="D1468" s="3" t="s">
        <v>1285</v>
      </c>
      <c r="E1468" s="3" t="str">
        <v>Sirnach</v>
      </c>
      <c r="G1468" s="19">
        <v>4553</v>
      </c>
      <c r="H1468" s="19" t="s">
        <v>4547</v>
      </c>
    </row>
    <row r="1469" spans="1:8" x14ac:dyDescent="0.2">
      <c r="A1469" s="3">
        <v>1619</v>
      </c>
      <c r="B1469" s="3" t="s">
        <v>1589</v>
      </c>
      <c r="C1469" s="3" t="s">
        <v>1588</v>
      </c>
      <c r="D1469" s="3" t="s">
        <v>1285</v>
      </c>
      <c r="E1469" s="3" t="str">
        <v>Tobel-Tägerschen</v>
      </c>
      <c r="G1469" s="19">
        <v>4554</v>
      </c>
      <c r="H1469" s="19" t="s">
        <v>4547</v>
      </c>
    </row>
    <row r="1470" spans="1:8" x14ac:dyDescent="0.2">
      <c r="A1470" s="3">
        <v>1614</v>
      </c>
      <c r="B1470" s="3" t="s">
        <v>1590</v>
      </c>
      <c r="C1470" s="3" t="s">
        <v>1590</v>
      </c>
      <c r="D1470" s="3" t="s">
        <v>1285</v>
      </c>
      <c r="E1470" s="3" t="str">
        <v>Wängi</v>
      </c>
      <c r="G1470" s="19">
        <v>4556</v>
      </c>
      <c r="H1470" s="19" t="s">
        <v>4547</v>
      </c>
    </row>
    <row r="1471" spans="1:8" x14ac:dyDescent="0.2">
      <c r="A1471" s="3">
        <v>1617</v>
      </c>
      <c r="B1471" s="3" t="s">
        <v>1591</v>
      </c>
      <c r="C1471" s="3" t="s">
        <v>1591</v>
      </c>
      <c r="D1471" s="3" t="s">
        <v>1285</v>
      </c>
      <c r="E1471" s="3" t="str">
        <v>Wilen (TG)</v>
      </c>
      <c r="G1471" s="19">
        <v>4557</v>
      </c>
      <c r="H1471" s="19" t="s">
        <v>4547</v>
      </c>
    </row>
    <row r="1472" spans="1:8" x14ac:dyDescent="0.2">
      <c r="A1472" s="3">
        <v>1609</v>
      </c>
      <c r="B1472" s="3" t="s">
        <v>1592</v>
      </c>
      <c r="C1472" s="3" t="s">
        <v>1593</v>
      </c>
      <c r="D1472" s="3" t="s">
        <v>1285</v>
      </c>
      <c r="E1472" s="3" t="str">
        <v>Wuppenau</v>
      </c>
      <c r="G1472" s="19">
        <v>4558</v>
      </c>
      <c r="H1472" s="19" t="s">
        <v>4547</v>
      </c>
    </row>
    <row r="1473" spans="1:8" x14ac:dyDescent="0.2">
      <c r="A1473" s="3">
        <v>1609</v>
      </c>
      <c r="B1473" s="3" t="s">
        <v>1594</v>
      </c>
      <c r="C1473" s="3" t="s">
        <v>1593</v>
      </c>
      <c r="D1473" s="3" t="s">
        <v>1285</v>
      </c>
      <c r="E1473" s="3" t="str">
        <v>Berlingen</v>
      </c>
      <c r="G1473" s="19">
        <v>4562</v>
      </c>
      <c r="H1473" s="19" t="s">
        <v>4547</v>
      </c>
    </row>
    <row r="1474" spans="1:8" x14ac:dyDescent="0.2">
      <c r="A1474" s="3">
        <v>1609</v>
      </c>
      <c r="B1474" s="3" t="s">
        <v>1595</v>
      </c>
      <c r="C1474" s="3" t="s">
        <v>1593</v>
      </c>
      <c r="D1474" s="3" t="s">
        <v>1285</v>
      </c>
      <c r="E1474" s="3" t="str">
        <v>Eschenz</v>
      </c>
      <c r="G1474" s="19">
        <v>4563</v>
      </c>
      <c r="H1474" s="19" t="s">
        <v>4547</v>
      </c>
    </row>
    <row r="1475" spans="1:8" x14ac:dyDescent="0.2">
      <c r="A1475" s="3">
        <v>1623</v>
      </c>
      <c r="B1475" s="3" t="s">
        <v>1596</v>
      </c>
      <c r="C1475" s="3" t="s">
        <v>1596</v>
      </c>
      <c r="D1475" s="3" t="s">
        <v>1285</v>
      </c>
      <c r="E1475" s="3" t="str">
        <v>Herdern</v>
      </c>
      <c r="G1475" s="19">
        <v>4564</v>
      </c>
      <c r="H1475" s="19" t="s">
        <v>4547</v>
      </c>
    </row>
    <row r="1476" spans="1:8" x14ac:dyDescent="0.2">
      <c r="A1476" s="3">
        <v>1699</v>
      </c>
      <c r="B1476" s="3" t="s">
        <v>1597</v>
      </c>
      <c r="C1476" s="3" t="s">
        <v>1598</v>
      </c>
      <c r="D1476" s="3" t="s">
        <v>1285</v>
      </c>
      <c r="E1476" s="3" t="str">
        <v>Homburg</v>
      </c>
      <c r="G1476" s="19">
        <v>4565</v>
      </c>
      <c r="H1476" s="19" t="s">
        <v>4547</v>
      </c>
    </row>
    <row r="1477" spans="1:8" x14ac:dyDescent="0.2">
      <c r="A1477" s="3">
        <v>1699</v>
      </c>
      <c r="B1477" s="3" t="s">
        <v>1599</v>
      </c>
      <c r="C1477" s="3" t="s">
        <v>1598</v>
      </c>
      <c r="D1477" s="3" t="s">
        <v>1285</v>
      </c>
      <c r="E1477" s="3" t="str">
        <v>Hüttwilen</v>
      </c>
      <c r="G1477" s="19">
        <v>4566</v>
      </c>
      <c r="H1477" s="19" t="s">
        <v>4547</v>
      </c>
    </row>
    <row r="1478" spans="1:8" x14ac:dyDescent="0.2">
      <c r="A1478" s="3">
        <v>1699</v>
      </c>
      <c r="B1478" s="3" t="s">
        <v>1600</v>
      </c>
      <c r="C1478" s="3" t="s">
        <v>1598</v>
      </c>
      <c r="D1478" s="3" t="s">
        <v>1285</v>
      </c>
      <c r="E1478" s="3" t="str">
        <v>Mammern</v>
      </c>
      <c r="G1478" s="19">
        <v>4571</v>
      </c>
      <c r="H1478" s="19" t="s">
        <v>4539</v>
      </c>
    </row>
    <row r="1479" spans="1:8" x14ac:dyDescent="0.2">
      <c r="A1479" s="3">
        <v>1611</v>
      </c>
      <c r="B1479" s="3" t="s">
        <v>1601</v>
      </c>
      <c r="C1479" s="3" t="s">
        <v>1602</v>
      </c>
      <c r="D1479" s="3" t="s">
        <v>1285</v>
      </c>
      <c r="E1479" s="3" t="str">
        <v>Müllheim</v>
      </c>
      <c r="G1479" s="19">
        <v>4573</v>
      </c>
      <c r="H1479" s="19" t="s">
        <v>4539</v>
      </c>
    </row>
    <row r="1480" spans="1:8" x14ac:dyDescent="0.2">
      <c r="A1480" s="3">
        <v>1624</v>
      </c>
      <c r="B1480" s="3" t="s">
        <v>1602</v>
      </c>
      <c r="C1480" s="3" t="s">
        <v>1602</v>
      </c>
      <c r="D1480" s="3" t="s">
        <v>1285</v>
      </c>
      <c r="E1480" s="3" t="str">
        <v>Pfyn</v>
      </c>
      <c r="G1480" s="19">
        <v>4574</v>
      </c>
      <c r="H1480" s="19" t="s">
        <v>4539</v>
      </c>
    </row>
    <row r="1481" spans="1:8" x14ac:dyDescent="0.2">
      <c r="A1481" s="3">
        <v>1624</v>
      </c>
      <c r="B1481" s="3" t="s">
        <v>1603</v>
      </c>
      <c r="C1481" s="3" t="s">
        <v>1602</v>
      </c>
      <c r="D1481" s="3" t="s">
        <v>1285</v>
      </c>
      <c r="E1481" s="3" t="str">
        <v>Raperswilen</v>
      </c>
      <c r="G1481" s="19">
        <v>4576</v>
      </c>
      <c r="H1481" s="19" t="s">
        <v>4539</v>
      </c>
    </row>
    <row r="1482" spans="1:8" x14ac:dyDescent="0.2">
      <c r="A1482" s="3">
        <v>1624</v>
      </c>
      <c r="B1482" s="3" t="s">
        <v>1604</v>
      </c>
      <c r="C1482" s="3" t="s">
        <v>1602</v>
      </c>
      <c r="D1482" s="3" t="s">
        <v>1285</v>
      </c>
      <c r="E1482" s="3" t="str">
        <v>Salenstein</v>
      </c>
      <c r="G1482" s="19">
        <v>4577</v>
      </c>
      <c r="H1482" s="19" t="s">
        <v>4539</v>
      </c>
    </row>
    <row r="1483" spans="1:8" x14ac:dyDescent="0.2">
      <c r="A1483" s="3">
        <v>1624</v>
      </c>
      <c r="B1483" s="3" t="s">
        <v>1604</v>
      </c>
      <c r="C1483" s="3" t="s">
        <v>1602</v>
      </c>
      <c r="D1483" s="3" t="s">
        <v>1285</v>
      </c>
      <c r="E1483" s="3" t="str">
        <v>Steckborn</v>
      </c>
      <c r="G1483" s="19">
        <v>4578</v>
      </c>
      <c r="H1483" s="19" t="s">
        <v>4539</v>
      </c>
    </row>
    <row r="1484" spans="1:8" x14ac:dyDescent="0.2">
      <c r="A1484" s="3">
        <v>4622</v>
      </c>
      <c r="B1484" s="3" t="s">
        <v>1605</v>
      </c>
      <c r="C1484" s="3" t="s">
        <v>1605</v>
      </c>
      <c r="D1484" s="3" t="s">
        <v>1606</v>
      </c>
      <c r="E1484" s="3" t="str">
        <v>Wagenhausen</v>
      </c>
      <c r="G1484" s="19">
        <v>4579</v>
      </c>
      <c r="H1484" s="19" t="s">
        <v>4539</v>
      </c>
    </row>
    <row r="1485" spans="1:8" x14ac:dyDescent="0.2">
      <c r="A1485" s="3">
        <v>4624</v>
      </c>
      <c r="B1485" s="3" t="s">
        <v>1607</v>
      </c>
      <c r="C1485" s="3" t="s">
        <v>1607</v>
      </c>
      <c r="D1485" s="3" t="s">
        <v>1606</v>
      </c>
      <c r="E1485" s="3" t="str">
        <v>Amlikon-Bissegg</v>
      </c>
      <c r="G1485" s="19">
        <v>4581</v>
      </c>
      <c r="H1485" s="19" t="s">
        <v>4539</v>
      </c>
    </row>
    <row r="1486" spans="1:8" x14ac:dyDescent="0.2">
      <c r="A1486" s="3">
        <v>4703</v>
      </c>
      <c r="B1486" s="3" t="s">
        <v>1608</v>
      </c>
      <c r="C1486" s="3" t="s">
        <v>1608</v>
      </c>
      <c r="D1486" s="3" t="s">
        <v>1606</v>
      </c>
      <c r="E1486" s="3" t="str">
        <v>Berg (TG)</v>
      </c>
      <c r="G1486" s="19">
        <v>4582</v>
      </c>
      <c r="H1486" s="19" t="s">
        <v>4539</v>
      </c>
    </row>
    <row r="1487" spans="1:8" x14ac:dyDescent="0.2">
      <c r="A1487" s="3">
        <v>4623</v>
      </c>
      <c r="B1487" s="3" t="s">
        <v>1609</v>
      </c>
      <c r="C1487" s="3" t="s">
        <v>1609</v>
      </c>
      <c r="D1487" s="3" t="s">
        <v>1606</v>
      </c>
      <c r="E1487" s="3" t="str">
        <v>Birwinken</v>
      </c>
      <c r="G1487" s="19">
        <v>4583</v>
      </c>
      <c r="H1487" s="19" t="s">
        <v>4539</v>
      </c>
    </row>
    <row r="1488" spans="1:8" x14ac:dyDescent="0.2">
      <c r="A1488" s="3">
        <v>4626</v>
      </c>
      <c r="B1488" s="3" t="s">
        <v>1610</v>
      </c>
      <c r="C1488" s="3" t="s">
        <v>1610</v>
      </c>
      <c r="D1488" s="3" t="s">
        <v>1606</v>
      </c>
      <c r="E1488" s="3" t="str">
        <v>Bürglen (TG)</v>
      </c>
      <c r="G1488" s="19">
        <v>4584</v>
      </c>
      <c r="H1488" s="19" t="s">
        <v>4539</v>
      </c>
    </row>
    <row r="1489" spans="1:8" x14ac:dyDescent="0.2">
      <c r="A1489" s="3">
        <v>4625</v>
      </c>
      <c r="B1489" s="3" t="s">
        <v>1611</v>
      </c>
      <c r="C1489" s="3" t="s">
        <v>1611</v>
      </c>
      <c r="D1489" s="3" t="s">
        <v>1606</v>
      </c>
      <c r="E1489" s="3" t="str">
        <v>Bussnang</v>
      </c>
      <c r="G1489" s="19">
        <v>4585</v>
      </c>
      <c r="H1489" s="19" t="s">
        <v>4539</v>
      </c>
    </row>
    <row r="1490" spans="1:8" x14ac:dyDescent="0.2">
      <c r="A1490" s="3">
        <v>4702</v>
      </c>
      <c r="B1490" s="3" t="s">
        <v>1612</v>
      </c>
      <c r="C1490" s="3" t="s">
        <v>1612</v>
      </c>
      <c r="D1490" s="3" t="s">
        <v>1606</v>
      </c>
      <c r="E1490" s="3" t="str">
        <v>Märstetten</v>
      </c>
      <c r="G1490" s="19">
        <v>4586</v>
      </c>
      <c r="H1490" s="19" t="s">
        <v>4539</v>
      </c>
    </row>
    <row r="1491" spans="1:8" x14ac:dyDescent="0.2">
      <c r="A1491" s="3">
        <v>4628</v>
      </c>
      <c r="B1491" s="3" t="s">
        <v>1613</v>
      </c>
      <c r="C1491" s="3" t="s">
        <v>1613</v>
      </c>
      <c r="D1491" s="3" t="s">
        <v>1606</v>
      </c>
      <c r="E1491" s="3" t="str">
        <v>Weinfelden</v>
      </c>
      <c r="G1491" s="19">
        <v>4587</v>
      </c>
      <c r="H1491" s="19" t="s">
        <v>4539</v>
      </c>
    </row>
    <row r="1492" spans="1:8" x14ac:dyDescent="0.2">
      <c r="A1492" s="3">
        <v>4714</v>
      </c>
      <c r="B1492" s="3" t="s">
        <v>1614</v>
      </c>
      <c r="C1492" s="3" t="s">
        <v>1614</v>
      </c>
      <c r="D1492" s="3" t="s">
        <v>1606</v>
      </c>
      <c r="E1492" s="3" t="str">
        <v>Wigoltingen</v>
      </c>
      <c r="G1492" s="19">
        <v>4588</v>
      </c>
      <c r="H1492" s="19" t="s">
        <v>4539</v>
      </c>
    </row>
    <row r="1493" spans="1:8" x14ac:dyDescent="0.2">
      <c r="A1493" s="3">
        <v>4710</v>
      </c>
      <c r="B1493" s="3" t="s">
        <v>1615</v>
      </c>
      <c r="C1493" s="3" t="s">
        <v>1615</v>
      </c>
      <c r="D1493" s="3" t="s">
        <v>1606</v>
      </c>
      <c r="E1493" s="3" t="str">
        <v>Arbedo-Castione</v>
      </c>
      <c r="G1493" s="19">
        <v>4600</v>
      </c>
      <c r="H1493" s="19" t="s">
        <v>4551</v>
      </c>
    </row>
    <row r="1494" spans="1:8" x14ac:dyDescent="0.2">
      <c r="A1494" s="3">
        <v>4715</v>
      </c>
      <c r="B1494" s="3" t="s">
        <v>1616</v>
      </c>
      <c r="C1494" s="3" t="s">
        <v>1616</v>
      </c>
      <c r="D1494" s="3" t="s">
        <v>1606</v>
      </c>
      <c r="E1494" s="3" t="str">
        <v>Bellinzona</v>
      </c>
      <c r="G1494" s="19">
        <v>4612</v>
      </c>
      <c r="H1494" s="19" t="s">
        <v>4547</v>
      </c>
    </row>
    <row r="1495" spans="1:8" x14ac:dyDescent="0.2">
      <c r="A1495" s="3">
        <v>4718</v>
      </c>
      <c r="B1495" s="3" t="s">
        <v>1617</v>
      </c>
      <c r="C1495" s="3" t="s">
        <v>1618</v>
      </c>
      <c r="D1495" s="3" t="s">
        <v>1606</v>
      </c>
      <c r="E1495" s="3" t="str">
        <v>Cadenazzo</v>
      </c>
      <c r="G1495" s="19">
        <v>4613</v>
      </c>
      <c r="H1495" s="19" t="s">
        <v>4547</v>
      </c>
    </row>
    <row r="1496" spans="1:8" x14ac:dyDescent="0.2">
      <c r="A1496" s="3">
        <v>4712</v>
      </c>
      <c r="B1496" s="3" t="s">
        <v>1619</v>
      </c>
      <c r="C1496" s="3" t="s">
        <v>1619</v>
      </c>
      <c r="D1496" s="3" t="s">
        <v>1606</v>
      </c>
      <c r="E1496" s="3" t="str">
        <v>Isone</v>
      </c>
      <c r="G1496" s="19">
        <v>4614</v>
      </c>
      <c r="H1496" s="19" t="s">
        <v>4547</v>
      </c>
    </row>
    <row r="1497" spans="1:8" x14ac:dyDescent="0.2">
      <c r="A1497" s="3">
        <v>4713</v>
      </c>
      <c r="B1497" s="3" t="s">
        <v>1620</v>
      </c>
      <c r="C1497" s="3" t="s">
        <v>1620</v>
      </c>
      <c r="D1497" s="3" t="s">
        <v>1606</v>
      </c>
      <c r="E1497" s="3" t="str">
        <v>Lumino</v>
      </c>
      <c r="G1497" s="19">
        <v>4615</v>
      </c>
      <c r="H1497" s="19" t="s">
        <v>4547</v>
      </c>
    </row>
    <row r="1498" spans="1:8" x14ac:dyDescent="0.2">
      <c r="A1498" s="3">
        <v>4717</v>
      </c>
      <c r="B1498" s="3" t="s">
        <v>1621</v>
      </c>
      <c r="C1498" s="3" t="s">
        <v>1622</v>
      </c>
      <c r="D1498" s="3" t="s">
        <v>1606</v>
      </c>
      <c r="E1498" s="3" t="str">
        <v>Sant'Antonino</v>
      </c>
      <c r="G1498" s="19">
        <v>4616</v>
      </c>
      <c r="H1498" s="19" t="s">
        <v>4547</v>
      </c>
    </row>
    <row r="1499" spans="1:8" x14ac:dyDescent="0.2">
      <c r="A1499" s="3">
        <v>4719</v>
      </c>
      <c r="B1499" s="3" t="s">
        <v>1623</v>
      </c>
      <c r="C1499" s="3" t="s">
        <v>1622</v>
      </c>
      <c r="D1499" s="3" t="s">
        <v>1606</v>
      </c>
      <c r="E1499" s="3" t="str">
        <v>Acquarossa</v>
      </c>
      <c r="G1499" s="19">
        <v>4617</v>
      </c>
      <c r="H1499" s="19" t="s">
        <v>4547</v>
      </c>
    </row>
    <row r="1500" spans="1:8" x14ac:dyDescent="0.2">
      <c r="A1500" s="3">
        <v>4716</v>
      </c>
      <c r="B1500" s="3" t="s">
        <v>1624</v>
      </c>
      <c r="C1500" s="3" t="s">
        <v>1625</v>
      </c>
      <c r="D1500" s="3" t="s">
        <v>1606</v>
      </c>
      <c r="E1500" s="3" t="str">
        <v>Blenio</v>
      </c>
      <c r="G1500" s="19">
        <v>4618</v>
      </c>
      <c r="H1500" s="19" t="s">
        <v>4547</v>
      </c>
    </row>
    <row r="1501" spans="1:8" x14ac:dyDescent="0.2">
      <c r="A1501" s="3">
        <v>4716</v>
      </c>
      <c r="B1501" s="3" t="s">
        <v>1626</v>
      </c>
      <c r="C1501" s="3" t="s">
        <v>1625</v>
      </c>
      <c r="D1501" s="3" t="s">
        <v>1606</v>
      </c>
      <c r="E1501" s="3" t="str">
        <v>Serravalle</v>
      </c>
      <c r="G1501" s="19">
        <v>4622</v>
      </c>
      <c r="H1501" s="19" t="s">
        <v>4547</v>
      </c>
    </row>
    <row r="1502" spans="1:8" x14ac:dyDescent="0.2">
      <c r="A1502" s="3">
        <v>4585</v>
      </c>
      <c r="B1502" s="3" t="s">
        <v>1627</v>
      </c>
      <c r="C1502" s="3" t="s">
        <v>1627</v>
      </c>
      <c r="D1502" s="3" t="s">
        <v>1606</v>
      </c>
      <c r="E1502" s="3" t="str">
        <v>Airolo</v>
      </c>
      <c r="G1502" s="19">
        <v>4623</v>
      </c>
      <c r="H1502" s="19" t="s">
        <v>4547</v>
      </c>
    </row>
    <row r="1503" spans="1:8" x14ac:dyDescent="0.2">
      <c r="A1503" s="3">
        <v>4571</v>
      </c>
      <c r="B1503" s="3" t="s">
        <v>1628</v>
      </c>
      <c r="C1503" s="3" t="s">
        <v>1629</v>
      </c>
      <c r="D1503" s="3" t="s">
        <v>1606</v>
      </c>
      <c r="E1503" s="3" t="str">
        <v>Bedretto</v>
      </c>
      <c r="G1503" s="19">
        <v>4624</v>
      </c>
      <c r="H1503" s="19" t="s">
        <v>4547</v>
      </c>
    </row>
    <row r="1504" spans="1:8" x14ac:dyDescent="0.2">
      <c r="A1504" s="3">
        <v>4571</v>
      </c>
      <c r="B1504" s="3" t="s">
        <v>1630</v>
      </c>
      <c r="C1504" s="3" t="s">
        <v>1629</v>
      </c>
      <c r="D1504" s="3" t="s">
        <v>1606</v>
      </c>
      <c r="E1504" s="3" t="str">
        <v>Bodio</v>
      </c>
      <c r="G1504" s="19">
        <v>4625</v>
      </c>
      <c r="H1504" s="19" t="s">
        <v>4547</v>
      </c>
    </row>
    <row r="1505" spans="1:8" x14ac:dyDescent="0.2">
      <c r="A1505" s="3">
        <v>4584</v>
      </c>
      <c r="B1505" s="3" t="s">
        <v>1631</v>
      </c>
      <c r="C1505" s="3" t="s">
        <v>1632</v>
      </c>
      <c r="D1505" s="3" t="s">
        <v>1606</v>
      </c>
      <c r="E1505" s="3" t="str">
        <v>Dalpe</v>
      </c>
      <c r="G1505" s="19">
        <v>4626</v>
      </c>
      <c r="H1505" s="19" t="s">
        <v>4547</v>
      </c>
    </row>
    <row r="1506" spans="1:8" x14ac:dyDescent="0.2">
      <c r="A1506" s="3">
        <v>4584</v>
      </c>
      <c r="B1506" s="3" t="s">
        <v>1633</v>
      </c>
      <c r="C1506" s="3" t="s">
        <v>1632</v>
      </c>
      <c r="D1506" s="3" t="s">
        <v>1606</v>
      </c>
      <c r="E1506" s="3" t="str">
        <v>Faido</v>
      </c>
      <c r="G1506" s="19">
        <v>4628</v>
      </c>
      <c r="H1506" s="19" t="s">
        <v>4547</v>
      </c>
    </row>
    <row r="1507" spans="1:8" x14ac:dyDescent="0.2">
      <c r="A1507" s="3">
        <v>3254</v>
      </c>
      <c r="B1507" s="3" t="s">
        <v>1634</v>
      </c>
      <c r="C1507" s="3" t="s">
        <v>1634</v>
      </c>
      <c r="D1507" s="3" t="s">
        <v>1606</v>
      </c>
      <c r="E1507" s="3" t="str">
        <v>Giornico</v>
      </c>
      <c r="G1507" s="19">
        <v>4629</v>
      </c>
      <c r="H1507" s="19" t="s">
        <v>4547</v>
      </c>
    </row>
    <row r="1508" spans="1:8" x14ac:dyDescent="0.2">
      <c r="A1508" s="3">
        <v>3254</v>
      </c>
      <c r="B1508" s="3" t="s">
        <v>1635</v>
      </c>
      <c r="C1508" s="3" t="s">
        <v>1634</v>
      </c>
      <c r="D1508" s="3" t="s">
        <v>1606</v>
      </c>
      <c r="E1508" s="3" t="str">
        <v>Personico</v>
      </c>
      <c r="G1508" s="19">
        <v>4632</v>
      </c>
      <c r="H1508" s="19" t="s">
        <v>4551</v>
      </c>
    </row>
    <row r="1509" spans="1:8" x14ac:dyDescent="0.2">
      <c r="A1509" s="3">
        <v>3307</v>
      </c>
      <c r="B1509" s="3" t="s">
        <v>1636</v>
      </c>
      <c r="C1509" s="3" t="s">
        <v>1634</v>
      </c>
      <c r="D1509" s="3" t="s">
        <v>1606</v>
      </c>
      <c r="E1509" s="3" t="str">
        <v>Pollegio</v>
      </c>
      <c r="G1509" s="19">
        <v>4633</v>
      </c>
      <c r="H1509" s="19" t="s">
        <v>4551</v>
      </c>
    </row>
    <row r="1510" spans="1:8" x14ac:dyDescent="0.2">
      <c r="A1510" s="3">
        <v>4588</v>
      </c>
      <c r="B1510" s="3" t="s">
        <v>1637</v>
      </c>
      <c r="C1510" s="3" t="s">
        <v>1634</v>
      </c>
      <c r="D1510" s="3" t="s">
        <v>1606</v>
      </c>
      <c r="E1510" s="3" t="str">
        <v>Prato (Leventina)</v>
      </c>
      <c r="G1510" s="19">
        <v>4634</v>
      </c>
      <c r="H1510" s="19" t="s">
        <v>4544</v>
      </c>
    </row>
    <row r="1511" spans="1:8" x14ac:dyDescent="0.2">
      <c r="A1511" s="3">
        <v>3253</v>
      </c>
      <c r="B1511" s="3" t="s">
        <v>1638</v>
      </c>
      <c r="C1511" s="3" t="s">
        <v>1638</v>
      </c>
      <c r="D1511" s="3" t="s">
        <v>1606</v>
      </c>
      <c r="E1511" s="3" t="str">
        <v>Quinto</v>
      </c>
      <c r="G1511" s="19">
        <v>4652</v>
      </c>
      <c r="H1511" s="19" t="s">
        <v>4551</v>
      </c>
    </row>
    <row r="1512" spans="1:8" x14ac:dyDescent="0.2">
      <c r="A1512" s="3">
        <v>4588</v>
      </c>
      <c r="B1512" s="3" t="s">
        <v>1639</v>
      </c>
      <c r="C1512" s="3" t="s">
        <v>1639</v>
      </c>
      <c r="D1512" s="3" t="s">
        <v>1606</v>
      </c>
      <c r="E1512" s="3" t="str">
        <v>Ascona</v>
      </c>
      <c r="G1512" s="19">
        <v>4653</v>
      </c>
      <c r="H1512" s="19" t="s">
        <v>4551</v>
      </c>
    </row>
    <row r="1513" spans="1:8" x14ac:dyDescent="0.2">
      <c r="A1513" s="3">
        <v>4574</v>
      </c>
      <c r="B1513" s="3" t="s">
        <v>1640</v>
      </c>
      <c r="C1513" s="3" t="s">
        <v>1641</v>
      </c>
      <c r="D1513" s="3" t="s">
        <v>1606</v>
      </c>
      <c r="E1513" s="3" t="str">
        <v>Brione sopra Minusio</v>
      </c>
      <c r="G1513" s="19">
        <v>4654</v>
      </c>
      <c r="H1513" s="19" t="s">
        <v>4551</v>
      </c>
    </row>
    <row r="1514" spans="1:8" x14ac:dyDescent="0.2">
      <c r="A1514" s="3">
        <v>4574</v>
      </c>
      <c r="B1514" s="3" t="s">
        <v>1642</v>
      </c>
      <c r="C1514" s="3" t="s">
        <v>1641</v>
      </c>
      <c r="D1514" s="3" t="s">
        <v>1606</v>
      </c>
      <c r="E1514" s="3" t="str">
        <v>Brissago</v>
      </c>
      <c r="G1514" s="19">
        <v>4655</v>
      </c>
      <c r="H1514" s="19" t="s">
        <v>4551</v>
      </c>
    </row>
    <row r="1515" spans="1:8" x14ac:dyDescent="0.2">
      <c r="A1515" s="3">
        <v>4576</v>
      </c>
      <c r="B1515" s="3" t="s">
        <v>1643</v>
      </c>
      <c r="C1515" s="3" t="s">
        <v>1644</v>
      </c>
      <c r="D1515" s="3" t="s">
        <v>1606</v>
      </c>
      <c r="E1515" s="3" t="str">
        <v>Gordola</v>
      </c>
      <c r="G1515" s="19">
        <v>4656</v>
      </c>
      <c r="H1515" s="19" t="s">
        <v>4551</v>
      </c>
    </row>
    <row r="1516" spans="1:8" x14ac:dyDescent="0.2">
      <c r="A1516" s="3">
        <v>4577</v>
      </c>
      <c r="B1516" s="3" t="s">
        <v>1645</v>
      </c>
      <c r="C1516" s="3" t="s">
        <v>1644</v>
      </c>
      <c r="D1516" s="3" t="s">
        <v>1606</v>
      </c>
      <c r="E1516" s="3" t="str">
        <v>Lavertezzo</v>
      </c>
      <c r="G1516" s="19">
        <v>4657</v>
      </c>
      <c r="H1516" s="19" t="s">
        <v>4551</v>
      </c>
    </row>
    <row r="1517" spans="1:8" x14ac:dyDescent="0.2">
      <c r="A1517" s="3">
        <v>4578</v>
      </c>
      <c r="B1517" s="3" t="s">
        <v>1646</v>
      </c>
      <c r="C1517" s="3" t="s">
        <v>1644</v>
      </c>
      <c r="D1517" s="3" t="s">
        <v>1606</v>
      </c>
      <c r="E1517" s="3" t="str">
        <v>Locarno</v>
      </c>
      <c r="G1517" s="19">
        <v>4658</v>
      </c>
      <c r="H1517" s="19" t="s">
        <v>4551</v>
      </c>
    </row>
    <row r="1518" spans="1:8" x14ac:dyDescent="0.2">
      <c r="A1518" s="3">
        <v>4579</v>
      </c>
      <c r="B1518" s="3" t="s">
        <v>1647</v>
      </c>
      <c r="C1518" s="3" t="s">
        <v>1644</v>
      </c>
      <c r="D1518" s="3" t="s">
        <v>1606</v>
      </c>
      <c r="E1518" s="3" t="str">
        <v>Losone</v>
      </c>
      <c r="G1518" s="19">
        <v>4663</v>
      </c>
      <c r="H1518" s="19" t="s">
        <v>4547</v>
      </c>
    </row>
    <row r="1519" spans="1:8" x14ac:dyDescent="0.2">
      <c r="A1519" s="3">
        <v>4581</v>
      </c>
      <c r="B1519" s="3" t="s">
        <v>1648</v>
      </c>
      <c r="C1519" s="3" t="s">
        <v>1644</v>
      </c>
      <c r="D1519" s="3" t="s">
        <v>1606</v>
      </c>
      <c r="E1519" s="3" t="str">
        <v>Mergoscia</v>
      </c>
      <c r="G1519" s="19">
        <v>4665</v>
      </c>
      <c r="H1519" s="19" t="s">
        <v>4551</v>
      </c>
    </row>
    <row r="1520" spans="1:8" x14ac:dyDescent="0.2">
      <c r="A1520" s="3">
        <v>4582</v>
      </c>
      <c r="B1520" s="3" t="s">
        <v>1649</v>
      </c>
      <c r="C1520" s="3" t="s">
        <v>1644</v>
      </c>
      <c r="D1520" s="3" t="s">
        <v>1606</v>
      </c>
      <c r="E1520" s="3" t="str">
        <v>Minusio</v>
      </c>
      <c r="G1520" s="19">
        <v>4702</v>
      </c>
      <c r="H1520" s="19" t="s">
        <v>4547</v>
      </c>
    </row>
    <row r="1521" spans="1:8" x14ac:dyDescent="0.2">
      <c r="A1521" s="3">
        <v>4583</v>
      </c>
      <c r="B1521" s="3" t="s">
        <v>1650</v>
      </c>
      <c r="C1521" s="3" t="s">
        <v>1644</v>
      </c>
      <c r="D1521" s="3" t="s">
        <v>1606</v>
      </c>
      <c r="E1521" s="3" t="str">
        <v>Muralto</v>
      </c>
      <c r="G1521" s="19">
        <v>4703</v>
      </c>
      <c r="H1521" s="19" t="s">
        <v>4547</v>
      </c>
    </row>
    <row r="1522" spans="1:8" x14ac:dyDescent="0.2">
      <c r="A1522" s="3">
        <v>4583</v>
      </c>
      <c r="B1522" s="3" t="s">
        <v>1651</v>
      </c>
      <c r="C1522" s="3" t="s">
        <v>1644</v>
      </c>
      <c r="D1522" s="3" t="s">
        <v>1606</v>
      </c>
      <c r="E1522" s="3" t="str">
        <v>Orselina</v>
      </c>
      <c r="G1522" s="19">
        <v>4704</v>
      </c>
      <c r="H1522" s="19" t="s">
        <v>4547</v>
      </c>
    </row>
    <row r="1523" spans="1:8" x14ac:dyDescent="0.2">
      <c r="A1523" s="3">
        <v>4586</v>
      </c>
      <c r="B1523" s="3" t="s">
        <v>1652</v>
      </c>
      <c r="C1523" s="3" t="s">
        <v>1644</v>
      </c>
      <c r="D1523" s="3" t="s">
        <v>1606</v>
      </c>
      <c r="E1523" s="3" t="str">
        <v>Ronco sopra Ascona</v>
      </c>
      <c r="G1523" s="19">
        <v>4710</v>
      </c>
      <c r="H1523" s="19" t="s">
        <v>4544</v>
      </c>
    </row>
    <row r="1524" spans="1:8" x14ac:dyDescent="0.2">
      <c r="A1524" s="3">
        <v>4587</v>
      </c>
      <c r="B1524" s="3" t="s">
        <v>1653</v>
      </c>
      <c r="C1524" s="3" t="s">
        <v>1644</v>
      </c>
      <c r="D1524" s="3" t="s">
        <v>1606</v>
      </c>
      <c r="E1524" s="3" t="str">
        <v>Tenero-Contra</v>
      </c>
      <c r="G1524" s="19">
        <v>4712</v>
      </c>
      <c r="H1524" s="19" t="s">
        <v>4544</v>
      </c>
    </row>
    <row r="1525" spans="1:8" x14ac:dyDescent="0.2">
      <c r="A1525" s="3">
        <v>4588</v>
      </c>
      <c r="B1525" s="3" t="s">
        <v>1654</v>
      </c>
      <c r="C1525" s="3" t="s">
        <v>1644</v>
      </c>
      <c r="D1525" s="3" t="s">
        <v>1606</v>
      </c>
      <c r="E1525" s="3" t="str">
        <v>Onsernone</v>
      </c>
      <c r="G1525" s="19">
        <v>4713</v>
      </c>
      <c r="H1525" s="19" t="s">
        <v>4544</v>
      </c>
    </row>
    <row r="1526" spans="1:8" x14ac:dyDescent="0.2">
      <c r="A1526" s="3">
        <v>4112</v>
      </c>
      <c r="B1526" s="3" t="s">
        <v>1655</v>
      </c>
      <c r="C1526" s="3" t="s">
        <v>1655</v>
      </c>
      <c r="D1526" s="3" t="s">
        <v>1606</v>
      </c>
      <c r="E1526" s="3" t="str">
        <v>Cugnasco-Gerra</v>
      </c>
      <c r="G1526" s="19">
        <v>4714</v>
      </c>
      <c r="H1526" s="19" t="s">
        <v>4544</v>
      </c>
    </row>
    <row r="1527" spans="1:8" x14ac:dyDescent="0.2">
      <c r="A1527" s="3">
        <v>4413</v>
      </c>
      <c r="B1527" s="3" t="s">
        <v>1656</v>
      </c>
      <c r="C1527" s="3" t="s">
        <v>1657</v>
      </c>
      <c r="D1527" s="3" t="s">
        <v>1606</v>
      </c>
      <c r="E1527" s="3" t="str">
        <v>Agno</v>
      </c>
      <c r="G1527" s="19">
        <v>4715</v>
      </c>
      <c r="H1527" s="19" t="s">
        <v>4544</v>
      </c>
    </row>
    <row r="1528" spans="1:8" x14ac:dyDescent="0.2">
      <c r="A1528" s="3">
        <v>4143</v>
      </c>
      <c r="B1528" s="3" t="s">
        <v>1658</v>
      </c>
      <c r="C1528" s="3" t="s">
        <v>1658</v>
      </c>
      <c r="D1528" s="3" t="s">
        <v>1606</v>
      </c>
      <c r="E1528" s="3" t="str">
        <v>Aranno</v>
      </c>
      <c r="G1528" s="19">
        <v>4716</v>
      </c>
      <c r="H1528" s="19" t="s">
        <v>4544</v>
      </c>
    </row>
    <row r="1529" spans="1:8" x14ac:dyDescent="0.2">
      <c r="A1529" s="3">
        <v>4145</v>
      </c>
      <c r="B1529" s="3" t="s">
        <v>1659</v>
      </c>
      <c r="C1529" s="3" t="s">
        <v>1659</v>
      </c>
      <c r="D1529" s="3" t="s">
        <v>1606</v>
      </c>
      <c r="E1529" s="3" t="str">
        <v>Arogno</v>
      </c>
      <c r="G1529" s="19">
        <v>4717</v>
      </c>
      <c r="H1529" s="19" t="s">
        <v>4544</v>
      </c>
    </row>
    <row r="1530" spans="1:8" x14ac:dyDescent="0.2">
      <c r="A1530" s="3">
        <v>4146</v>
      </c>
      <c r="B1530" s="3" t="s">
        <v>1660</v>
      </c>
      <c r="C1530" s="3" t="s">
        <v>1660</v>
      </c>
      <c r="D1530" s="3" t="s">
        <v>1606</v>
      </c>
      <c r="E1530" s="3" t="str">
        <v>Astano</v>
      </c>
      <c r="G1530" s="19">
        <v>4718</v>
      </c>
      <c r="H1530" s="19" t="s">
        <v>4544</v>
      </c>
    </row>
    <row r="1531" spans="1:8" x14ac:dyDescent="0.2">
      <c r="A1531" s="3">
        <v>4112</v>
      </c>
      <c r="B1531" s="3" t="s">
        <v>1661</v>
      </c>
      <c r="C1531" s="3" t="s">
        <v>1662</v>
      </c>
      <c r="D1531" s="3" t="s">
        <v>1606</v>
      </c>
      <c r="E1531" s="3" t="str">
        <v>Bedano</v>
      </c>
      <c r="G1531" s="19">
        <v>4719</v>
      </c>
      <c r="H1531" s="19" t="s">
        <v>4544</v>
      </c>
    </row>
    <row r="1532" spans="1:8" x14ac:dyDescent="0.2">
      <c r="A1532" s="3">
        <v>4114</v>
      </c>
      <c r="B1532" s="3" t="s">
        <v>1663</v>
      </c>
      <c r="C1532" s="3" t="s">
        <v>1662</v>
      </c>
      <c r="D1532" s="3" t="s">
        <v>1606</v>
      </c>
      <c r="E1532" s="3" t="str">
        <v>Bedigliora</v>
      </c>
      <c r="G1532" s="19">
        <v>4800</v>
      </c>
      <c r="H1532" s="19" t="s">
        <v>4551</v>
      </c>
    </row>
    <row r="1533" spans="1:8" x14ac:dyDescent="0.2">
      <c r="A1533" s="3">
        <v>4115</v>
      </c>
      <c r="B1533" s="3" t="s">
        <v>1664</v>
      </c>
      <c r="C1533" s="3" t="s">
        <v>1665</v>
      </c>
      <c r="D1533" s="3" t="s">
        <v>1606</v>
      </c>
      <c r="E1533" s="3" t="str">
        <v>Bioggio</v>
      </c>
      <c r="G1533" s="19">
        <v>4802</v>
      </c>
      <c r="H1533" s="19" t="s">
        <v>4547</v>
      </c>
    </row>
    <row r="1534" spans="1:8" x14ac:dyDescent="0.2">
      <c r="A1534" s="3">
        <v>4116</v>
      </c>
      <c r="B1534" s="3" t="s">
        <v>1666</v>
      </c>
      <c r="C1534" s="3" t="s">
        <v>1665</v>
      </c>
      <c r="D1534" s="3" t="s">
        <v>1606</v>
      </c>
      <c r="E1534" s="3" t="str">
        <v>Bissone</v>
      </c>
      <c r="G1534" s="19">
        <v>4803</v>
      </c>
      <c r="H1534" s="19" t="s">
        <v>4547</v>
      </c>
    </row>
    <row r="1535" spans="1:8" x14ac:dyDescent="0.2">
      <c r="A1535" s="3">
        <v>4412</v>
      </c>
      <c r="B1535" s="3" t="s">
        <v>1667</v>
      </c>
      <c r="C1535" s="3" t="s">
        <v>1668</v>
      </c>
      <c r="D1535" s="3" t="s">
        <v>1606</v>
      </c>
      <c r="E1535" s="3" t="str">
        <v>Brusino Arsizio</v>
      </c>
      <c r="G1535" s="19">
        <v>4805</v>
      </c>
      <c r="H1535" s="19" t="s">
        <v>4547</v>
      </c>
    </row>
    <row r="1536" spans="1:8" x14ac:dyDescent="0.2">
      <c r="A1536" s="3">
        <v>4421</v>
      </c>
      <c r="B1536" s="3" t="s">
        <v>1669</v>
      </c>
      <c r="C1536" s="3" t="s">
        <v>1668</v>
      </c>
      <c r="D1536" s="3" t="s">
        <v>1606</v>
      </c>
      <c r="E1536" s="3" t="str">
        <v>Cademario</v>
      </c>
      <c r="G1536" s="19">
        <v>4806</v>
      </c>
      <c r="H1536" s="19" t="s">
        <v>4551</v>
      </c>
    </row>
    <row r="1537" spans="1:8" x14ac:dyDescent="0.2">
      <c r="A1537" s="3">
        <v>4118</v>
      </c>
      <c r="B1537" s="3" t="s">
        <v>1670</v>
      </c>
      <c r="C1537" s="3" t="s">
        <v>1670</v>
      </c>
      <c r="D1537" s="3" t="s">
        <v>1606</v>
      </c>
      <c r="E1537" s="3" t="str">
        <v>Cadempino</v>
      </c>
      <c r="G1537" s="19">
        <v>4812</v>
      </c>
      <c r="H1537" s="19" t="s">
        <v>4551</v>
      </c>
    </row>
    <row r="1538" spans="1:8" x14ac:dyDescent="0.2">
      <c r="A1538" s="3">
        <v>4206</v>
      </c>
      <c r="B1538" s="3" t="s">
        <v>1671</v>
      </c>
      <c r="C1538" s="3" t="s">
        <v>1672</v>
      </c>
      <c r="D1538" s="3" t="s">
        <v>1606</v>
      </c>
      <c r="E1538" s="3" t="str">
        <v>Canobbio</v>
      </c>
      <c r="G1538" s="19">
        <v>4813</v>
      </c>
      <c r="H1538" s="19" t="s">
        <v>4551</v>
      </c>
    </row>
    <row r="1539" spans="1:8" x14ac:dyDescent="0.2">
      <c r="A1539" s="3">
        <v>4108</v>
      </c>
      <c r="B1539" s="3" t="s">
        <v>1673</v>
      </c>
      <c r="C1539" s="3" t="s">
        <v>1673</v>
      </c>
      <c r="D1539" s="3" t="s">
        <v>1606</v>
      </c>
      <c r="E1539" s="3" t="str">
        <v>Caslano</v>
      </c>
      <c r="G1539" s="19">
        <v>4814</v>
      </c>
      <c r="H1539" s="19" t="s">
        <v>4551</v>
      </c>
    </row>
    <row r="1540" spans="1:8" x14ac:dyDescent="0.2">
      <c r="A1540" s="3">
        <v>4633</v>
      </c>
      <c r="B1540" s="3" t="s">
        <v>1674</v>
      </c>
      <c r="C1540" s="3" t="s">
        <v>1675</v>
      </c>
      <c r="D1540" s="3" t="s">
        <v>1606</v>
      </c>
      <c r="E1540" s="3" t="str">
        <v>Comano</v>
      </c>
      <c r="G1540" s="19">
        <v>4852</v>
      </c>
      <c r="H1540" s="19" t="s">
        <v>4547</v>
      </c>
    </row>
    <row r="1541" spans="1:8" x14ac:dyDescent="0.2">
      <c r="A1541" s="3">
        <v>4468</v>
      </c>
      <c r="B1541" s="3" t="s">
        <v>1676</v>
      </c>
      <c r="C1541" s="3" t="s">
        <v>1676</v>
      </c>
      <c r="D1541" s="3" t="s">
        <v>1606</v>
      </c>
      <c r="E1541" s="3" t="str">
        <v>Cureglia</v>
      </c>
      <c r="G1541" s="19">
        <v>4853</v>
      </c>
      <c r="H1541" s="19" t="s">
        <v>4547</v>
      </c>
    </row>
    <row r="1542" spans="1:8" x14ac:dyDescent="0.2">
      <c r="A1542" s="3">
        <v>4654</v>
      </c>
      <c r="B1542" s="3" t="s">
        <v>1677</v>
      </c>
      <c r="C1542" s="3" t="s">
        <v>1677</v>
      </c>
      <c r="D1542" s="3" t="s">
        <v>1606</v>
      </c>
      <c r="E1542" s="3" t="str">
        <v>Curio</v>
      </c>
      <c r="G1542" s="19">
        <v>4856</v>
      </c>
      <c r="H1542" s="19" t="s">
        <v>4547</v>
      </c>
    </row>
    <row r="1543" spans="1:8" x14ac:dyDescent="0.2">
      <c r="A1543" s="3">
        <v>5013</v>
      </c>
      <c r="B1543" s="3" t="s">
        <v>1678</v>
      </c>
      <c r="C1543" s="3" t="s">
        <v>1678</v>
      </c>
      <c r="D1543" s="3" t="s">
        <v>1606</v>
      </c>
      <c r="E1543" s="3" t="str">
        <v>Grancia</v>
      </c>
      <c r="G1543" s="19">
        <v>4900</v>
      </c>
      <c r="H1543" s="19" t="s">
        <v>4547</v>
      </c>
    </row>
    <row r="1544" spans="1:8" x14ac:dyDescent="0.2">
      <c r="A1544" s="3">
        <v>4653</v>
      </c>
      <c r="B1544" s="3" t="s">
        <v>1679</v>
      </c>
      <c r="C1544" s="3" t="s">
        <v>1679</v>
      </c>
      <c r="D1544" s="3" t="s">
        <v>1606</v>
      </c>
      <c r="E1544" s="3" t="str">
        <v>Gravesano</v>
      </c>
      <c r="G1544" s="19">
        <v>4911</v>
      </c>
      <c r="H1544" s="19" t="s">
        <v>4547</v>
      </c>
    </row>
    <row r="1545" spans="1:8" x14ac:dyDescent="0.2">
      <c r="A1545" s="3">
        <v>4655</v>
      </c>
      <c r="B1545" s="3" t="s">
        <v>1680</v>
      </c>
      <c r="C1545" s="3" t="s">
        <v>1680</v>
      </c>
      <c r="D1545" s="3" t="s">
        <v>1606</v>
      </c>
      <c r="E1545" s="3" t="str">
        <v>Lamone</v>
      </c>
      <c r="G1545" s="19">
        <v>4912</v>
      </c>
      <c r="H1545" s="19" t="s">
        <v>4547</v>
      </c>
    </row>
    <row r="1546" spans="1:8" x14ac:dyDescent="0.2">
      <c r="A1546" s="3">
        <v>4655</v>
      </c>
      <c r="B1546" s="3" t="s">
        <v>1681</v>
      </c>
      <c r="C1546" s="3" t="s">
        <v>1680</v>
      </c>
      <c r="D1546" s="3" t="s">
        <v>1606</v>
      </c>
      <c r="E1546" s="3" t="str">
        <v>Lugano</v>
      </c>
      <c r="G1546" s="19">
        <v>4913</v>
      </c>
      <c r="H1546" s="19" t="s">
        <v>4547</v>
      </c>
    </row>
    <row r="1547" spans="1:8" x14ac:dyDescent="0.2">
      <c r="A1547" s="3">
        <v>4632</v>
      </c>
      <c r="B1547" s="3" t="s">
        <v>1682</v>
      </c>
      <c r="C1547" s="3" t="s">
        <v>1682</v>
      </c>
      <c r="D1547" s="3" t="s">
        <v>1606</v>
      </c>
      <c r="E1547" s="3" t="str">
        <v>Magliaso</v>
      </c>
      <c r="G1547" s="19">
        <v>4914</v>
      </c>
      <c r="H1547" s="19" t="s">
        <v>4547</v>
      </c>
    </row>
    <row r="1548" spans="1:8" x14ac:dyDescent="0.2">
      <c r="A1548" s="3">
        <v>4652</v>
      </c>
      <c r="B1548" s="3" t="s">
        <v>1683</v>
      </c>
      <c r="C1548" s="3" t="s">
        <v>1683</v>
      </c>
      <c r="D1548" s="3" t="s">
        <v>1606</v>
      </c>
      <c r="E1548" s="3" t="str">
        <v>Manno</v>
      </c>
      <c r="G1548" s="19">
        <v>4915</v>
      </c>
      <c r="H1548" s="19" t="s">
        <v>4547</v>
      </c>
    </row>
    <row r="1549" spans="1:8" x14ac:dyDescent="0.2">
      <c r="A1549" s="3">
        <v>4634</v>
      </c>
      <c r="B1549" s="3" t="s">
        <v>1684</v>
      </c>
      <c r="C1549" s="3" t="s">
        <v>1685</v>
      </c>
      <c r="D1549" s="3" t="s">
        <v>1606</v>
      </c>
      <c r="E1549" s="3" t="str">
        <v>Massagno</v>
      </c>
      <c r="G1549" s="19">
        <v>4916</v>
      </c>
      <c r="H1549" s="19" t="s">
        <v>4547</v>
      </c>
    </row>
    <row r="1550" spans="1:8" x14ac:dyDescent="0.2">
      <c r="A1550" s="3">
        <v>5015</v>
      </c>
      <c r="B1550" s="3" t="s">
        <v>1686</v>
      </c>
      <c r="C1550" s="3" t="s">
        <v>1687</v>
      </c>
      <c r="D1550" s="3" t="s">
        <v>1606</v>
      </c>
      <c r="E1550" s="3" t="str">
        <v>Melide</v>
      </c>
      <c r="G1550" s="19">
        <v>4917</v>
      </c>
      <c r="H1550" s="19" t="s">
        <v>4547</v>
      </c>
    </row>
    <row r="1551" spans="1:8" x14ac:dyDescent="0.2">
      <c r="A1551" s="3">
        <v>4556</v>
      </c>
      <c r="B1551" s="3" t="s">
        <v>1688</v>
      </c>
      <c r="C1551" s="3" t="s">
        <v>1689</v>
      </c>
      <c r="D1551" s="3" t="s">
        <v>1606</v>
      </c>
      <c r="E1551" s="3" t="str">
        <v>Mezzovico-Vira</v>
      </c>
      <c r="G1551" s="19">
        <v>4919</v>
      </c>
      <c r="H1551" s="19" t="s">
        <v>4547</v>
      </c>
    </row>
    <row r="1552" spans="1:8" x14ac:dyDescent="0.2">
      <c r="A1552" s="3">
        <v>4556</v>
      </c>
      <c r="B1552" s="3" t="s">
        <v>1690</v>
      </c>
      <c r="C1552" s="3" t="s">
        <v>1689</v>
      </c>
      <c r="D1552" s="3" t="s">
        <v>1606</v>
      </c>
      <c r="E1552" s="3" t="str">
        <v>Miglieglia</v>
      </c>
      <c r="G1552" s="19">
        <v>4922</v>
      </c>
      <c r="H1552" s="19" t="s">
        <v>4547</v>
      </c>
    </row>
    <row r="1553" spans="1:8" x14ac:dyDescent="0.2">
      <c r="A1553" s="3">
        <v>4556</v>
      </c>
      <c r="B1553" s="3" t="s">
        <v>1691</v>
      </c>
      <c r="C1553" s="3" t="s">
        <v>1689</v>
      </c>
      <c r="D1553" s="3" t="s">
        <v>1606</v>
      </c>
      <c r="E1553" s="3" t="str">
        <v>Morcote</v>
      </c>
      <c r="G1553" s="19">
        <v>4923</v>
      </c>
      <c r="H1553" s="19" t="s">
        <v>4547</v>
      </c>
    </row>
    <row r="1554" spans="1:8" x14ac:dyDescent="0.2">
      <c r="A1554" s="3">
        <v>4562</v>
      </c>
      <c r="B1554" s="3" t="s">
        <v>1692</v>
      </c>
      <c r="C1554" s="3" t="s">
        <v>1692</v>
      </c>
      <c r="D1554" s="3" t="s">
        <v>1606</v>
      </c>
      <c r="E1554" s="3" t="str">
        <v>Muzzano</v>
      </c>
      <c r="G1554" s="19">
        <v>4924</v>
      </c>
      <c r="H1554" s="19" t="s">
        <v>4547</v>
      </c>
    </row>
    <row r="1555" spans="1:8" x14ac:dyDescent="0.2">
      <c r="A1555" s="3">
        <v>4556</v>
      </c>
      <c r="B1555" s="3" t="s">
        <v>1693</v>
      </c>
      <c r="C1555" s="3" t="s">
        <v>1693</v>
      </c>
      <c r="D1555" s="3" t="s">
        <v>1606</v>
      </c>
      <c r="E1555" s="3" t="str">
        <v>Neggio</v>
      </c>
      <c r="G1555" s="19">
        <v>4932</v>
      </c>
      <c r="H1555" s="19" t="s">
        <v>4547</v>
      </c>
    </row>
    <row r="1556" spans="1:8" x14ac:dyDescent="0.2">
      <c r="A1556" s="3">
        <v>4543</v>
      </c>
      <c r="B1556" s="3" t="s">
        <v>1694</v>
      </c>
      <c r="C1556" s="3" t="s">
        <v>1694</v>
      </c>
      <c r="D1556" s="3" t="s">
        <v>1606</v>
      </c>
      <c r="E1556" s="3" t="str">
        <v>Novaggio</v>
      </c>
      <c r="G1556" s="19">
        <v>4933</v>
      </c>
      <c r="H1556" s="19" t="s">
        <v>4547</v>
      </c>
    </row>
    <row r="1557" spans="1:8" x14ac:dyDescent="0.2">
      <c r="A1557" s="3">
        <v>4552</v>
      </c>
      <c r="B1557" s="3" t="s">
        <v>1695</v>
      </c>
      <c r="C1557" s="3" t="s">
        <v>1695</v>
      </c>
      <c r="D1557" s="3" t="s">
        <v>1606</v>
      </c>
      <c r="E1557" s="3" t="str">
        <v>Origlio</v>
      </c>
      <c r="G1557" s="19">
        <v>4934</v>
      </c>
      <c r="H1557" s="19" t="s">
        <v>4547</v>
      </c>
    </row>
    <row r="1558" spans="1:8" x14ac:dyDescent="0.2">
      <c r="A1558" s="3">
        <v>4554</v>
      </c>
      <c r="B1558" s="3" t="s">
        <v>1696</v>
      </c>
      <c r="C1558" s="3" t="s">
        <v>1696</v>
      </c>
      <c r="D1558" s="3" t="s">
        <v>1606</v>
      </c>
      <c r="E1558" s="3" t="str">
        <v>Paradiso</v>
      </c>
      <c r="G1558" s="19">
        <v>4935</v>
      </c>
      <c r="H1558" s="19" t="s">
        <v>4547</v>
      </c>
    </row>
    <row r="1559" spans="1:8" x14ac:dyDescent="0.2">
      <c r="A1559" s="3">
        <v>4563</v>
      </c>
      <c r="B1559" s="3" t="s">
        <v>1697</v>
      </c>
      <c r="C1559" s="3" t="s">
        <v>1697</v>
      </c>
      <c r="D1559" s="3" t="s">
        <v>1606</v>
      </c>
      <c r="E1559" s="3" t="str">
        <v>Ponte Capriasca</v>
      </c>
      <c r="G1559" s="19">
        <v>4936</v>
      </c>
      <c r="H1559" s="19" t="s">
        <v>4547</v>
      </c>
    </row>
    <row r="1560" spans="1:8" x14ac:dyDescent="0.2">
      <c r="A1560" s="3">
        <v>4566</v>
      </c>
      <c r="B1560" s="3" t="s">
        <v>1698</v>
      </c>
      <c r="C1560" s="3" t="s">
        <v>1698</v>
      </c>
      <c r="D1560" s="3" t="s">
        <v>1606</v>
      </c>
      <c r="E1560" s="3" t="str">
        <v>Porza</v>
      </c>
      <c r="G1560" s="19">
        <v>4937</v>
      </c>
      <c r="H1560" s="19" t="s">
        <v>4547</v>
      </c>
    </row>
    <row r="1561" spans="1:8" x14ac:dyDescent="0.2">
      <c r="A1561" s="3">
        <v>4557</v>
      </c>
      <c r="B1561" s="3" t="s">
        <v>1699</v>
      </c>
      <c r="C1561" s="3" t="s">
        <v>1699</v>
      </c>
      <c r="D1561" s="3" t="s">
        <v>1606</v>
      </c>
      <c r="E1561" s="3" t="str">
        <v>Pura</v>
      </c>
      <c r="G1561" s="19">
        <v>4938</v>
      </c>
      <c r="H1561" s="19" t="s">
        <v>4547</v>
      </c>
    </row>
    <row r="1562" spans="1:8" x14ac:dyDescent="0.2">
      <c r="A1562" s="3">
        <v>4554</v>
      </c>
      <c r="B1562" s="3" t="s">
        <v>1700</v>
      </c>
      <c r="C1562" s="3" t="s">
        <v>1700</v>
      </c>
      <c r="D1562" s="3" t="s">
        <v>1606</v>
      </c>
      <c r="E1562" s="3" t="str">
        <v>Savosa</v>
      </c>
      <c r="G1562" s="19">
        <v>4942</v>
      </c>
      <c r="H1562" s="19" t="s">
        <v>4547</v>
      </c>
    </row>
    <row r="1563" spans="1:8" x14ac:dyDescent="0.2">
      <c r="A1563" s="3">
        <v>4566</v>
      </c>
      <c r="B1563" s="3" t="s">
        <v>1701</v>
      </c>
      <c r="C1563" s="3" t="s">
        <v>1701</v>
      </c>
      <c r="D1563" s="3" t="s">
        <v>1606</v>
      </c>
      <c r="E1563" s="3" t="str">
        <v>Sorengo</v>
      </c>
      <c r="G1563" s="19">
        <v>4943</v>
      </c>
      <c r="H1563" s="19" t="s">
        <v>4547</v>
      </c>
    </row>
    <row r="1564" spans="1:8" x14ac:dyDescent="0.2">
      <c r="A1564" s="3">
        <v>4573</v>
      </c>
      <c r="B1564" s="3" t="s">
        <v>1702</v>
      </c>
      <c r="C1564" s="3" t="s">
        <v>1702</v>
      </c>
      <c r="D1564" s="3" t="s">
        <v>1606</v>
      </c>
      <c r="E1564" s="3" t="str">
        <v>Capriasca</v>
      </c>
      <c r="G1564" s="19">
        <v>4944</v>
      </c>
      <c r="H1564" s="19" t="s">
        <v>4547</v>
      </c>
    </row>
    <row r="1565" spans="1:8" x14ac:dyDescent="0.2">
      <c r="A1565" s="3">
        <v>4542</v>
      </c>
      <c r="B1565" s="3" t="s">
        <v>1703</v>
      </c>
      <c r="C1565" s="3" t="s">
        <v>1703</v>
      </c>
      <c r="D1565" s="3" t="s">
        <v>1606</v>
      </c>
      <c r="E1565" s="3" t="str">
        <v>Torricella-Taverne</v>
      </c>
      <c r="G1565" s="19">
        <v>4950</v>
      </c>
      <c r="H1565" s="19" t="s">
        <v>4547</v>
      </c>
    </row>
    <row r="1566" spans="1:8" x14ac:dyDescent="0.2">
      <c r="A1566" s="3">
        <v>4564</v>
      </c>
      <c r="B1566" s="3" t="s">
        <v>1704</v>
      </c>
      <c r="C1566" s="3" t="s">
        <v>1704</v>
      </c>
      <c r="D1566" s="3" t="s">
        <v>1606</v>
      </c>
      <c r="E1566" s="3" t="str">
        <v>Vernate</v>
      </c>
      <c r="G1566" s="19">
        <v>4952</v>
      </c>
      <c r="H1566" s="19" t="s">
        <v>4547</v>
      </c>
    </row>
    <row r="1567" spans="1:8" x14ac:dyDescent="0.2">
      <c r="A1567" s="3">
        <v>4566</v>
      </c>
      <c r="B1567" s="3" t="s">
        <v>1705</v>
      </c>
      <c r="C1567" s="3" t="s">
        <v>1705</v>
      </c>
      <c r="D1567" s="3" t="s">
        <v>1606</v>
      </c>
      <c r="E1567" s="3" t="str">
        <v>Vezia</v>
      </c>
      <c r="G1567" s="19">
        <v>4953</v>
      </c>
      <c r="H1567" s="19" t="s">
        <v>4547</v>
      </c>
    </row>
    <row r="1568" spans="1:8" x14ac:dyDescent="0.2">
      <c r="A1568" s="3">
        <v>4565</v>
      </c>
      <c r="B1568" s="3" t="s">
        <v>1706</v>
      </c>
      <c r="C1568" s="3" t="s">
        <v>1706</v>
      </c>
      <c r="D1568" s="3" t="s">
        <v>1606</v>
      </c>
      <c r="E1568" s="3" t="str">
        <v>Vico Morcote</v>
      </c>
      <c r="G1568" s="19">
        <v>4954</v>
      </c>
      <c r="H1568" s="19" t="s">
        <v>4547</v>
      </c>
    </row>
    <row r="1569" spans="1:8" x14ac:dyDescent="0.2">
      <c r="A1569" s="3">
        <v>4553</v>
      </c>
      <c r="B1569" s="3" t="s">
        <v>1707</v>
      </c>
      <c r="C1569" s="3" t="s">
        <v>1707</v>
      </c>
      <c r="D1569" s="3" t="s">
        <v>1606</v>
      </c>
      <c r="E1569" s="3" t="str">
        <v>Collina d'Oro</v>
      </c>
      <c r="G1569" s="19">
        <v>4955</v>
      </c>
      <c r="H1569" s="19" t="s">
        <v>4547</v>
      </c>
    </row>
    <row r="1570" spans="1:8" x14ac:dyDescent="0.2">
      <c r="A1570" s="3">
        <v>4528</v>
      </c>
      <c r="B1570" s="3" t="s">
        <v>1708</v>
      </c>
      <c r="C1570" s="3" t="s">
        <v>1708</v>
      </c>
      <c r="D1570" s="3" t="s">
        <v>1606</v>
      </c>
      <c r="E1570" s="3" t="str">
        <v>Alto Malcantone</v>
      </c>
      <c r="G1570" s="19">
        <v>5000</v>
      </c>
      <c r="H1570" s="19" t="s">
        <v>4551</v>
      </c>
    </row>
    <row r="1571" spans="1:8" x14ac:dyDescent="0.2">
      <c r="A1571" s="3">
        <v>4558</v>
      </c>
      <c r="B1571" s="3" t="s">
        <v>1709</v>
      </c>
      <c r="C1571" s="3" t="s">
        <v>1710</v>
      </c>
      <c r="D1571" s="3" t="s">
        <v>1606</v>
      </c>
      <c r="E1571" s="3" t="str">
        <v>Monteceneri</v>
      </c>
      <c r="G1571" s="19">
        <v>5004</v>
      </c>
      <c r="H1571" s="19" t="s">
        <v>4551</v>
      </c>
    </row>
    <row r="1572" spans="1:8" x14ac:dyDescent="0.2">
      <c r="A1572" s="3">
        <v>4558</v>
      </c>
      <c r="B1572" s="3" t="s">
        <v>1711</v>
      </c>
      <c r="C1572" s="3" t="s">
        <v>1710</v>
      </c>
      <c r="D1572" s="3" t="s">
        <v>1606</v>
      </c>
      <c r="E1572" s="3" t="str">
        <v>Tresa</v>
      </c>
      <c r="G1572" s="19">
        <v>5012</v>
      </c>
      <c r="H1572" s="19" t="s">
        <v>4551</v>
      </c>
    </row>
    <row r="1573" spans="1:8" x14ac:dyDescent="0.2">
      <c r="A1573" s="3">
        <v>4558</v>
      </c>
      <c r="B1573" s="3" t="s">
        <v>1712</v>
      </c>
      <c r="C1573" s="3" t="s">
        <v>1710</v>
      </c>
      <c r="D1573" s="3" t="s">
        <v>1606</v>
      </c>
      <c r="E1573" s="3" t="str">
        <v>Val Mara</v>
      </c>
      <c r="G1573" s="19">
        <v>5013</v>
      </c>
      <c r="H1573" s="19" t="s">
        <v>4551</v>
      </c>
    </row>
    <row r="1574" spans="1:8" x14ac:dyDescent="0.2">
      <c r="A1574" s="3">
        <v>4524</v>
      </c>
      <c r="B1574" s="3" t="s">
        <v>1713</v>
      </c>
      <c r="C1574" s="3" t="s">
        <v>1714</v>
      </c>
      <c r="D1574" s="3" t="s">
        <v>1606</v>
      </c>
      <c r="E1574" s="3" t="str">
        <v>Balerna</v>
      </c>
      <c r="G1574" s="19">
        <v>5014</v>
      </c>
      <c r="H1574" s="19" t="s">
        <v>4551</v>
      </c>
    </row>
    <row r="1575" spans="1:8" x14ac:dyDescent="0.2">
      <c r="A1575" s="3">
        <v>4524</v>
      </c>
      <c r="B1575" s="3" t="s">
        <v>1715</v>
      </c>
      <c r="C1575" s="3" t="s">
        <v>1714</v>
      </c>
      <c r="D1575" s="3" t="s">
        <v>1606</v>
      </c>
      <c r="E1575" s="3" t="str">
        <v>Castel San Pietro</v>
      </c>
      <c r="G1575" s="19">
        <v>5015</v>
      </c>
      <c r="H1575" s="19" t="s">
        <v>4551</v>
      </c>
    </row>
    <row r="1576" spans="1:8" x14ac:dyDescent="0.2">
      <c r="A1576" s="3">
        <v>4525</v>
      </c>
      <c r="B1576" s="3" t="s">
        <v>1716</v>
      </c>
      <c r="C1576" s="3" t="s">
        <v>1714</v>
      </c>
      <c r="D1576" s="3" t="s">
        <v>1606</v>
      </c>
      <c r="E1576" s="3" t="str">
        <v>Chiasso</v>
      </c>
      <c r="G1576" s="19">
        <v>5017</v>
      </c>
      <c r="H1576" s="19" t="s">
        <v>4544</v>
      </c>
    </row>
    <row r="1577" spans="1:8" x14ac:dyDescent="0.2">
      <c r="A1577" s="3">
        <v>4512</v>
      </c>
      <c r="B1577" s="3" t="s">
        <v>1717</v>
      </c>
      <c r="C1577" s="3" t="s">
        <v>1717</v>
      </c>
      <c r="D1577" s="3" t="s">
        <v>1606</v>
      </c>
      <c r="E1577" s="3" t="str">
        <v>Coldrerio</v>
      </c>
      <c r="G1577" s="19">
        <v>5018</v>
      </c>
      <c r="H1577" s="19" t="s">
        <v>4551</v>
      </c>
    </row>
    <row r="1578" spans="1:8" x14ac:dyDescent="0.2">
      <c r="A1578" s="3">
        <v>2544</v>
      </c>
      <c r="B1578" s="3" t="s">
        <v>1718</v>
      </c>
      <c r="C1578" s="3" t="s">
        <v>1718</v>
      </c>
      <c r="D1578" s="3" t="s">
        <v>1606</v>
      </c>
      <c r="E1578" s="3" t="str">
        <v>Mendrisio</v>
      </c>
      <c r="G1578" s="19">
        <v>5022</v>
      </c>
      <c r="H1578" s="19" t="s">
        <v>4551</v>
      </c>
    </row>
    <row r="1579" spans="1:8" x14ac:dyDescent="0.2">
      <c r="A1579" s="3">
        <v>4532</v>
      </c>
      <c r="B1579" s="3" t="s">
        <v>1719</v>
      </c>
      <c r="C1579" s="3" t="s">
        <v>1720</v>
      </c>
      <c r="D1579" s="3" t="s">
        <v>1606</v>
      </c>
      <c r="E1579" s="3" t="str">
        <v>Morbio Inferiore</v>
      </c>
      <c r="G1579" s="19">
        <v>5023</v>
      </c>
      <c r="H1579" s="19" t="s">
        <v>4551</v>
      </c>
    </row>
    <row r="1580" spans="1:8" x14ac:dyDescent="0.2">
      <c r="A1580" s="3">
        <v>4534</v>
      </c>
      <c r="B1580" s="3" t="s">
        <v>1721</v>
      </c>
      <c r="C1580" s="3" t="s">
        <v>1721</v>
      </c>
      <c r="D1580" s="3" t="s">
        <v>1606</v>
      </c>
      <c r="E1580" s="3" t="str">
        <v>Novazzano</v>
      </c>
      <c r="G1580" s="19">
        <v>5024</v>
      </c>
      <c r="H1580" s="19" t="s">
        <v>4551</v>
      </c>
    </row>
    <row r="1581" spans="1:8" x14ac:dyDescent="0.2">
      <c r="A1581" s="3">
        <v>2540</v>
      </c>
      <c r="B1581" s="3" t="s">
        <v>1722</v>
      </c>
      <c r="C1581" s="3" t="s">
        <v>1722</v>
      </c>
      <c r="D1581" s="3" t="s">
        <v>1606</v>
      </c>
      <c r="E1581" s="3" t="str">
        <v>Riva San Vitale</v>
      </c>
      <c r="G1581" s="19">
        <v>5025</v>
      </c>
      <c r="H1581" s="19" t="s">
        <v>4544</v>
      </c>
    </row>
    <row r="1582" spans="1:8" x14ac:dyDescent="0.2">
      <c r="A1582" s="3">
        <v>4524</v>
      </c>
      <c r="B1582" s="3" t="s">
        <v>1723</v>
      </c>
      <c r="C1582" s="3" t="s">
        <v>1723</v>
      </c>
      <c r="D1582" s="3" t="s">
        <v>1606</v>
      </c>
      <c r="E1582" s="3" t="str">
        <v>Stabio</v>
      </c>
      <c r="G1582" s="19">
        <v>5026</v>
      </c>
      <c r="H1582" s="19" t="s">
        <v>4544</v>
      </c>
    </row>
    <row r="1583" spans="1:8" x14ac:dyDescent="0.2">
      <c r="A1583" s="3">
        <v>4535</v>
      </c>
      <c r="B1583" s="3" t="s">
        <v>1724</v>
      </c>
      <c r="C1583" s="3" t="s">
        <v>1724</v>
      </c>
      <c r="D1583" s="3" t="s">
        <v>1606</v>
      </c>
      <c r="E1583" s="3" t="str">
        <v>Vacallo</v>
      </c>
      <c r="G1583" s="19">
        <v>5027</v>
      </c>
      <c r="H1583" s="19" t="s">
        <v>4544</v>
      </c>
    </row>
    <row r="1584" spans="1:8" x14ac:dyDescent="0.2">
      <c r="A1584" s="3">
        <v>4535</v>
      </c>
      <c r="B1584" s="3" t="s">
        <v>1725</v>
      </c>
      <c r="C1584" s="3" t="s">
        <v>1725</v>
      </c>
      <c r="D1584" s="3" t="s">
        <v>1606</v>
      </c>
      <c r="E1584" s="3" t="str">
        <v>Breggia</v>
      </c>
      <c r="G1584" s="19">
        <v>5028</v>
      </c>
      <c r="H1584" s="19" t="s">
        <v>4544</v>
      </c>
    </row>
    <row r="1585" spans="1:8" x14ac:dyDescent="0.2">
      <c r="A1585" s="3">
        <v>4513</v>
      </c>
      <c r="B1585" s="3" t="s">
        <v>1726</v>
      </c>
      <c r="C1585" s="3" t="s">
        <v>1726</v>
      </c>
      <c r="D1585" s="3" t="s">
        <v>1606</v>
      </c>
      <c r="E1585" s="3" t="str">
        <v>Biasca</v>
      </c>
      <c r="G1585" s="19">
        <v>5032</v>
      </c>
      <c r="H1585" s="19" t="s">
        <v>4551</v>
      </c>
    </row>
    <row r="1586" spans="1:8" x14ac:dyDescent="0.2">
      <c r="A1586" s="3">
        <v>4514</v>
      </c>
      <c r="B1586" s="3" t="s">
        <v>1727</v>
      </c>
      <c r="C1586" s="3" t="s">
        <v>1727</v>
      </c>
      <c r="D1586" s="3" t="s">
        <v>1606</v>
      </c>
      <c r="E1586" s="3" t="str">
        <v>Riviera</v>
      </c>
      <c r="G1586" s="19">
        <v>5033</v>
      </c>
      <c r="H1586" s="19" t="s">
        <v>4551</v>
      </c>
    </row>
    <row r="1587" spans="1:8" x14ac:dyDescent="0.2">
      <c r="A1587" s="3">
        <v>4515</v>
      </c>
      <c r="B1587" s="3" t="s">
        <v>1728</v>
      </c>
      <c r="C1587" s="3" t="s">
        <v>1729</v>
      </c>
      <c r="D1587" s="3" t="s">
        <v>1606</v>
      </c>
      <c r="E1587" s="3" t="str">
        <v>Bosco/Gurin</v>
      </c>
      <c r="G1587" s="19">
        <v>5034</v>
      </c>
      <c r="H1587" s="19" t="s">
        <v>4551</v>
      </c>
    </row>
    <row r="1588" spans="1:8" x14ac:dyDescent="0.2">
      <c r="A1588" s="3">
        <v>4515</v>
      </c>
      <c r="B1588" s="3" t="s">
        <v>1730</v>
      </c>
      <c r="C1588" s="3" t="s">
        <v>1729</v>
      </c>
      <c r="D1588" s="3" t="s">
        <v>1606</v>
      </c>
      <c r="E1588" s="3" t="str">
        <v>Campo (Vallemaggia)</v>
      </c>
      <c r="G1588" s="19">
        <v>5035</v>
      </c>
      <c r="H1588" s="19" t="s">
        <v>4551</v>
      </c>
    </row>
    <row r="1589" spans="1:8" x14ac:dyDescent="0.2">
      <c r="A1589" s="3">
        <v>4523</v>
      </c>
      <c r="B1589" s="3" t="s">
        <v>1731</v>
      </c>
      <c r="C1589" s="3" t="s">
        <v>1732</v>
      </c>
      <c r="D1589" s="3" t="s">
        <v>1606</v>
      </c>
      <c r="E1589" s="3" t="str">
        <v>Cerentino</v>
      </c>
      <c r="G1589" s="19">
        <v>5036</v>
      </c>
      <c r="H1589" s="19" t="s">
        <v>4551</v>
      </c>
    </row>
    <row r="1590" spans="1:8" x14ac:dyDescent="0.2">
      <c r="A1590" s="3">
        <v>4533</v>
      </c>
      <c r="B1590" s="3" t="s">
        <v>1732</v>
      </c>
      <c r="C1590" s="3" t="s">
        <v>1732</v>
      </c>
      <c r="D1590" s="3" t="s">
        <v>1606</v>
      </c>
      <c r="E1590" s="3" t="str">
        <v>Cevio</v>
      </c>
      <c r="G1590" s="19">
        <v>5037</v>
      </c>
      <c r="H1590" s="19" t="s">
        <v>4551</v>
      </c>
    </row>
    <row r="1591" spans="1:8" x14ac:dyDescent="0.2">
      <c r="A1591" s="3">
        <v>4522</v>
      </c>
      <c r="B1591" s="3" t="s">
        <v>1733</v>
      </c>
      <c r="C1591" s="3" t="s">
        <v>1733</v>
      </c>
      <c r="D1591" s="3" t="s">
        <v>1606</v>
      </c>
      <c r="E1591" s="3" t="str">
        <v>Linescio</v>
      </c>
      <c r="G1591" s="19">
        <v>5040</v>
      </c>
      <c r="H1591" s="19" t="s">
        <v>4551</v>
      </c>
    </row>
    <row r="1592" spans="1:8" x14ac:dyDescent="0.2">
      <c r="A1592" s="3">
        <v>2545</v>
      </c>
      <c r="B1592" s="3" t="s">
        <v>1734</v>
      </c>
      <c r="C1592" s="3" t="s">
        <v>1734</v>
      </c>
      <c r="D1592" s="3" t="s">
        <v>1606</v>
      </c>
      <c r="E1592" s="3" t="str">
        <v>Maggia</v>
      </c>
      <c r="G1592" s="19">
        <v>5042</v>
      </c>
      <c r="H1592" s="19" t="s">
        <v>4551</v>
      </c>
    </row>
    <row r="1593" spans="1:8" x14ac:dyDescent="0.2">
      <c r="A1593" s="3">
        <v>4618</v>
      </c>
      <c r="B1593" s="3" t="s">
        <v>1735</v>
      </c>
      <c r="C1593" s="3" t="s">
        <v>1735</v>
      </c>
      <c r="D1593" s="3" t="s">
        <v>1606</v>
      </c>
      <c r="E1593" s="3" t="str">
        <v>Lavizzara</v>
      </c>
      <c r="G1593" s="19">
        <v>5043</v>
      </c>
      <c r="H1593" s="19" t="s">
        <v>4551</v>
      </c>
    </row>
    <row r="1594" spans="1:8" x14ac:dyDescent="0.2">
      <c r="A1594" s="3">
        <v>4658</v>
      </c>
      <c r="B1594" s="3" t="s">
        <v>1736</v>
      </c>
      <c r="C1594" s="3" t="s">
        <v>1737</v>
      </c>
      <c r="D1594" s="3" t="s">
        <v>1606</v>
      </c>
      <c r="E1594" s="3" t="str">
        <v>Avegno Gordevio</v>
      </c>
      <c r="G1594" s="19">
        <v>5044</v>
      </c>
      <c r="H1594" s="19" t="s">
        <v>4551</v>
      </c>
    </row>
    <row r="1595" spans="1:8" x14ac:dyDescent="0.2">
      <c r="A1595" s="3">
        <v>4657</v>
      </c>
      <c r="B1595" s="3" t="s">
        <v>1738</v>
      </c>
      <c r="C1595" s="3" t="s">
        <v>1738</v>
      </c>
      <c r="D1595" s="3" t="s">
        <v>1606</v>
      </c>
      <c r="E1595" s="3" t="str">
        <v>Comunanza Cadenazzo/Monteceneri</v>
      </c>
      <c r="G1595" s="19">
        <v>5046</v>
      </c>
      <c r="H1595" s="19" t="s">
        <v>4551</v>
      </c>
    </row>
    <row r="1596" spans="1:8" x14ac:dyDescent="0.2">
      <c r="A1596" s="3">
        <v>5012</v>
      </c>
      <c r="B1596" s="3" t="s">
        <v>1739</v>
      </c>
      <c r="C1596" s="3" t="s">
        <v>1740</v>
      </c>
      <c r="D1596" s="3" t="s">
        <v>1606</v>
      </c>
      <c r="E1596" s="3" t="str">
        <v>Terre di Pedemonte</v>
      </c>
      <c r="G1596" s="19">
        <v>5053</v>
      </c>
      <c r="H1596" s="19" t="s">
        <v>4551</v>
      </c>
    </row>
    <row r="1597" spans="1:8" x14ac:dyDescent="0.2">
      <c r="A1597" s="3">
        <v>5012</v>
      </c>
      <c r="B1597" s="3" t="s">
        <v>1741</v>
      </c>
      <c r="C1597" s="3" t="s">
        <v>1740</v>
      </c>
      <c r="D1597" s="3" t="s">
        <v>1606</v>
      </c>
      <c r="E1597" s="3" t="str">
        <v>Centovalli</v>
      </c>
      <c r="G1597" s="19">
        <v>5054</v>
      </c>
      <c r="H1597" s="19" t="s">
        <v>4551</v>
      </c>
    </row>
    <row r="1598" spans="1:8" x14ac:dyDescent="0.2">
      <c r="A1598" s="3">
        <v>4629</v>
      </c>
      <c r="B1598" s="3" t="s">
        <v>1742</v>
      </c>
      <c r="C1598" s="3" t="s">
        <v>1742</v>
      </c>
      <c r="D1598" s="3" t="s">
        <v>1606</v>
      </c>
      <c r="E1598" s="3" t="str">
        <v>Gambarogno</v>
      </c>
      <c r="G1598" s="19">
        <v>5056</v>
      </c>
      <c r="H1598" s="19" t="s">
        <v>4551</v>
      </c>
    </row>
    <row r="1599" spans="1:8" x14ac:dyDescent="0.2">
      <c r="A1599" s="3">
        <v>5014</v>
      </c>
      <c r="B1599" s="3" t="s">
        <v>1743</v>
      </c>
      <c r="C1599" s="3" t="s">
        <v>1743</v>
      </c>
      <c r="D1599" s="3" t="s">
        <v>1606</v>
      </c>
      <c r="E1599" s="3" t="str">
        <v>Verzasca</v>
      </c>
      <c r="G1599" s="19">
        <v>5057</v>
      </c>
      <c r="H1599" s="19" t="s">
        <v>4551</v>
      </c>
    </row>
    <row r="1600" spans="1:8" x14ac:dyDescent="0.2">
      <c r="A1600" s="3">
        <v>4617</v>
      </c>
      <c r="B1600" s="3" t="s">
        <v>1744</v>
      </c>
      <c r="C1600" s="3" t="s">
        <v>1744</v>
      </c>
      <c r="D1600" s="3" t="s">
        <v>1606</v>
      </c>
      <c r="E1600" s="3" t="str">
        <v>Aigle</v>
      </c>
      <c r="G1600" s="19">
        <v>5058</v>
      </c>
      <c r="H1600" s="19" t="s">
        <v>4551</v>
      </c>
    </row>
    <row r="1601" spans="1:8" x14ac:dyDescent="0.2">
      <c r="A1601" s="3">
        <v>4614</v>
      </c>
      <c r="B1601" s="3" t="s">
        <v>1745</v>
      </c>
      <c r="C1601" s="3" t="s">
        <v>1745</v>
      </c>
      <c r="D1601" s="3" t="s">
        <v>1606</v>
      </c>
      <c r="E1601" s="3" t="str">
        <v>Bex</v>
      </c>
      <c r="G1601" s="19">
        <v>5062</v>
      </c>
      <c r="H1601" s="19" t="s">
        <v>4544</v>
      </c>
    </row>
    <row r="1602" spans="1:8" x14ac:dyDescent="0.2">
      <c r="A1602" s="3">
        <v>4615</v>
      </c>
      <c r="B1602" s="3" t="s">
        <v>1746</v>
      </c>
      <c r="C1602" s="3" t="s">
        <v>1745</v>
      </c>
      <c r="D1602" s="3" t="s">
        <v>1606</v>
      </c>
      <c r="E1602" s="3" t="str">
        <v>Chessel</v>
      </c>
      <c r="G1602" s="19">
        <v>5063</v>
      </c>
      <c r="H1602" s="19" t="s">
        <v>4544</v>
      </c>
    </row>
    <row r="1603" spans="1:8" x14ac:dyDescent="0.2">
      <c r="A1603" s="3">
        <v>4616</v>
      </c>
      <c r="B1603" s="3" t="s">
        <v>1747</v>
      </c>
      <c r="C1603" s="3" t="s">
        <v>1748</v>
      </c>
      <c r="D1603" s="3" t="s">
        <v>1606</v>
      </c>
      <c r="E1603" s="3" t="str">
        <v>Corbeyrier</v>
      </c>
      <c r="G1603" s="19">
        <v>5064</v>
      </c>
      <c r="H1603" s="19" t="s">
        <v>4544</v>
      </c>
    </row>
    <row r="1604" spans="1:8" x14ac:dyDescent="0.2">
      <c r="A1604" s="3">
        <v>4600</v>
      </c>
      <c r="B1604" s="3" t="s">
        <v>1749</v>
      </c>
      <c r="C1604" s="3" t="s">
        <v>1749</v>
      </c>
      <c r="D1604" s="3" t="s">
        <v>1606</v>
      </c>
      <c r="E1604" s="3" t="str">
        <v>Gryon</v>
      </c>
      <c r="G1604" s="19">
        <v>5070</v>
      </c>
      <c r="H1604" s="19" t="s">
        <v>4544</v>
      </c>
    </row>
    <row r="1605" spans="1:8" x14ac:dyDescent="0.2">
      <c r="A1605" s="3">
        <v>4613</v>
      </c>
      <c r="B1605" s="3" t="s">
        <v>1750</v>
      </c>
      <c r="C1605" s="3" t="s">
        <v>1751</v>
      </c>
      <c r="D1605" s="3" t="s">
        <v>1606</v>
      </c>
      <c r="E1605" s="3" t="str">
        <v>Lavey-Morcles</v>
      </c>
      <c r="G1605" s="19">
        <v>5072</v>
      </c>
      <c r="H1605" s="19" t="s">
        <v>4544</v>
      </c>
    </row>
    <row r="1606" spans="1:8" x14ac:dyDescent="0.2">
      <c r="A1606" s="3">
        <v>5012</v>
      </c>
      <c r="B1606" s="3" t="s">
        <v>1752</v>
      </c>
      <c r="C1606" s="3" t="s">
        <v>1752</v>
      </c>
      <c r="D1606" s="3" t="s">
        <v>1606</v>
      </c>
      <c r="E1606" s="3" t="str">
        <v>Leysin</v>
      </c>
      <c r="G1606" s="19">
        <v>5073</v>
      </c>
      <c r="H1606" s="19" t="s">
        <v>4544</v>
      </c>
    </row>
    <row r="1607" spans="1:8" x14ac:dyDescent="0.2">
      <c r="A1607" s="3">
        <v>4656</v>
      </c>
      <c r="B1607" s="3" t="s">
        <v>1753</v>
      </c>
      <c r="C1607" s="3" t="s">
        <v>1753</v>
      </c>
      <c r="D1607" s="3" t="s">
        <v>1606</v>
      </c>
      <c r="E1607" s="3" t="str">
        <v>Noville</v>
      </c>
      <c r="G1607" s="19">
        <v>5074</v>
      </c>
      <c r="H1607" s="19" t="s">
        <v>4544</v>
      </c>
    </row>
    <row r="1608" spans="1:8" x14ac:dyDescent="0.2">
      <c r="A1608" s="3">
        <v>5746</v>
      </c>
      <c r="B1608" s="3" t="s">
        <v>1754</v>
      </c>
      <c r="C1608" s="3" t="s">
        <v>1755</v>
      </c>
      <c r="D1608" s="3" t="s">
        <v>1606</v>
      </c>
      <c r="E1608" s="3" t="str">
        <v>Ollon</v>
      </c>
      <c r="G1608" s="19">
        <v>5075</v>
      </c>
      <c r="H1608" s="19" t="s">
        <v>4544</v>
      </c>
    </row>
    <row r="1609" spans="1:8" x14ac:dyDescent="0.2">
      <c r="A1609" s="3">
        <v>4612</v>
      </c>
      <c r="B1609" s="3" t="s">
        <v>1756</v>
      </c>
      <c r="C1609" s="3" t="s">
        <v>1757</v>
      </c>
      <c r="D1609" s="3" t="s">
        <v>1606</v>
      </c>
      <c r="E1609" s="3" t="str">
        <v>Ormont-Dessous</v>
      </c>
      <c r="G1609" s="19">
        <v>5076</v>
      </c>
      <c r="H1609" s="19" t="s">
        <v>4544</v>
      </c>
    </row>
    <row r="1610" spans="1:8" x14ac:dyDescent="0.2">
      <c r="A1610" s="3">
        <v>4500</v>
      </c>
      <c r="B1610" s="3" t="s">
        <v>1758</v>
      </c>
      <c r="C1610" s="3" t="s">
        <v>1758</v>
      </c>
      <c r="D1610" s="3" t="s">
        <v>1606</v>
      </c>
      <c r="E1610" s="3" t="str">
        <v>Ormont-Dessus</v>
      </c>
      <c r="G1610" s="19">
        <v>5077</v>
      </c>
      <c r="H1610" s="19" t="s">
        <v>4544</v>
      </c>
    </row>
    <row r="1611" spans="1:8" x14ac:dyDescent="0.2">
      <c r="A1611" s="3">
        <v>4252</v>
      </c>
      <c r="B1611" s="3" t="s">
        <v>1759</v>
      </c>
      <c r="C1611" s="3" t="s">
        <v>1759</v>
      </c>
      <c r="D1611" s="3" t="s">
        <v>1606</v>
      </c>
      <c r="E1611" s="3" t="str">
        <v>Rennaz</v>
      </c>
      <c r="G1611" s="19">
        <v>5078</v>
      </c>
      <c r="H1611" s="19" t="s">
        <v>4544</v>
      </c>
    </row>
    <row r="1612" spans="1:8" x14ac:dyDescent="0.2">
      <c r="A1612" s="3">
        <v>4229</v>
      </c>
      <c r="B1612" s="3" t="s">
        <v>1760</v>
      </c>
      <c r="C1612" s="3" t="s">
        <v>1761</v>
      </c>
      <c r="D1612" s="3" t="s">
        <v>1606</v>
      </c>
      <c r="E1612" s="3" t="str">
        <v>Roche (VD)</v>
      </c>
      <c r="G1612" s="19">
        <v>5079</v>
      </c>
      <c r="H1612" s="19" t="s">
        <v>4544</v>
      </c>
    </row>
    <row r="1613" spans="1:8" x14ac:dyDescent="0.2">
      <c r="A1613" s="3">
        <v>4226</v>
      </c>
      <c r="B1613" s="3" t="s">
        <v>1762</v>
      </c>
      <c r="C1613" s="3" t="s">
        <v>1762</v>
      </c>
      <c r="D1613" s="3" t="s">
        <v>1606</v>
      </c>
      <c r="E1613" s="3" t="str">
        <v>Villeneuve (VD)</v>
      </c>
      <c r="G1613" s="19">
        <v>5080</v>
      </c>
      <c r="H1613" s="19" t="s">
        <v>4544</v>
      </c>
    </row>
    <row r="1614" spans="1:8" x14ac:dyDescent="0.2">
      <c r="A1614" s="3">
        <v>4227</v>
      </c>
      <c r="B1614" s="3" t="s">
        <v>1763</v>
      </c>
      <c r="C1614" s="3" t="s">
        <v>1763</v>
      </c>
      <c r="D1614" s="3" t="s">
        <v>1606</v>
      </c>
      <c r="E1614" s="3" t="str">
        <v>Yvorne</v>
      </c>
      <c r="G1614" s="19">
        <v>5082</v>
      </c>
      <c r="H1614" s="19" t="s">
        <v>4544</v>
      </c>
    </row>
    <row r="1615" spans="1:8" x14ac:dyDescent="0.2">
      <c r="A1615" s="3">
        <v>4228</v>
      </c>
      <c r="B1615" s="3" t="s">
        <v>1764</v>
      </c>
      <c r="C1615" s="3" t="s">
        <v>1764</v>
      </c>
      <c r="D1615" s="3" t="s">
        <v>1606</v>
      </c>
      <c r="E1615" s="3" t="str">
        <v>Aubonne</v>
      </c>
      <c r="G1615" s="19">
        <v>5083</v>
      </c>
      <c r="H1615" s="19" t="s">
        <v>4544</v>
      </c>
    </row>
    <row r="1616" spans="1:8" x14ac:dyDescent="0.2">
      <c r="A1616" s="3">
        <v>4232</v>
      </c>
      <c r="B1616" s="3" t="s">
        <v>1765</v>
      </c>
      <c r="C1616" s="3" t="s">
        <v>1765</v>
      </c>
      <c r="D1616" s="3" t="s">
        <v>1606</v>
      </c>
      <c r="E1616" s="3" t="str">
        <v>Ballens</v>
      </c>
      <c r="G1616" s="19">
        <v>5084</v>
      </c>
      <c r="H1616" s="19" t="s">
        <v>4544</v>
      </c>
    </row>
    <row r="1617" spans="1:8" x14ac:dyDescent="0.2">
      <c r="A1617" s="3">
        <v>4247</v>
      </c>
      <c r="B1617" s="3" t="s">
        <v>1766</v>
      </c>
      <c r="C1617" s="3" t="s">
        <v>1766</v>
      </c>
      <c r="D1617" s="3" t="s">
        <v>1606</v>
      </c>
      <c r="E1617" s="3" t="str">
        <v>Berolle</v>
      </c>
      <c r="G1617" s="19">
        <v>5085</v>
      </c>
      <c r="H1617" s="19" t="s">
        <v>4544</v>
      </c>
    </row>
    <row r="1618" spans="1:8" x14ac:dyDescent="0.2">
      <c r="A1618" s="3">
        <v>4204</v>
      </c>
      <c r="B1618" s="3" t="s">
        <v>1767</v>
      </c>
      <c r="C1618" s="3" t="s">
        <v>1767</v>
      </c>
      <c r="D1618" s="3" t="s">
        <v>1606</v>
      </c>
      <c r="E1618" s="3" t="str">
        <v>Bière</v>
      </c>
      <c r="G1618" s="19">
        <v>5102</v>
      </c>
      <c r="H1618" s="19" t="s">
        <v>4551</v>
      </c>
    </row>
    <row r="1619" spans="1:8" x14ac:dyDescent="0.2">
      <c r="A1619" s="3">
        <v>4245</v>
      </c>
      <c r="B1619" s="3" t="s">
        <v>1768</v>
      </c>
      <c r="C1619" s="3" t="s">
        <v>1768</v>
      </c>
      <c r="D1619" s="3" t="s">
        <v>1606</v>
      </c>
      <c r="E1619" s="3" t="str">
        <v>Bougy-Villars</v>
      </c>
      <c r="G1619" s="19">
        <v>5103</v>
      </c>
      <c r="H1619" s="19" t="s">
        <v>4551</v>
      </c>
    </row>
    <row r="1620" spans="1:8" x14ac:dyDescent="0.2">
      <c r="A1620" s="3">
        <v>4233</v>
      </c>
      <c r="B1620" s="3" t="s">
        <v>1769</v>
      </c>
      <c r="C1620" s="3" t="s">
        <v>1769</v>
      </c>
      <c r="D1620" s="3" t="s">
        <v>1606</v>
      </c>
      <c r="E1620" s="3" t="str">
        <v>Féchy</v>
      </c>
      <c r="G1620" s="19">
        <v>5105</v>
      </c>
      <c r="H1620" s="19" t="s">
        <v>4551</v>
      </c>
    </row>
    <row r="1621" spans="1:8" x14ac:dyDescent="0.2">
      <c r="A1621" s="3">
        <v>4208</v>
      </c>
      <c r="B1621" s="3" t="s">
        <v>1770</v>
      </c>
      <c r="C1621" s="3" t="s">
        <v>1770</v>
      </c>
      <c r="D1621" s="3" t="s">
        <v>1606</v>
      </c>
      <c r="E1621" s="3" t="str">
        <v>Gimel</v>
      </c>
      <c r="G1621" s="19">
        <v>5106</v>
      </c>
      <c r="H1621" s="19" t="s">
        <v>4551</v>
      </c>
    </row>
    <row r="1622" spans="1:8" x14ac:dyDescent="0.2">
      <c r="A1622" s="3">
        <v>4234</v>
      </c>
      <c r="B1622" s="3" t="s">
        <v>1771</v>
      </c>
      <c r="C1622" s="3" t="s">
        <v>1771</v>
      </c>
      <c r="D1622" s="3" t="s">
        <v>1606</v>
      </c>
      <c r="E1622" s="3" t="str">
        <v>Longirod</v>
      </c>
      <c r="G1622" s="19">
        <v>5107</v>
      </c>
      <c r="H1622" s="19" t="s">
        <v>4551</v>
      </c>
    </row>
    <row r="1623" spans="1:8" x14ac:dyDescent="0.2">
      <c r="A1623" s="3">
        <v>4001</v>
      </c>
      <c r="B1623" s="3" t="s">
        <v>1772</v>
      </c>
      <c r="C1623" s="3" t="s">
        <v>1772</v>
      </c>
      <c r="D1623" s="3" t="s">
        <v>1773</v>
      </c>
      <c r="E1623" s="3" t="str">
        <v>Marchissy</v>
      </c>
      <c r="G1623" s="19">
        <v>5108</v>
      </c>
      <c r="H1623" s="19" t="s">
        <v>4551</v>
      </c>
    </row>
    <row r="1624" spans="1:8" x14ac:dyDescent="0.2">
      <c r="A1624" s="3">
        <v>4031</v>
      </c>
      <c r="B1624" s="3" t="s">
        <v>1772</v>
      </c>
      <c r="C1624" s="3" t="s">
        <v>1772</v>
      </c>
      <c r="D1624" s="3" t="s">
        <v>1773</v>
      </c>
      <c r="E1624" s="3" t="str">
        <v>Mollens (VD)</v>
      </c>
      <c r="G1624" s="19">
        <v>5112</v>
      </c>
      <c r="H1624" s="19" t="s">
        <v>4551</v>
      </c>
    </row>
    <row r="1625" spans="1:8" x14ac:dyDescent="0.2">
      <c r="A1625" s="3">
        <v>4031</v>
      </c>
      <c r="B1625" s="3" t="s">
        <v>1772</v>
      </c>
      <c r="C1625" s="3" t="s">
        <v>1772</v>
      </c>
      <c r="D1625" s="3" t="s">
        <v>1773</v>
      </c>
      <c r="E1625" s="3" t="str">
        <v>Saint-George</v>
      </c>
      <c r="G1625" s="19">
        <v>5113</v>
      </c>
      <c r="H1625" s="19" t="s">
        <v>4551</v>
      </c>
    </row>
    <row r="1626" spans="1:8" x14ac:dyDescent="0.2">
      <c r="A1626" s="3">
        <v>4051</v>
      </c>
      <c r="B1626" s="3" t="s">
        <v>1772</v>
      </c>
      <c r="C1626" s="3" t="s">
        <v>1772</v>
      </c>
      <c r="D1626" s="3" t="s">
        <v>1773</v>
      </c>
      <c r="E1626" s="3" t="str">
        <v>Saint-Livres</v>
      </c>
      <c r="G1626" s="19">
        <v>5116</v>
      </c>
      <c r="H1626" s="19" t="s">
        <v>4551</v>
      </c>
    </row>
    <row r="1627" spans="1:8" x14ac:dyDescent="0.2">
      <c r="A1627" s="3">
        <v>4052</v>
      </c>
      <c r="B1627" s="3" t="s">
        <v>1772</v>
      </c>
      <c r="C1627" s="3" t="s">
        <v>1772</v>
      </c>
      <c r="D1627" s="3" t="s">
        <v>1773</v>
      </c>
      <c r="E1627" s="3" t="str">
        <v>Saint-Oyens</v>
      </c>
      <c r="G1627" s="19">
        <v>5200</v>
      </c>
      <c r="H1627" s="19" t="s">
        <v>4551</v>
      </c>
    </row>
    <row r="1628" spans="1:8" x14ac:dyDescent="0.2">
      <c r="A1628" s="3">
        <v>4052</v>
      </c>
      <c r="B1628" s="3" t="s">
        <v>1772</v>
      </c>
      <c r="C1628" s="3" t="s">
        <v>1772</v>
      </c>
      <c r="D1628" s="3" t="s">
        <v>1773</v>
      </c>
      <c r="E1628" s="3" t="str">
        <v>Saubraz</v>
      </c>
      <c r="G1628" s="19">
        <v>5210</v>
      </c>
      <c r="H1628" s="19" t="s">
        <v>4551</v>
      </c>
    </row>
    <row r="1629" spans="1:8" x14ac:dyDescent="0.2">
      <c r="A1629" s="3">
        <v>4053</v>
      </c>
      <c r="B1629" s="3" t="s">
        <v>1772</v>
      </c>
      <c r="C1629" s="3" t="s">
        <v>1772</v>
      </c>
      <c r="D1629" s="3" t="s">
        <v>1773</v>
      </c>
      <c r="E1629" s="3" t="str">
        <v>Avenches</v>
      </c>
      <c r="G1629" s="19">
        <v>5212</v>
      </c>
      <c r="H1629" s="19" t="s">
        <v>4551</v>
      </c>
    </row>
    <row r="1630" spans="1:8" x14ac:dyDescent="0.2">
      <c r="A1630" s="3">
        <v>4054</v>
      </c>
      <c r="B1630" s="3" t="s">
        <v>1772</v>
      </c>
      <c r="C1630" s="3" t="s">
        <v>1772</v>
      </c>
      <c r="D1630" s="3" t="s">
        <v>1773</v>
      </c>
      <c r="E1630" s="3" t="str">
        <v>Cudrefin</v>
      </c>
      <c r="G1630" s="19">
        <v>5213</v>
      </c>
      <c r="H1630" s="19" t="s">
        <v>4551</v>
      </c>
    </row>
    <row r="1631" spans="1:8" x14ac:dyDescent="0.2">
      <c r="A1631" s="3">
        <v>4055</v>
      </c>
      <c r="B1631" s="3" t="s">
        <v>1772</v>
      </c>
      <c r="C1631" s="3" t="s">
        <v>1772</v>
      </c>
      <c r="D1631" s="3" t="s">
        <v>1773</v>
      </c>
      <c r="E1631" s="3" t="str">
        <v>Faoug</v>
      </c>
      <c r="G1631" s="19">
        <v>5222</v>
      </c>
      <c r="H1631" s="19" t="s">
        <v>4551</v>
      </c>
    </row>
    <row r="1632" spans="1:8" x14ac:dyDescent="0.2">
      <c r="A1632" s="3">
        <v>4056</v>
      </c>
      <c r="B1632" s="3" t="s">
        <v>1772</v>
      </c>
      <c r="C1632" s="3" t="s">
        <v>1772</v>
      </c>
      <c r="D1632" s="3" t="s">
        <v>1773</v>
      </c>
      <c r="E1632" s="3" t="str">
        <v>Vully-les-Lacs</v>
      </c>
      <c r="G1632" s="19">
        <v>5223</v>
      </c>
      <c r="H1632" s="19" t="s">
        <v>4551</v>
      </c>
    </row>
    <row r="1633" spans="1:8" x14ac:dyDescent="0.2">
      <c r="A1633" s="3">
        <v>4057</v>
      </c>
      <c r="B1633" s="3" t="s">
        <v>1772</v>
      </c>
      <c r="C1633" s="3" t="s">
        <v>1772</v>
      </c>
      <c r="D1633" s="3" t="s">
        <v>1773</v>
      </c>
      <c r="E1633" s="3" t="str">
        <v>Bettens</v>
      </c>
      <c r="G1633" s="19">
        <v>5225</v>
      </c>
      <c r="H1633" s="19" t="s">
        <v>4551</v>
      </c>
    </row>
    <row r="1634" spans="1:8" x14ac:dyDescent="0.2">
      <c r="A1634" s="3">
        <v>4058</v>
      </c>
      <c r="B1634" s="3" t="s">
        <v>1772</v>
      </c>
      <c r="C1634" s="3" t="s">
        <v>1772</v>
      </c>
      <c r="D1634" s="3" t="s">
        <v>1773</v>
      </c>
      <c r="E1634" s="3" t="str">
        <v>Bournens</v>
      </c>
      <c r="G1634" s="19">
        <v>5233</v>
      </c>
      <c r="H1634" s="19" t="s">
        <v>4552</v>
      </c>
    </row>
    <row r="1635" spans="1:8" x14ac:dyDescent="0.2">
      <c r="A1635" s="3">
        <v>4059</v>
      </c>
      <c r="B1635" s="3" t="s">
        <v>1772</v>
      </c>
      <c r="C1635" s="3" t="s">
        <v>1772</v>
      </c>
      <c r="D1635" s="3" t="s">
        <v>1773</v>
      </c>
      <c r="E1635" s="3" t="str">
        <v>Boussens</v>
      </c>
      <c r="G1635" s="19">
        <v>5234</v>
      </c>
      <c r="H1635" s="19" t="s">
        <v>4551</v>
      </c>
    </row>
    <row r="1636" spans="1:8" x14ac:dyDescent="0.2">
      <c r="A1636" s="3">
        <v>4126</v>
      </c>
      <c r="B1636" s="3" t="s">
        <v>1774</v>
      </c>
      <c r="C1636" s="3" t="s">
        <v>1774</v>
      </c>
      <c r="D1636" s="3" t="s">
        <v>1773</v>
      </c>
      <c r="E1636" s="3" t="str">
        <v>La Chaux (Cossonay)</v>
      </c>
      <c r="G1636" s="19">
        <v>5235</v>
      </c>
      <c r="H1636" s="19" t="s">
        <v>4551</v>
      </c>
    </row>
    <row r="1637" spans="1:8" x14ac:dyDescent="0.2">
      <c r="A1637" s="3">
        <v>4125</v>
      </c>
      <c r="B1637" s="3" t="s">
        <v>1775</v>
      </c>
      <c r="C1637" s="3" t="s">
        <v>1775</v>
      </c>
      <c r="D1637" s="3" t="s">
        <v>1773</v>
      </c>
      <c r="E1637" s="3" t="str">
        <v>Chavannes-le-Veyron</v>
      </c>
      <c r="G1637" s="19">
        <v>5236</v>
      </c>
      <c r="H1637" s="19" t="s">
        <v>4551</v>
      </c>
    </row>
    <row r="1638" spans="1:8" x14ac:dyDescent="0.2">
      <c r="A1638" s="3">
        <v>4147</v>
      </c>
      <c r="B1638" s="3" t="s">
        <v>1776</v>
      </c>
      <c r="C1638" s="3" t="s">
        <v>1777</v>
      </c>
      <c r="D1638" s="3" t="s">
        <v>1778</v>
      </c>
      <c r="E1638" s="3" t="str">
        <v>Chevilly</v>
      </c>
      <c r="G1638" s="19">
        <v>5237</v>
      </c>
      <c r="H1638" s="19" t="s">
        <v>4544</v>
      </c>
    </row>
    <row r="1639" spans="1:8" x14ac:dyDescent="0.2">
      <c r="A1639" s="3">
        <v>4123</v>
      </c>
      <c r="B1639" s="3" t="s">
        <v>1779</v>
      </c>
      <c r="C1639" s="3" t="s">
        <v>1779</v>
      </c>
      <c r="D1639" s="3" t="s">
        <v>1778</v>
      </c>
      <c r="E1639" s="3" t="str">
        <v>Cossonay</v>
      </c>
      <c r="G1639" s="19">
        <v>5242</v>
      </c>
      <c r="H1639" s="19" t="s">
        <v>4551</v>
      </c>
    </row>
    <row r="1640" spans="1:8" x14ac:dyDescent="0.2">
      <c r="A1640" s="3">
        <v>4144</v>
      </c>
      <c r="B1640" s="3" t="s">
        <v>1780</v>
      </c>
      <c r="C1640" s="3" t="s">
        <v>1780</v>
      </c>
      <c r="D1640" s="3" t="s">
        <v>1778</v>
      </c>
      <c r="E1640" s="3" t="str">
        <v>Cuarnens</v>
      </c>
      <c r="G1640" s="19">
        <v>5243</v>
      </c>
      <c r="H1640" s="19" t="s">
        <v>4551</v>
      </c>
    </row>
    <row r="1641" spans="1:8" x14ac:dyDescent="0.2">
      <c r="A1641" s="3">
        <v>4105</v>
      </c>
      <c r="B1641" s="3" t="s">
        <v>1781</v>
      </c>
      <c r="C1641" s="3" t="s">
        <v>1782</v>
      </c>
      <c r="D1641" s="3" t="s">
        <v>1778</v>
      </c>
      <c r="E1641" s="3" t="str">
        <v>Daillens</v>
      </c>
      <c r="G1641" s="19">
        <v>5244</v>
      </c>
      <c r="H1641" s="19" t="s">
        <v>4551</v>
      </c>
    </row>
    <row r="1642" spans="1:8" x14ac:dyDescent="0.2">
      <c r="A1642" s="3">
        <v>4101</v>
      </c>
      <c r="B1642" s="3" t="s">
        <v>1783</v>
      </c>
      <c r="C1642" s="3" t="s">
        <v>1784</v>
      </c>
      <c r="D1642" s="3" t="s">
        <v>1778</v>
      </c>
      <c r="E1642" s="3" t="str">
        <v>Dizy</v>
      </c>
      <c r="G1642" s="19">
        <v>5245</v>
      </c>
      <c r="H1642" s="19" t="s">
        <v>4551</v>
      </c>
    </row>
    <row r="1643" spans="1:8" x14ac:dyDescent="0.2">
      <c r="A1643" s="3">
        <v>4102</v>
      </c>
      <c r="B1643" s="3" t="s">
        <v>1784</v>
      </c>
      <c r="C1643" s="3" t="s">
        <v>1784</v>
      </c>
      <c r="D1643" s="3" t="s">
        <v>1778</v>
      </c>
      <c r="E1643" s="3" t="str">
        <v>Eclépens</v>
      </c>
      <c r="G1643" s="19">
        <v>5246</v>
      </c>
      <c r="H1643" s="19" t="s">
        <v>4551</v>
      </c>
    </row>
    <row r="1644" spans="1:8" x14ac:dyDescent="0.2">
      <c r="A1644" s="3">
        <v>4127</v>
      </c>
      <c r="B1644" s="3" t="s">
        <v>1785</v>
      </c>
      <c r="C1644" s="3" t="s">
        <v>1785</v>
      </c>
      <c r="D1644" s="3" t="s">
        <v>1778</v>
      </c>
      <c r="E1644" s="3" t="str">
        <v>Ferreyres</v>
      </c>
      <c r="G1644" s="19">
        <v>5272</v>
      </c>
      <c r="H1644" s="19" t="s">
        <v>4544</v>
      </c>
    </row>
    <row r="1645" spans="1:8" x14ac:dyDescent="0.2">
      <c r="A1645" s="3">
        <v>4103</v>
      </c>
      <c r="B1645" s="3" t="s">
        <v>1786</v>
      </c>
      <c r="C1645" s="3" t="s">
        <v>1786</v>
      </c>
      <c r="D1645" s="3" t="s">
        <v>1778</v>
      </c>
      <c r="E1645" s="3" t="str">
        <v>Gollion</v>
      </c>
      <c r="G1645" s="19">
        <v>5273</v>
      </c>
      <c r="H1645" s="19" t="s">
        <v>4544</v>
      </c>
    </row>
    <row r="1646" spans="1:8" x14ac:dyDescent="0.2">
      <c r="A1646" s="3">
        <v>4107</v>
      </c>
      <c r="B1646" s="3" t="s">
        <v>1787</v>
      </c>
      <c r="C1646" s="3" t="s">
        <v>1787</v>
      </c>
      <c r="D1646" s="3" t="s">
        <v>1778</v>
      </c>
      <c r="E1646" s="3" t="str">
        <v>Grancy</v>
      </c>
      <c r="G1646" s="19">
        <v>5274</v>
      </c>
      <c r="H1646" s="19" t="s">
        <v>4544</v>
      </c>
    </row>
    <row r="1647" spans="1:8" x14ac:dyDescent="0.2">
      <c r="A1647" s="3">
        <v>4142</v>
      </c>
      <c r="B1647" s="3" t="s">
        <v>1788</v>
      </c>
      <c r="C1647" s="3" t="s">
        <v>1788</v>
      </c>
      <c r="D1647" s="3" t="s">
        <v>1778</v>
      </c>
      <c r="E1647" s="3" t="str">
        <v>L'Isle</v>
      </c>
      <c r="G1647" s="19">
        <v>5275</v>
      </c>
      <c r="H1647" s="19" t="s">
        <v>4544</v>
      </c>
    </row>
    <row r="1648" spans="1:8" x14ac:dyDescent="0.2">
      <c r="A1648" s="3">
        <v>4132</v>
      </c>
      <c r="B1648" s="3" t="s">
        <v>1789</v>
      </c>
      <c r="C1648" s="3" t="s">
        <v>1789</v>
      </c>
      <c r="D1648" s="3" t="s">
        <v>1778</v>
      </c>
      <c r="E1648" s="3" t="str">
        <v>Lussery-Villars</v>
      </c>
      <c r="G1648" s="19">
        <v>5276</v>
      </c>
      <c r="H1648" s="19" t="s">
        <v>4544</v>
      </c>
    </row>
    <row r="1649" spans="1:8" x14ac:dyDescent="0.2">
      <c r="A1649" s="3">
        <v>4104</v>
      </c>
      <c r="B1649" s="3" t="s">
        <v>1790</v>
      </c>
      <c r="C1649" s="3" t="s">
        <v>1791</v>
      </c>
      <c r="D1649" s="3" t="s">
        <v>1778</v>
      </c>
      <c r="E1649" s="3" t="str">
        <v>Mauraz</v>
      </c>
      <c r="G1649" s="19">
        <v>5277</v>
      </c>
      <c r="H1649" s="19" t="s">
        <v>4544</v>
      </c>
    </row>
    <row r="1650" spans="1:8" x14ac:dyDescent="0.2">
      <c r="A1650" s="3">
        <v>4148</v>
      </c>
      <c r="B1650" s="3" t="s">
        <v>1792</v>
      </c>
      <c r="C1650" s="3" t="s">
        <v>1792</v>
      </c>
      <c r="D1650" s="3" t="s">
        <v>1778</v>
      </c>
      <c r="E1650" s="3" t="str">
        <v>Mex (VD)</v>
      </c>
      <c r="G1650" s="19">
        <v>5300</v>
      </c>
      <c r="H1650" s="19" t="s">
        <v>4552</v>
      </c>
    </row>
    <row r="1651" spans="1:8" x14ac:dyDescent="0.2">
      <c r="A1651" s="3">
        <v>4153</v>
      </c>
      <c r="B1651" s="3" t="s">
        <v>1793</v>
      </c>
      <c r="C1651" s="3" t="s">
        <v>1794</v>
      </c>
      <c r="D1651" s="3" t="s">
        <v>1778</v>
      </c>
      <c r="E1651" s="3" t="str">
        <v>Moiry</v>
      </c>
      <c r="G1651" s="19">
        <v>5301</v>
      </c>
      <c r="H1651" s="19" t="s">
        <v>4552</v>
      </c>
    </row>
    <row r="1652" spans="1:8" x14ac:dyDescent="0.2">
      <c r="A1652" s="3">
        <v>4124</v>
      </c>
      <c r="B1652" s="3" t="s">
        <v>1795</v>
      </c>
      <c r="C1652" s="3" t="s">
        <v>1795</v>
      </c>
      <c r="D1652" s="3" t="s">
        <v>1778</v>
      </c>
      <c r="E1652" s="3" t="str">
        <v>Mont-la-Ville</v>
      </c>
      <c r="G1652" s="19">
        <v>5303</v>
      </c>
      <c r="H1652" s="19" t="s">
        <v>4552</v>
      </c>
    </row>
    <row r="1653" spans="1:8" x14ac:dyDescent="0.2">
      <c r="A1653" s="3">
        <v>4106</v>
      </c>
      <c r="B1653" s="3" t="s">
        <v>1796</v>
      </c>
      <c r="C1653" s="3" t="s">
        <v>1796</v>
      </c>
      <c r="D1653" s="3" t="s">
        <v>1778</v>
      </c>
      <c r="E1653" s="3" t="str">
        <v>Montricher</v>
      </c>
      <c r="G1653" s="19">
        <v>5304</v>
      </c>
      <c r="H1653" s="19" t="s">
        <v>4552</v>
      </c>
    </row>
    <row r="1654" spans="1:8" x14ac:dyDescent="0.2">
      <c r="A1654" s="3">
        <v>4223</v>
      </c>
      <c r="B1654" s="3" t="s">
        <v>1797</v>
      </c>
      <c r="C1654" s="3" t="s">
        <v>1797</v>
      </c>
      <c r="D1654" s="3" t="s">
        <v>1778</v>
      </c>
      <c r="E1654" s="3" t="str">
        <v>Orny</v>
      </c>
      <c r="G1654" s="19">
        <v>5305</v>
      </c>
      <c r="H1654" s="19" t="s">
        <v>4552</v>
      </c>
    </row>
    <row r="1655" spans="1:8" x14ac:dyDescent="0.2">
      <c r="A1655" s="3">
        <v>4225</v>
      </c>
      <c r="B1655" s="3" t="s">
        <v>1798</v>
      </c>
      <c r="C1655" s="3" t="s">
        <v>1798</v>
      </c>
      <c r="D1655" s="3" t="s">
        <v>1778</v>
      </c>
      <c r="E1655" s="3" t="str">
        <v>Penthalaz</v>
      </c>
      <c r="G1655" s="19">
        <v>5306</v>
      </c>
      <c r="H1655" s="19" t="s">
        <v>4552</v>
      </c>
    </row>
    <row r="1656" spans="1:8" x14ac:dyDescent="0.2">
      <c r="A1656" s="3">
        <v>4117</v>
      </c>
      <c r="B1656" s="3" t="s">
        <v>1799</v>
      </c>
      <c r="C1656" s="3" t="s">
        <v>1799</v>
      </c>
      <c r="D1656" s="3" t="s">
        <v>1778</v>
      </c>
      <c r="E1656" s="3" t="str">
        <v>Penthaz</v>
      </c>
      <c r="G1656" s="19">
        <v>5312</v>
      </c>
      <c r="H1656" s="19" t="s">
        <v>4552</v>
      </c>
    </row>
    <row r="1657" spans="1:8" x14ac:dyDescent="0.2">
      <c r="A1657" s="3">
        <v>4243</v>
      </c>
      <c r="B1657" s="3" t="s">
        <v>1800</v>
      </c>
      <c r="C1657" s="3" t="s">
        <v>1800</v>
      </c>
      <c r="D1657" s="3" t="s">
        <v>1778</v>
      </c>
      <c r="E1657" s="3" t="str">
        <v>Pompaples</v>
      </c>
      <c r="G1657" s="19">
        <v>5313</v>
      </c>
      <c r="H1657" s="19" t="s">
        <v>4552</v>
      </c>
    </row>
    <row r="1658" spans="1:8" x14ac:dyDescent="0.2">
      <c r="A1658" s="3">
        <v>4202</v>
      </c>
      <c r="B1658" s="3" t="s">
        <v>1801</v>
      </c>
      <c r="C1658" s="3" t="s">
        <v>1801</v>
      </c>
      <c r="D1658" s="3" t="s">
        <v>1778</v>
      </c>
      <c r="E1658" s="3" t="str">
        <v>La Sarraz</v>
      </c>
      <c r="G1658" s="19">
        <v>5314</v>
      </c>
      <c r="H1658" s="19" t="s">
        <v>4552</v>
      </c>
    </row>
    <row r="1659" spans="1:8" x14ac:dyDescent="0.2">
      <c r="A1659" s="3">
        <v>4203</v>
      </c>
      <c r="B1659" s="3" t="s">
        <v>1802</v>
      </c>
      <c r="C1659" s="3" t="s">
        <v>1802</v>
      </c>
      <c r="D1659" s="3" t="s">
        <v>1778</v>
      </c>
      <c r="E1659" s="3" t="str">
        <v>Senarclens</v>
      </c>
      <c r="G1659" s="19">
        <v>5315</v>
      </c>
      <c r="H1659" s="19" t="s">
        <v>4552</v>
      </c>
    </row>
    <row r="1660" spans="1:8" x14ac:dyDescent="0.2">
      <c r="A1660" s="3">
        <v>4242</v>
      </c>
      <c r="B1660" s="3" t="s">
        <v>1803</v>
      </c>
      <c r="C1660" s="3" t="s">
        <v>1803</v>
      </c>
      <c r="D1660" s="3" t="s">
        <v>1778</v>
      </c>
      <c r="E1660" s="3" t="str">
        <v>Sullens</v>
      </c>
      <c r="G1660" s="19">
        <v>5316</v>
      </c>
      <c r="H1660" s="19" t="s">
        <v>4552</v>
      </c>
    </row>
    <row r="1661" spans="1:8" x14ac:dyDescent="0.2">
      <c r="A1661" s="3">
        <v>4253</v>
      </c>
      <c r="B1661" s="3" t="s">
        <v>1804</v>
      </c>
      <c r="C1661" s="3" t="s">
        <v>1804</v>
      </c>
      <c r="D1661" s="3" t="s">
        <v>1778</v>
      </c>
      <c r="E1661" s="3" t="str">
        <v>Vufflens-la-Ville</v>
      </c>
      <c r="G1661" s="19">
        <v>5317</v>
      </c>
      <c r="H1661" s="19" t="s">
        <v>4544</v>
      </c>
    </row>
    <row r="1662" spans="1:8" x14ac:dyDescent="0.2">
      <c r="A1662" s="3">
        <v>4254</v>
      </c>
      <c r="B1662" s="3" t="s">
        <v>1805</v>
      </c>
      <c r="C1662" s="3" t="s">
        <v>1804</v>
      </c>
      <c r="D1662" s="3" t="s">
        <v>1778</v>
      </c>
      <c r="E1662" s="3" t="str">
        <v>Assens</v>
      </c>
      <c r="G1662" s="19">
        <v>5318</v>
      </c>
      <c r="H1662" s="19" t="s">
        <v>4551</v>
      </c>
    </row>
    <row r="1663" spans="1:8" x14ac:dyDescent="0.2">
      <c r="A1663" s="3">
        <v>4224</v>
      </c>
      <c r="B1663" s="3" t="s">
        <v>1806</v>
      </c>
      <c r="C1663" s="3" t="s">
        <v>1806</v>
      </c>
      <c r="D1663" s="3" t="s">
        <v>1778</v>
      </c>
      <c r="E1663" s="3" t="str">
        <v>Bercher</v>
      </c>
      <c r="G1663" s="19">
        <v>5322</v>
      </c>
      <c r="H1663" s="19" t="s">
        <v>4552</v>
      </c>
    </row>
    <row r="1664" spans="1:8" x14ac:dyDescent="0.2">
      <c r="A1664" s="3">
        <v>2814</v>
      </c>
      <c r="B1664" s="3" t="s">
        <v>1807</v>
      </c>
      <c r="C1664" s="3" t="s">
        <v>1807</v>
      </c>
      <c r="D1664" s="3" t="s">
        <v>1778</v>
      </c>
      <c r="E1664" s="3" t="str">
        <v>Bottens</v>
      </c>
      <c r="G1664" s="19">
        <v>5323</v>
      </c>
      <c r="H1664" s="19" t="s">
        <v>4552</v>
      </c>
    </row>
    <row r="1665" spans="1:8" x14ac:dyDescent="0.2">
      <c r="A1665" s="3">
        <v>4244</v>
      </c>
      <c r="B1665" s="3" t="s">
        <v>1808</v>
      </c>
      <c r="C1665" s="3" t="s">
        <v>1808</v>
      </c>
      <c r="D1665" s="3" t="s">
        <v>1778</v>
      </c>
      <c r="E1665" s="3" t="str">
        <v>Bretigny-sur-Morrens</v>
      </c>
      <c r="G1665" s="19">
        <v>5324</v>
      </c>
      <c r="H1665" s="19" t="s">
        <v>4544</v>
      </c>
    </row>
    <row r="1666" spans="1:8" x14ac:dyDescent="0.2">
      <c r="A1666" s="3">
        <v>4246</v>
      </c>
      <c r="B1666" s="3" t="s">
        <v>1809</v>
      </c>
      <c r="C1666" s="3" t="s">
        <v>1810</v>
      </c>
      <c r="D1666" s="3" t="s">
        <v>1778</v>
      </c>
      <c r="E1666" s="3" t="str">
        <v>Cugy (VD)</v>
      </c>
      <c r="G1666" s="19">
        <v>5325</v>
      </c>
      <c r="H1666" s="19" t="s">
        <v>4544</v>
      </c>
    </row>
    <row r="1667" spans="1:8" x14ac:dyDescent="0.2">
      <c r="A1667" s="3">
        <v>4222</v>
      </c>
      <c r="B1667" s="3" t="s">
        <v>1811</v>
      </c>
      <c r="C1667" s="3" t="s">
        <v>1811</v>
      </c>
      <c r="D1667" s="3" t="s">
        <v>1778</v>
      </c>
      <c r="E1667" s="3" t="str">
        <v>Echallens</v>
      </c>
      <c r="G1667" s="19">
        <v>5326</v>
      </c>
      <c r="H1667" s="19" t="s">
        <v>4544</v>
      </c>
    </row>
    <row r="1668" spans="1:8" x14ac:dyDescent="0.2">
      <c r="A1668" s="3">
        <v>4422</v>
      </c>
      <c r="B1668" s="3" t="s">
        <v>1812</v>
      </c>
      <c r="C1668" s="3" t="s">
        <v>1812</v>
      </c>
      <c r="D1668" s="3" t="s">
        <v>1778</v>
      </c>
      <c r="E1668" s="3" t="str">
        <v>Essertines-sur-Yverdon</v>
      </c>
      <c r="G1668" s="19">
        <v>5330</v>
      </c>
      <c r="H1668" s="19" t="s">
        <v>4552</v>
      </c>
    </row>
    <row r="1669" spans="1:8" x14ac:dyDescent="0.2">
      <c r="A1669" s="3">
        <v>4302</v>
      </c>
      <c r="B1669" s="3" t="s">
        <v>1813</v>
      </c>
      <c r="C1669" s="3" t="s">
        <v>1814</v>
      </c>
      <c r="D1669" s="3" t="s">
        <v>1778</v>
      </c>
      <c r="E1669" s="3" t="str">
        <v>Etagnières</v>
      </c>
      <c r="G1669" s="19">
        <v>5332</v>
      </c>
      <c r="H1669" s="19" t="s">
        <v>4552</v>
      </c>
    </row>
    <row r="1670" spans="1:8" x14ac:dyDescent="0.2">
      <c r="A1670" s="3">
        <v>4416</v>
      </c>
      <c r="B1670" s="3" t="s">
        <v>1815</v>
      </c>
      <c r="C1670" s="3" t="s">
        <v>1815</v>
      </c>
      <c r="D1670" s="3" t="s">
        <v>1778</v>
      </c>
      <c r="E1670" s="3" t="str">
        <v>Fey</v>
      </c>
      <c r="G1670" s="19">
        <v>5333</v>
      </c>
      <c r="H1670" s="19" t="s">
        <v>4552</v>
      </c>
    </row>
    <row r="1671" spans="1:8" x14ac:dyDescent="0.2">
      <c r="A1671" s="3">
        <v>4402</v>
      </c>
      <c r="B1671" s="3" t="s">
        <v>1816</v>
      </c>
      <c r="C1671" s="3" t="s">
        <v>1816</v>
      </c>
      <c r="D1671" s="3" t="s">
        <v>1778</v>
      </c>
      <c r="E1671" s="3" t="str">
        <v>Froideville</v>
      </c>
      <c r="G1671" s="19">
        <v>5334</v>
      </c>
      <c r="H1671" s="19" t="s">
        <v>4552</v>
      </c>
    </row>
    <row r="1672" spans="1:8" x14ac:dyDescent="0.2">
      <c r="A1672" s="3">
        <v>4414</v>
      </c>
      <c r="B1672" s="3" t="s">
        <v>1817</v>
      </c>
      <c r="C1672" s="3" t="s">
        <v>1817</v>
      </c>
      <c r="D1672" s="3" t="s">
        <v>1778</v>
      </c>
      <c r="E1672" s="3" t="str">
        <v>Morrens (VD)</v>
      </c>
      <c r="G1672" s="19">
        <v>5400</v>
      </c>
      <c r="H1672" s="19" t="s">
        <v>4552</v>
      </c>
    </row>
    <row r="1673" spans="1:8" x14ac:dyDescent="0.2">
      <c r="A1673" s="3">
        <v>4304</v>
      </c>
      <c r="B1673" s="3" t="s">
        <v>1818</v>
      </c>
      <c r="C1673" s="3" t="s">
        <v>1818</v>
      </c>
      <c r="D1673" s="3" t="s">
        <v>1778</v>
      </c>
      <c r="E1673" s="3" t="str">
        <v>Oulens-sous-Echallens</v>
      </c>
      <c r="G1673" s="19">
        <v>5404</v>
      </c>
      <c r="H1673" s="19" t="s">
        <v>4552</v>
      </c>
    </row>
    <row r="1674" spans="1:8" x14ac:dyDescent="0.2">
      <c r="A1674" s="3">
        <v>4423</v>
      </c>
      <c r="B1674" s="3" t="s">
        <v>1819</v>
      </c>
      <c r="C1674" s="3" t="s">
        <v>1819</v>
      </c>
      <c r="D1674" s="3" t="s">
        <v>1778</v>
      </c>
      <c r="E1674" s="3" t="str">
        <v>Pailly</v>
      </c>
      <c r="G1674" s="19">
        <v>5405</v>
      </c>
      <c r="H1674" s="19" t="s">
        <v>4552</v>
      </c>
    </row>
    <row r="1675" spans="1:8" x14ac:dyDescent="0.2">
      <c r="A1675" s="3">
        <v>4415</v>
      </c>
      <c r="B1675" s="3" t="s">
        <v>1820</v>
      </c>
      <c r="C1675" s="3" t="s">
        <v>1820</v>
      </c>
      <c r="D1675" s="3" t="s">
        <v>1778</v>
      </c>
      <c r="E1675" s="3" t="str">
        <v>Penthéréaz</v>
      </c>
      <c r="G1675" s="19">
        <v>5406</v>
      </c>
      <c r="H1675" s="19" t="s">
        <v>4551</v>
      </c>
    </row>
    <row r="1676" spans="1:8" x14ac:dyDescent="0.2">
      <c r="A1676" s="3">
        <v>4410</v>
      </c>
      <c r="B1676" s="3" t="s">
        <v>1821</v>
      </c>
      <c r="C1676" s="3" t="s">
        <v>1821</v>
      </c>
      <c r="D1676" s="3" t="s">
        <v>1778</v>
      </c>
      <c r="E1676" s="3" t="str">
        <v>Poliez-Pittet</v>
      </c>
      <c r="G1676" s="19">
        <v>5408</v>
      </c>
      <c r="H1676" s="19" t="s">
        <v>4552</v>
      </c>
    </row>
    <row r="1677" spans="1:8" x14ac:dyDescent="0.2">
      <c r="A1677" s="3">
        <v>4419</v>
      </c>
      <c r="B1677" s="3" t="s">
        <v>1822</v>
      </c>
      <c r="C1677" s="3" t="s">
        <v>1822</v>
      </c>
      <c r="D1677" s="3" t="s">
        <v>1778</v>
      </c>
      <c r="E1677" s="3" t="str">
        <v>Rueyres</v>
      </c>
      <c r="G1677" s="19">
        <v>5412</v>
      </c>
      <c r="H1677" s="19" t="s">
        <v>4551</v>
      </c>
    </row>
    <row r="1678" spans="1:8" x14ac:dyDescent="0.2">
      <c r="A1678" s="3">
        <v>4133</v>
      </c>
      <c r="B1678" s="3" t="s">
        <v>1823</v>
      </c>
      <c r="C1678" s="3" t="s">
        <v>1823</v>
      </c>
      <c r="D1678" s="3" t="s">
        <v>1778</v>
      </c>
      <c r="E1678" s="3" t="str">
        <v>Saint-Barthélemy (VD)</v>
      </c>
      <c r="G1678" s="19">
        <v>5413</v>
      </c>
      <c r="H1678" s="19" t="s">
        <v>4551</v>
      </c>
    </row>
    <row r="1679" spans="1:8" x14ac:dyDescent="0.2">
      <c r="A1679" s="3">
        <v>4433</v>
      </c>
      <c r="B1679" s="3" t="s">
        <v>1824</v>
      </c>
      <c r="C1679" s="3" t="s">
        <v>1824</v>
      </c>
      <c r="D1679" s="3" t="s">
        <v>1778</v>
      </c>
      <c r="E1679" s="3" t="str">
        <v>Villars-le-Terroir</v>
      </c>
      <c r="G1679" s="19">
        <v>5415</v>
      </c>
      <c r="H1679" s="19" t="s">
        <v>4552</v>
      </c>
    </row>
    <row r="1680" spans="1:8" x14ac:dyDescent="0.2">
      <c r="A1680" s="3">
        <v>4411</v>
      </c>
      <c r="B1680" s="3" t="s">
        <v>1825</v>
      </c>
      <c r="C1680" s="3" t="s">
        <v>1825</v>
      </c>
      <c r="D1680" s="3" t="s">
        <v>1778</v>
      </c>
      <c r="E1680" s="3" t="str">
        <v>Vuarrens</v>
      </c>
      <c r="G1680" s="19">
        <v>5416</v>
      </c>
      <c r="H1680" s="19" t="s">
        <v>4552</v>
      </c>
    </row>
    <row r="1681" spans="1:8" x14ac:dyDescent="0.2">
      <c r="A1681" s="3">
        <v>4417</v>
      </c>
      <c r="B1681" s="3" t="s">
        <v>1826</v>
      </c>
      <c r="C1681" s="3" t="s">
        <v>1826</v>
      </c>
      <c r="D1681" s="3" t="s">
        <v>1778</v>
      </c>
      <c r="E1681" s="3" t="str">
        <v>Montilliez</v>
      </c>
      <c r="G1681" s="19">
        <v>5417</v>
      </c>
      <c r="H1681" s="19" t="s">
        <v>4552</v>
      </c>
    </row>
    <row r="1682" spans="1:8" x14ac:dyDescent="0.2">
      <c r="A1682" s="3">
        <v>4469</v>
      </c>
      <c r="B1682" s="3" t="s">
        <v>1827</v>
      </c>
      <c r="C1682" s="3" t="s">
        <v>1827</v>
      </c>
      <c r="D1682" s="3" t="s">
        <v>1778</v>
      </c>
      <c r="E1682" s="3" t="str">
        <v>Goumoëns</v>
      </c>
      <c r="G1682" s="19">
        <v>5420</v>
      </c>
      <c r="H1682" s="19" t="s">
        <v>4552</v>
      </c>
    </row>
    <row r="1683" spans="1:8" x14ac:dyDescent="0.2">
      <c r="A1683" s="3">
        <v>4461</v>
      </c>
      <c r="B1683" s="3" t="s">
        <v>1828</v>
      </c>
      <c r="C1683" s="3" t="s">
        <v>1828</v>
      </c>
      <c r="D1683" s="3" t="s">
        <v>1778</v>
      </c>
      <c r="E1683" s="3" t="str">
        <v>Bonvillars</v>
      </c>
      <c r="G1683" s="19">
        <v>5423</v>
      </c>
      <c r="H1683" s="19" t="s">
        <v>4552</v>
      </c>
    </row>
    <row r="1684" spans="1:8" x14ac:dyDescent="0.2">
      <c r="A1684" s="3">
        <v>4446</v>
      </c>
      <c r="B1684" s="3" t="s">
        <v>1829</v>
      </c>
      <c r="C1684" s="3" t="s">
        <v>1829</v>
      </c>
      <c r="D1684" s="3" t="s">
        <v>1778</v>
      </c>
      <c r="E1684" s="3" t="str">
        <v>Bullet</v>
      </c>
      <c r="G1684" s="19">
        <v>5425</v>
      </c>
      <c r="H1684" s="19" t="s">
        <v>4552</v>
      </c>
    </row>
    <row r="1685" spans="1:8" x14ac:dyDescent="0.2">
      <c r="A1685" s="3">
        <v>4463</v>
      </c>
      <c r="B1685" s="3" t="s">
        <v>1830</v>
      </c>
      <c r="C1685" s="3" t="s">
        <v>1830</v>
      </c>
      <c r="D1685" s="3" t="s">
        <v>1778</v>
      </c>
      <c r="E1685" s="3" t="str">
        <v>Champagne</v>
      </c>
      <c r="G1685" s="19">
        <v>5426</v>
      </c>
      <c r="H1685" s="19" t="s">
        <v>4552</v>
      </c>
    </row>
    <row r="1686" spans="1:8" x14ac:dyDescent="0.2">
      <c r="A1686" s="3">
        <v>4442</v>
      </c>
      <c r="B1686" s="3" t="s">
        <v>1831</v>
      </c>
      <c r="C1686" s="3" t="s">
        <v>1831</v>
      </c>
      <c r="D1686" s="3" t="s">
        <v>1778</v>
      </c>
      <c r="E1686" s="3" t="str">
        <v>Concise</v>
      </c>
      <c r="G1686" s="19">
        <v>5430</v>
      </c>
      <c r="H1686" s="19" t="s">
        <v>4552</v>
      </c>
    </row>
    <row r="1687" spans="1:8" x14ac:dyDescent="0.2">
      <c r="A1687" s="3">
        <v>4460</v>
      </c>
      <c r="B1687" s="3" t="s">
        <v>1832</v>
      </c>
      <c r="C1687" s="3" t="s">
        <v>1832</v>
      </c>
      <c r="D1687" s="3" t="s">
        <v>1778</v>
      </c>
      <c r="E1687" s="3" t="str">
        <v>Corcelles-près-Concise</v>
      </c>
      <c r="G1687" s="19">
        <v>5432</v>
      </c>
      <c r="H1687" s="19" t="s">
        <v>4552</v>
      </c>
    </row>
    <row r="1688" spans="1:8" x14ac:dyDescent="0.2">
      <c r="A1688" s="3">
        <v>4445</v>
      </c>
      <c r="B1688" s="3" t="s">
        <v>1833</v>
      </c>
      <c r="C1688" s="3" t="s">
        <v>1833</v>
      </c>
      <c r="D1688" s="3" t="s">
        <v>1778</v>
      </c>
      <c r="E1688" s="3" t="str">
        <v>Fiez</v>
      </c>
      <c r="G1688" s="19">
        <v>5436</v>
      </c>
      <c r="H1688" s="19" t="s">
        <v>4552</v>
      </c>
    </row>
    <row r="1689" spans="1:8" x14ac:dyDescent="0.2">
      <c r="A1689" s="3">
        <v>4465</v>
      </c>
      <c r="B1689" s="3" t="s">
        <v>1834</v>
      </c>
      <c r="C1689" s="3" t="s">
        <v>1834</v>
      </c>
      <c r="D1689" s="3" t="s">
        <v>1778</v>
      </c>
      <c r="E1689" s="3" t="str">
        <v>Fontaines-sur-Grandson</v>
      </c>
      <c r="G1689" s="19">
        <v>5442</v>
      </c>
      <c r="H1689" s="19" t="s">
        <v>4552</v>
      </c>
    </row>
    <row r="1690" spans="1:8" x14ac:dyDescent="0.2">
      <c r="A1690" s="3">
        <v>4452</v>
      </c>
      <c r="B1690" s="3" t="s">
        <v>1835</v>
      </c>
      <c r="C1690" s="3" t="s">
        <v>1835</v>
      </c>
      <c r="D1690" s="3" t="s">
        <v>1778</v>
      </c>
      <c r="E1690" s="3" t="str">
        <v>Giez</v>
      </c>
      <c r="G1690" s="19">
        <v>5443</v>
      </c>
      <c r="H1690" s="19" t="s">
        <v>4552</v>
      </c>
    </row>
    <row r="1691" spans="1:8" x14ac:dyDescent="0.2">
      <c r="A1691" s="3">
        <v>4447</v>
      </c>
      <c r="B1691" s="3" t="s">
        <v>1836</v>
      </c>
      <c r="C1691" s="3" t="s">
        <v>1836</v>
      </c>
      <c r="D1691" s="3" t="s">
        <v>1778</v>
      </c>
      <c r="E1691" s="3" t="str">
        <v>Grandevent</v>
      </c>
      <c r="G1691" s="19">
        <v>5444</v>
      </c>
      <c r="H1691" s="19" t="s">
        <v>4551</v>
      </c>
    </row>
    <row r="1692" spans="1:8" x14ac:dyDescent="0.2">
      <c r="A1692" s="3">
        <v>4496</v>
      </c>
      <c r="B1692" s="3" t="s">
        <v>1837</v>
      </c>
      <c r="C1692" s="3" t="s">
        <v>1838</v>
      </c>
      <c r="D1692" s="3" t="s">
        <v>1778</v>
      </c>
      <c r="E1692" s="3" t="str">
        <v>Grandson</v>
      </c>
      <c r="G1692" s="19">
        <v>5445</v>
      </c>
      <c r="H1692" s="19" t="s">
        <v>4551</v>
      </c>
    </row>
    <row r="1693" spans="1:8" x14ac:dyDescent="0.2">
      <c r="A1693" s="3">
        <v>4448</v>
      </c>
      <c r="B1693" s="3" t="s">
        <v>1839</v>
      </c>
      <c r="C1693" s="3" t="s">
        <v>1839</v>
      </c>
      <c r="D1693" s="3" t="s">
        <v>1778</v>
      </c>
      <c r="E1693" s="3" t="str">
        <v>Mauborget</v>
      </c>
      <c r="G1693" s="19">
        <v>5452</v>
      </c>
      <c r="H1693" s="19" t="s">
        <v>4552</v>
      </c>
    </row>
    <row r="1694" spans="1:8" x14ac:dyDescent="0.2">
      <c r="A1694" s="3">
        <v>4464</v>
      </c>
      <c r="B1694" s="3" t="s">
        <v>1840</v>
      </c>
      <c r="C1694" s="3" t="s">
        <v>1840</v>
      </c>
      <c r="D1694" s="3" t="s">
        <v>1778</v>
      </c>
      <c r="E1694" s="3" t="str">
        <v>Mutrux</v>
      </c>
      <c r="G1694" s="19">
        <v>5453</v>
      </c>
      <c r="H1694" s="19" t="s">
        <v>4552</v>
      </c>
    </row>
    <row r="1695" spans="1:8" x14ac:dyDescent="0.2">
      <c r="A1695" s="3">
        <v>4453</v>
      </c>
      <c r="B1695" s="3" t="s">
        <v>1841</v>
      </c>
      <c r="C1695" s="3" t="s">
        <v>1841</v>
      </c>
      <c r="D1695" s="3" t="s">
        <v>1778</v>
      </c>
      <c r="E1695" s="3" t="str">
        <v>Novalles</v>
      </c>
      <c r="G1695" s="19">
        <v>5454</v>
      </c>
      <c r="H1695" s="19" t="s">
        <v>4553</v>
      </c>
    </row>
    <row r="1696" spans="1:8" x14ac:dyDescent="0.2">
      <c r="A1696" s="3">
        <v>4494</v>
      </c>
      <c r="B1696" s="3" t="s">
        <v>1842</v>
      </c>
      <c r="C1696" s="3" t="s">
        <v>1842</v>
      </c>
      <c r="D1696" s="3" t="s">
        <v>1778</v>
      </c>
      <c r="E1696" s="3" t="str">
        <v>Onnens (VD)</v>
      </c>
      <c r="G1696" s="19">
        <v>5462</v>
      </c>
      <c r="H1696" s="19" t="s">
        <v>4552</v>
      </c>
    </row>
    <row r="1697" spans="1:8" x14ac:dyDescent="0.2">
      <c r="A1697" s="3">
        <v>4466</v>
      </c>
      <c r="B1697" s="3" t="s">
        <v>1843</v>
      </c>
      <c r="C1697" s="3" t="s">
        <v>1843</v>
      </c>
      <c r="D1697" s="3" t="s">
        <v>1778</v>
      </c>
      <c r="E1697" s="3" t="str">
        <v>Provence</v>
      </c>
      <c r="G1697" s="19">
        <v>5463</v>
      </c>
      <c r="H1697" s="19" t="s">
        <v>4552</v>
      </c>
    </row>
    <row r="1698" spans="1:8" x14ac:dyDescent="0.2">
      <c r="A1698" s="3">
        <v>4462</v>
      </c>
      <c r="B1698" s="3" t="s">
        <v>1844</v>
      </c>
      <c r="C1698" s="3" t="s">
        <v>1845</v>
      </c>
      <c r="D1698" s="3" t="s">
        <v>1778</v>
      </c>
      <c r="E1698" s="3" t="str">
        <v>Sainte-Croix</v>
      </c>
      <c r="G1698" s="19">
        <v>5464</v>
      </c>
      <c r="H1698" s="19" t="s">
        <v>4552</v>
      </c>
    </row>
    <row r="1699" spans="1:8" x14ac:dyDescent="0.2">
      <c r="A1699" s="3">
        <v>4467</v>
      </c>
      <c r="B1699" s="3" t="s">
        <v>1846</v>
      </c>
      <c r="C1699" s="3" t="s">
        <v>1846</v>
      </c>
      <c r="D1699" s="3" t="s">
        <v>1778</v>
      </c>
      <c r="E1699" s="3" t="str">
        <v>Tévenon</v>
      </c>
      <c r="G1699" s="19">
        <v>5465</v>
      </c>
      <c r="H1699" s="19" t="s">
        <v>4552</v>
      </c>
    </row>
    <row r="1700" spans="1:8" x14ac:dyDescent="0.2">
      <c r="A1700" s="3">
        <v>4444</v>
      </c>
      <c r="B1700" s="3" t="s">
        <v>1847</v>
      </c>
      <c r="C1700" s="3" t="s">
        <v>1847</v>
      </c>
      <c r="D1700" s="3" t="s">
        <v>1778</v>
      </c>
      <c r="E1700" s="3" t="str">
        <v>Belmont-sur-Lausanne</v>
      </c>
      <c r="G1700" s="19">
        <v>5466</v>
      </c>
      <c r="H1700" s="19" t="s">
        <v>4552</v>
      </c>
    </row>
    <row r="1701" spans="1:8" x14ac:dyDescent="0.2">
      <c r="A1701" s="3">
        <v>4497</v>
      </c>
      <c r="B1701" s="3" t="s">
        <v>1848</v>
      </c>
      <c r="C1701" s="3" t="s">
        <v>1848</v>
      </c>
      <c r="D1701" s="3" t="s">
        <v>1778</v>
      </c>
      <c r="E1701" s="3" t="str">
        <v>Cheseaux-sur-Lausanne</v>
      </c>
      <c r="G1701" s="19">
        <v>5467</v>
      </c>
      <c r="H1701" s="19" t="s">
        <v>4552</v>
      </c>
    </row>
    <row r="1702" spans="1:8" x14ac:dyDescent="0.2">
      <c r="A1702" s="3">
        <v>4450</v>
      </c>
      <c r="B1702" s="3" t="s">
        <v>1849</v>
      </c>
      <c r="C1702" s="3" t="s">
        <v>1849</v>
      </c>
      <c r="D1702" s="3" t="s">
        <v>1778</v>
      </c>
      <c r="E1702" s="3" t="str">
        <v>Crissier</v>
      </c>
      <c r="G1702" s="19">
        <v>5502</v>
      </c>
      <c r="H1702" s="19" t="s">
        <v>4551</v>
      </c>
    </row>
    <row r="1703" spans="1:8" x14ac:dyDescent="0.2">
      <c r="A1703" s="3">
        <v>4492</v>
      </c>
      <c r="B1703" s="3" t="s">
        <v>1850</v>
      </c>
      <c r="C1703" s="3" t="s">
        <v>1850</v>
      </c>
      <c r="D1703" s="3" t="s">
        <v>1778</v>
      </c>
      <c r="E1703" s="3" t="str">
        <v>Epalinges</v>
      </c>
      <c r="G1703" s="19">
        <v>5503</v>
      </c>
      <c r="H1703" s="19" t="s">
        <v>4551</v>
      </c>
    </row>
    <row r="1704" spans="1:8" x14ac:dyDescent="0.2">
      <c r="A1704" s="3">
        <v>4456</v>
      </c>
      <c r="B1704" s="3" t="s">
        <v>1851</v>
      </c>
      <c r="C1704" s="3" t="s">
        <v>1851</v>
      </c>
      <c r="D1704" s="3" t="s">
        <v>1778</v>
      </c>
      <c r="E1704" s="3" t="str">
        <v>Jouxtens-Mézery</v>
      </c>
      <c r="G1704" s="19">
        <v>5504</v>
      </c>
      <c r="H1704" s="19" t="s">
        <v>4551</v>
      </c>
    </row>
    <row r="1705" spans="1:8" x14ac:dyDescent="0.2">
      <c r="A1705" s="3">
        <v>4441</v>
      </c>
      <c r="B1705" s="3" t="s">
        <v>1852</v>
      </c>
      <c r="C1705" s="3" t="s">
        <v>1852</v>
      </c>
      <c r="D1705" s="3" t="s">
        <v>1778</v>
      </c>
      <c r="E1705" s="3" t="str">
        <v>Lausanne</v>
      </c>
      <c r="G1705" s="19">
        <v>5505</v>
      </c>
      <c r="H1705" s="19" t="s">
        <v>4551</v>
      </c>
    </row>
    <row r="1706" spans="1:8" x14ac:dyDescent="0.2">
      <c r="A1706" s="3">
        <v>4493</v>
      </c>
      <c r="B1706" s="3" t="s">
        <v>1853</v>
      </c>
      <c r="C1706" s="3" t="s">
        <v>1853</v>
      </c>
      <c r="D1706" s="3" t="s">
        <v>1778</v>
      </c>
      <c r="E1706" s="3" t="str">
        <v>Le Mont-sur-Lausanne</v>
      </c>
      <c r="G1706" s="19">
        <v>5506</v>
      </c>
      <c r="H1706" s="19" t="s">
        <v>4551</v>
      </c>
    </row>
    <row r="1707" spans="1:8" x14ac:dyDescent="0.2">
      <c r="A1707" s="3">
        <v>4451</v>
      </c>
      <c r="B1707" s="3" t="s">
        <v>1854</v>
      </c>
      <c r="C1707" s="3" t="s">
        <v>1854</v>
      </c>
      <c r="D1707" s="3" t="s">
        <v>1778</v>
      </c>
      <c r="E1707" s="3" t="str">
        <v>Paudex</v>
      </c>
      <c r="G1707" s="19">
        <v>5507</v>
      </c>
      <c r="H1707" s="19" t="s">
        <v>4551</v>
      </c>
    </row>
    <row r="1708" spans="1:8" x14ac:dyDescent="0.2">
      <c r="A1708" s="3">
        <v>4443</v>
      </c>
      <c r="B1708" s="3" t="s">
        <v>1855</v>
      </c>
      <c r="C1708" s="3" t="s">
        <v>1855</v>
      </c>
      <c r="D1708" s="3" t="s">
        <v>1778</v>
      </c>
      <c r="E1708" s="3" t="str">
        <v>Prilly</v>
      </c>
      <c r="G1708" s="19">
        <v>5512</v>
      </c>
      <c r="H1708" s="19" t="s">
        <v>4551</v>
      </c>
    </row>
    <row r="1709" spans="1:8" x14ac:dyDescent="0.2">
      <c r="A1709" s="3">
        <v>4495</v>
      </c>
      <c r="B1709" s="3" t="s">
        <v>1856</v>
      </c>
      <c r="C1709" s="3" t="s">
        <v>1856</v>
      </c>
      <c r="D1709" s="3" t="s">
        <v>1778</v>
      </c>
      <c r="E1709" s="3" t="str">
        <v>Pully</v>
      </c>
      <c r="G1709" s="19">
        <v>5522</v>
      </c>
      <c r="H1709" s="19" t="s">
        <v>4551</v>
      </c>
    </row>
    <row r="1710" spans="1:8" x14ac:dyDescent="0.2">
      <c r="A1710" s="3">
        <v>4455</v>
      </c>
      <c r="B1710" s="3" t="s">
        <v>1857</v>
      </c>
      <c r="C1710" s="3" t="s">
        <v>1857</v>
      </c>
      <c r="D1710" s="3" t="s">
        <v>1778</v>
      </c>
      <c r="E1710" s="3" t="str">
        <v>Renens (VD)</v>
      </c>
      <c r="G1710" s="19">
        <v>5524</v>
      </c>
      <c r="H1710" s="19" t="s">
        <v>4551</v>
      </c>
    </row>
    <row r="1711" spans="1:8" x14ac:dyDescent="0.2">
      <c r="A1711" s="3">
        <v>4424</v>
      </c>
      <c r="B1711" s="3" t="s">
        <v>1858</v>
      </c>
      <c r="C1711" s="3" t="s">
        <v>1858</v>
      </c>
      <c r="D1711" s="3" t="s">
        <v>1778</v>
      </c>
      <c r="E1711" s="3" t="str">
        <v>Romanel-sur-Lausanne</v>
      </c>
      <c r="G1711" s="19">
        <v>5525</v>
      </c>
      <c r="H1711" s="19" t="s">
        <v>4551</v>
      </c>
    </row>
    <row r="1712" spans="1:8" x14ac:dyDescent="0.2">
      <c r="A1712" s="3">
        <v>4431</v>
      </c>
      <c r="B1712" s="3" t="s">
        <v>1859</v>
      </c>
      <c r="C1712" s="3" t="s">
        <v>1859</v>
      </c>
      <c r="D1712" s="3" t="s">
        <v>1778</v>
      </c>
      <c r="E1712" s="3" t="str">
        <v>Chexbres</v>
      </c>
      <c r="G1712" s="19">
        <v>5600</v>
      </c>
      <c r="H1712" s="19" t="s">
        <v>4551</v>
      </c>
    </row>
    <row r="1713" spans="1:8" x14ac:dyDescent="0.2">
      <c r="A1713" s="3">
        <v>4207</v>
      </c>
      <c r="B1713" s="3" t="s">
        <v>1860</v>
      </c>
      <c r="C1713" s="3" t="s">
        <v>1860</v>
      </c>
      <c r="D1713" s="3" t="s">
        <v>1778</v>
      </c>
      <c r="E1713" s="3" t="str">
        <v>Forel (Lavaux)</v>
      </c>
      <c r="G1713" s="19">
        <v>5603</v>
      </c>
      <c r="H1713" s="19" t="s">
        <v>4551</v>
      </c>
    </row>
    <row r="1714" spans="1:8" x14ac:dyDescent="0.2">
      <c r="A1714" s="3">
        <v>4457</v>
      </c>
      <c r="B1714" s="3" t="s">
        <v>1861</v>
      </c>
      <c r="C1714" s="3" t="s">
        <v>1861</v>
      </c>
      <c r="D1714" s="3" t="s">
        <v>1778</v>
      </c>
      <c r="E1714" s="3" t="str">
        <v>Lutry</v>
      </c>
      <c r="G1714" s="19">
        <v>5604</v>
      </c>
      <c r="H1714" s="19" t="s">
        <v>4551</v>
      </c>
    </row>
    <row r="1715" spans="1:8" x14ac:dyDescent="0.2">
      <c r="A1715" s="3">
        <v>4458</v>
      </c>
      <c r="B1715" s="3" t="s">
        <v>1862</v>
      </c>
      <c r="C1715" s="3" t="s">
        <v>1862</v>
      </c>
      <c r="D1715" s="3" t="s">
        <v>1778</v>
      </c>
      <c r="E1715" s="3" t="str">
        <v>Puidoux</v>
      </c>
      <c r="G1715" s="19">
        <v>5605</v>
      </c>
      <c r="H1715" s="19" t="s">
        <v>4551</v>
      </c>
    </row>
    <row r="1716" spans="1:8" x14ac:dyDescent="0.2">
      <c r="A1716" s="3">
        <v>4434</v>
      </c>
      <c r="B1716" s="3" t="s">
        <v>1863</v>
      </c>
      <c r="C1716" s="3" t="s">
        <v>1863</v>
      </c>
      <c r="D1716" s="3" t="s">
        <v>1778</v>
      </c>
      <c r="E1716" s="3" t="str">
        <v>Rivaz</v>
      </c>
      <c r="G1716" s="19">
        <v>5606</v>
      </c>
      <c r="H1716" s="19" t="s">
        <v>4551</v>
      </c>
    </row>
    <row r="1717" spans="1:8" x14ac:dyDescent="0.2">
      <c r="A1717" s="3">
        <v>4432</v>
      </c>
      <c r="B1717" s="3" t="s">
        <v>1864</v>
      </c>
      <c r="C1717" s="3" t="s">
        <v>1864</v>
      </c>
      <c r="D1717" s="3" t="s">
        <v>1778</v>
      </c>
      <c r="E1717" s="3" t="str">
        <v>Saint-Saphorin (Lavaux)</v>
      </c>
      <c r="G1717" s="19">
        <v>5607</v>
      </c>
      <c r="H1717" s="19" t="s">
        <v>4551</v>
      </c>
    </row>
    <row r="1718" spans="1:8" x14ac:dyDescent="0.2">
      <c r="A1718" s="3">
        <v>4438</v>
      </c>
      <c r="B1718" s="3" t="s">
        <v>1865</v>
      </c>
      <c r="C1718" s="3" t="s">
        <v>1865</v>
      </c>
      <c r="D1718" s="3" t="s">
        <v>1778</v>
      </c>
      <c r="E1718" s="3" t="str">
        <v>Savigny</v>
      </c>
      <c r="G1718" s="19">
        <v>5608</v>
      </c>
      <c r="H1718" s="19" t="s">
        <v>4551</v>
      </c>
    </row>
    <row r="1719" spans="1:8" x14ac:dyDescent="0.2">
      <c r="A1719" s="3">
        <v>4426</v>
      </c>
      <c r="B1719" s="3" t="s">
        <v>1866</v>
      </c>
      <c r="C1719" s="3" t="s">
        <v>1866</v>
      </c>
      <c r="D1719" s="3" t="s">
        <v>1778</v>
      </c>
      <c r="E1719" s="3" t="str">
        <v>Bourg-en-Lavaux</v>
      </c>
      <c r="G1719" s="19">
        <v>5610</v>
      </c>
      <c r="H1719" s="19" t="s">
        <v>4551</v>
      </c>
    </row>
    <row r="1720" spans="1:8" x14ac:dyDescent="0.2">
      <c r="A1720" s="3">
        <v>4436</v>
      </c>
      <c r="B1720" s="3" t="s">
        <v>1867</v>
      </c>
      <c r="C1720" s="3" t="s">
        <v>1867</v>
      </c>
      <c r="D1720" s="3" t="s">
        <v>1778</v>
      </c>
      <c r="E1720" s="3" t="str">
        <v>Aclens</v>
      </c>
      <c r="G1720" s="19">
        <v>5611</v>
      </c>
      <c r="H1720" s="19" t="s">
        <v>4551</v>
      </c>
    </row>
    <row r="1721" spans="1:8" x14ac:dyDescent="0.2">
      <c r="A1721" s="3">
        <v>4435</v>
      </c>
      <c r="B1721" s="3" t="s">
        <v>1868</v>
      </c>
      <c r="C1721" s="3" t="s">
        <v>1868</v>
      </c>
      <c r="D1721" s="3" t="s">
        <v>1778</v>
      </c>
      <c r="E1721" s="3" t="str">
        <v>Bremblens</v>
      </c>
      <c r="G1721" s="19">
        <v>5612</v>
      </c>
      <c r="H1721" s="19" t="s">
        <v>4551</v>
      </c>
    </row>
    <row r="1722" spans="1:8" x14ac:dyDescent="0.2">
      <c r="A1722" s="3">
        <v>4436</v>
      </c>
      <c r="B1722" s="3" t="s">
        <v>1869</v>
      </c>
      <c r="C1722" s="3" t="s">
        <v>1870</v>
      </c>
      <c r="D1722" s="3" t="s">
        <v>1778</v>
      </c>
      <c r="E1722" s="3" t="str">
        <v>Buchillon</v>
      </c>
      <c r="G1722" s="19">
        <v>5613</v>
      </c>
      <c r="H1722" s="19" t="s">
        <v>4551</v>
      </c>
    </row>
    <row r="1723" spans="1:8" x14ac:dyDescent="0.2">
      <c r="A1723" s="3">
        <v>4418</v>
      </c>
      <c r="B1723" s="3" t="s">
        <v>1871</v>
      </c>
      <c r="C1723" s="3" t="s">
        <v>1871</v>
      </c>
      <c r="D1723" s="3" t="s">
        <v>1778</v>
      </c>
      <c r="E1723" s="3" t="str">
        <v>Bussigny</v>
      </c>
      <c r="G1723" s="19">
        <v>5614</v>
      </c>
      <c r="H1723" s="19" t="s">
        <v>4551</v>
      </c>
    </row>
    <row r="1724" spans="1:8" x14ac:dyDescent="0.2">
      <c r="A1724" s="3">
        <v>4425</v>
      </c>
      <c r="B1724" s="3" t="s">
        <v>1872</v>
      </c>
      <c r="C1724" s="3" t="s">
        <v>1872</v>
      </c>
      <c r="D1724" s="3" t="s">
        <v>1778</v>
      </c>
      <c r="E1724" s="3" t="str">
        <v>Chavannes-près-Renens</v>
      </c>
      <c r="G1724" s="19">
        <v>5615</v>
      </c>
      <c r="H1724" s="19" t="s">
        <v>4551</v>
      </c>
    </row>
    <row r="1725" spans="1:8" x14ac:dyDescent="0.2">
      <c r="A1725" s="3">
        <v>4437</v>
      </c>
      <c r="B1725" s="3" t="s">
        <v>1873</v>
      </c>
      <c r="C1725" s="3" t="s">
        <v>1873</v>
      </c>
      <c r="D1725" s="3" t="s">
        <v>1778</v>
      </c>
      <c r="E1725" s="3" t="str">
        <v>Chigny</v>
      </c>
      <c r="G1725" s="19">
        <v>5616</v>
      </c>
      <c r="H1725" s="19" t="s">
        <v>4551</v>
      </c>
    </row>
    <row r="1726" spans="1:8" x14ac:dyDescent="0.2">
      <c r="A1726" s="3">
        <v>8214</v>
      </c>
      <c r="B1726" s="3" t="s">
        <v>1874</v>
      </c>
      <c r="C1726" s="3" t="s">
        <v>1874</v>
      </c>
      <c r="D1726" s="3" t="s">
        <v>1875</v>
      </c>
      <c r="E1726" s="3" t="str">
        <v>Clarmont</v>
      </c>
      <c r="G1726" s="19">
        <v>5617</v>
      </c>
      <c r="H1726" s="19" t="s">
        <v>4551</v>
      </c>
    </row>
    <row r="1727" spans="1:8" x14ac:dyDescent="0.2">
      <c r="A1727" s="3">
        <v>8214</v>
      </c>
      <c r="B1727" s="3" t="s">
        <v>1874</v>
      </c>
      <c r="C1727" s="3" t="s">
        <v>1874</v>
      </c>
      <c r="D1727" s="3" t="s">
        <v>1875</v>
      </c>
      <c r="E1727" s="3" t="str">
        <v>Denens</v>
      </c>
      <c r="G1727" s="19">
        <v>5618</v>
      </c>
      <c r="H1727" s="19" t="s">
        <v>4551</v>
      </c>
    </row>
    <row r="1728" spans="1:8" x14ac:dyDescent="0.2">
      <c r="A1728" s="3">
        <v>8224</v>
      </c>
      <c r="B1728" s="3" t="s">
        <v>1876</v>
      </c>
      <c r="C1728" s="3" t="s">
        <v>1876</v>
      </c>
      <c r="D1728" s="3" t="s">
        <v>1875</v>
      </c>
      <c r="E1728" s="3" t="str">
        <v>Denges</v>
      </c>
      <c r="G1728" s="19">
        <v>5619</v>
      </c>
      <c r="H1728" s="19" t="s">
        <v>4551</v>
      </c>
    </row>
    <row r="1729" spans="1:8" x14ac:dyDescent="0.2">
      <c r="A1729" s="3">
        <v>8213</v>
      </c>
      <c r="B1729" s="3" t="s">
        <v>1877</v>
      </c>
      <c r="C1729" s="3" t="s">
        <v>1877</v>
      </c>
      <c r="D1729" s="3" t="s">
        <v>1875</v>
      </c>
      <c r="E1729" s="3" t="str">
        <v>Echandens</v>
      </c>
      <c r="G1729" s="19">
        <v>5620</v>
      </c>
      <c r="H1729" s="19" t="s">
        <v>4551</v>
      </c>
    </row>
    <row r="1730" spans="1:8" x14ac:dyDescent="0.2">
      <c r="A1730" s="3">
        <v>8236</v>
      </c>
      <c r="B1730" s="3" t="s">
        <v>1878</v>
      </c>
      <c r="C1730" s="3" t="s">
        <v>1878</v>
      </c>
      <c r="D1730" s="3" t="s">
        <v>1875</v>
      </c>
      <c r="E1730" s="3" t="str">
        <v>Echichens</v>
      </c>
      <c r="G1730" s="19">
        <v>5621</v>
      </c>
      <c r="H1730" s="19" t="s">
        <v>4551</v>
      </c>
    </row>
    <row r="1731" spans="1:8" x14ac:dyDescent="0.2">
      <c r="A1731" s="3">
        <v>8239</v>
      </c>
      <c r="B1731" s="3" t="s">
        <v>1879</v>
      </c>
      <c r="C1731" s="3" t="s">
        <v>1879</v>
      </c>
      <c r="D1731" s="3" t="s">
        <v>1875</v>
      </c>
      <c r="E1731" s="3" t="str">
        <v>Ecublens (VD)</v>
      </c>
      <c r="G1731" s="19">
        <v>5622</v>
      </c>
      <c r="H1731" s="19" t="s">
        <v>4551</v>
      </c>
    </row>
    <row r="1732" spans="1:8" x14ac:dyDescent="0.2">
      <c r="A1732" s="3">
        <v>8235</v>
      </c>
      <c r="B1732" s="3" t="s">
        <v>1880</v>
      </c>
      <c r="C1732" s="3" t="s">
        <v>1881</v>
      </c>
      <c r="D1732" s="3" t="s">
        <v>1875</v>
      </c>
      <c r="E1732" s="3" t="str">
        <v>Etoy</v>
      </c>
      <c r="G1732" s="19">
        <v>5623</v>
      </c>
      <c r="H1732" s="19" t="s">
        <v>4551</v>
      </c>
    </row>
    <row r="1733" spans="1:8" x14ac:dyDescent="0.2">
      <c r="A1733" s="3">
        <v>8234</v>
      </c>
      <c r="B1733" s="3" t="s">
        <v>1882</v>
      </c>
      <c r="C1733" s="3" t="s">
        <v>1883</v>
      </c>
      <c r="D1733" s="3" t="s">
        <v>1875</v>
      </c>
      <c r="E1733" s="3" t="str">
        <v>Lavigny</v>
      </c>
      <c r="G1733" s="19">
        <v>5624</v>
      </c>
      <c r="H1733" s="19" t="s">
        <v>4551</v>
      </c>
    </row>
    <row r="1734" spans="1:8" x14ac:dyDescent="0.2">
      <c r="A1734" s="3">
        <v>8236</v>
      </c>
      <c r="B1734" s="3" t="s">
        <v>1884</v>
      </c>
      <c r="C1734" s="3" t="s">
        <v>1885</v>
      </c>
      <c r="D1734" s="3" t="s">
        <v>1875</v>
      </c>
      <c r="E1734" s="3" t="str">
        <v>Lonay</v>
      </c>
      <c r="G1734" s="19">
        <v>5625</v>
      </c>
      <c r="H1734" s="19" t="s">
        <v>4551</v>
      </c>
    </row>
    <row r="1735" spans="1:8" x14ac:dyDescent="0.2">
      <c r="A1735" s="3">
        <v>8240</v>
      </c>
      <c r="B1735" s="3" t="s">
        <v>1885</v>
      </c>
      <c r="C1735" s="3" t="s">
        <v>1885</v>
      </c>
      <c r="D1735" s="3" t="s">
        <v>1875</v>
      </c>
      <c r="E1735" s="3" t="str">
        <v>Lully (VD)</v>
      </c>
      <c r="G1735" s="19">
        <v>5626</v>
      </c>
      <c r="H1735" s="19" t="s">
        <v>4551</v>
      </c>
    </row>
    <row r="1736" spans="1:8" x14ac:dyDescent="0.2">
      <c r="A1736" s="3">
        <v>8241</v>
      </c>
      <c r="B1736" s="3" t="s">
        <v>1886</v>
      </c>
      <c r="C1736" s="3" t="s">
        <v>1885</v>
      </c>
      <c r="D1736" s="3" t="s">
        <v>1875</v>
      </c>
      <c r="E1736" s="3" t="str">
        <v>Lussy-sur-Morges</v>
      </c>
      <c r="G1736" s="19">
        <v>5627</v>
      </c>
      <c r="H1736" s="19" t="s">
        <v>4551</v>
      </c>
    </row>
    <row r="1737" spans="1:8" x14ac:dyDescent="0.2">
      <c r="A1737" s="3">
        <v>8242</v>
      </c>
      <c r="B1737" s="3" t="s">
        <v>1887</v>
      </c>
      <c r="C1737" s="3" t="s">
        <v>1885</v>
      </c>
      <c r="D1737" s="3" t="s">
        <v>1875</v>
      </c>
      <c r="E1737" s="3" t="str">
        <v>Morges</v>
      </c>
      <c r="G1737" s="19">
        <v>5628</v>
      </c>
      <c r="H1737" s="19" t="s">
        <v>4551</v>
      </c>
    </row>
    <row r="1738" spans="1:8" x14ac:dyDescent="0.2">
      <c r="A1738" s="3">
        <v>8242</v>
      </c>
      <c r="B1738" s="3" t="s">
        <v>1888</v>
      </c>
      <c r="C1738" s="3" t="s">
        <v>1885</v>
      </c>
      <c r="D1738" s="3" t="s">
        <v>1875</v>
      </c>
      <c r="E1738" s="3" t="str">
        <v>Préverenges</v>
      </c>
      <c r="G1738" s="19">
        <v>5630</v>
      </c>
      <c r="H1738" s="19" t="s">
        <v>4551</v>
      </c>
    </row>
    <row r="1739" spans="1:8" x14ac:dyDescent="0.2">
      <c r="A1739" s="3">
        <v>8243</v>
      </c>
      <c r="B1739" s="3" t="s">
        <v>1889</v>
      </c>
      <c r="C1739" s="3" t="s">
        <v>1885</v>
      </c>
      <c r="D1739" s="3" t="s">
        <v>1875</v>
      </c>
      <c r="E1739" s="3" t="str">
        <v>Romanel-sur-Morges</v>
      </c>
      <c r="G1739" s="19">
        <v>5632</v>
      </c>
      <c r="H1739" s="19" t="s">
        <v>4551</v>
      </c>
    </row>
    <row r="1740" spans="1:8" x14ac:dyDescent="0.2">
      <c r="A1740" s="3">
        <v>8233</v>
      </c>
      <c r="B1740" s="3" t="s">
        <v>1890</v>
      </c>
      <c r="C1740" s="3" t="s">
        <v>1891</v>
      </c>
      <c r="D1740" s="3" t="s">
        <v>1875</v>
      </c>
      <c r="E1740" s="3" t="str">
        <v>Saint-Prex</v>
      </c>
      <c r="G1740" s="19">
        <v>5634</v>
      </c>
      <c r="H1740" s="19" t="s">
        <v>4548</v>
      </c>
    </row>
    <row r="1741" spans="1:8" x14ac:dyDescent="0.2">
      <c r="A1741" s="3">
        <v>8222</v>
      </c>
      <c r="B1741" s="3" t="s">
        <v>1892</v>
      </c>
      <c r="C1741" s="3" t="s">
        <v>1892</v>
      </c>
      <c r="D1741" s="3" t="s">
        <v>1875</v>
      </c>
      <c r="E1741" s="3" t="str">
        <v>Saint-Sulpice (VD)</v>
      </c>
      <c r="G1741" s="19">
        <v>5636</v>
      </c>
      <c r="H1741" s="19" t="s">
        <v>4548</v>
      </c>
    </row>
    <row r="1742" spans="1:8" x14ac:dyDescent="0.2">
      <c r="A1742" s="3">
        <v>8223</v>
      </c>
      <c r="B1742" s="3" t="s">
        <v>1893</v>
      </c>
      <c r="C1742" s="3" t="s">
        <v>1892</v>
      </c>
      <c r="D1742" s="3" t="s">
        <v>1875</v>
      </c>
      <c r="E1742" s="3" t="str">
        <v>Tolochenaz</v>
      </c>
      <c r="G1742" s="19">
        <v>5637</v>
      </c>
      <c r="H1742" s="19" t="s">
        <v>4548</v>
      </c>
    </row>
    <row r="1743" spans="1:8" x14ac:dyDescent="0.2">
      <c r="A1743" s="3">
        <v>8454</v>
      </c>
      <c r="B1743" s="3" t="s">
        <v>1894</v>
      </c>
      <c r="C1743" s="3" t="s">
        <v>1894</v>
      </c>
      <c r="D1743" s="3" t="s">
        <v>1875</v>
      </c>
      <c r="E1743" s="3" t="str">
        <v>Vaux-sur-Morges</v>
      </c>
      <c r="G1743" s="19">
        <v>5642</v>
      </c>
      <c r="H1743" s="19" t="s">
        <v>4548</v>
      </c>
    </row>
    <row r="1744" spans="1:8" x14ac:dyDescent="0.2">
      <c r="A1744" s="3">
        <v>8232</v>
      </c>
      <c r="B1744" s="3" t="s">
        <v>1895</v>
      </c>
      <c r="C1744" s="3" t="s">
        <v>1895</v>
      </c>
      <c r="D1744" s="3" t="s">
        <v>1875</v>
      </c>
      <c r="E1744" s="3" t="str">
        <v>Villars-Sainte-Croix</v>
      </c>
      <c r="G1744" s="19">
        <v>5643</v>
      </c>
      <c r="H1744" s="19" t="s">
        <v>4548</v>
      </c>
    </row>
    <row r="1745" spans="1:8" x14ac:dyDescent="0.2">
      <c r="A1745" s="3">
        <v>8212</v>
      </c>
      <c r="B1745" s="3" t="s">
        <v>1896</v>
      </c>
      <c r="C1745" s="3" t="s">
        <v>1896</v>
      </c>
      <c r="D1745" s="3" t="s">
        <v>1875</v>
      </c>
      <c r="E1745" s="3" t="str">
        <v>Villars-sous-Yens</v>
      </c>
      <c r="G1745" s="19">
        <v>5644</v>
      </c>
      <c r="H1745" s="19" t="s">
        <v>4548</v>
      </c>
    </row>
    <row r="1746" spans="1:8" x14ac:dyDescent="0.2">
      <c r="A1746" s="3">
        <v>8455</v>
      </c>
      <c r="B1746" s="3" t="s">
        <v>1897</v>
      </c>
      <c r="C1746" s="3" t="s">
        <v>1897</v>
      </c>
      <c r="D1746" s="3" t="s">
        <v>1875</v>
      </c>
      <c r="E1746" s="3" t="str">
        <v>Vufflens-le-Château</v>
      </c>
      <c r="G1746" s="19">
        <v>5645</v>
      </c>
      <c r="H1746" s="19" t="s">
        <v>4548</v>
      </c>
    </row>
    <row r="1747" spans="1:8" x14ac:dyDescent="0.2">
      <c r="A1747" s="3">
        <v>8200</v>
      </c>
      <c r="B1747" s="3" t="s">
        <v>1898</v>
      </c>
      <c r="C1747" s="3" t="s">
        <v>1898</v>
      </c>
      <c r="D1747" s="3" t="s">
        <v>1875</v>
      </c>
      <c r="E1747" s="3" t="str">
        <v>Vullierens</v>
      </c>
      <c r="G1747" s="19">
        <v>5646</v>
      </c>
      <c r="H1747" s="19" t="s">
        <v>4548</v>
      </c>
    </row>
    <row r="1748" spans="1:8" x14ac:dyDescent="0.2">
      <c r="A1748" s="3">
        <v>8203</v>
      </c>
      <c r="B1748" s="3" t="s">
        <v>1898</v>
      </c>
      <c r="C1748" s="3" t="s">
        <v>1898</v>
      </c>
      <c r="D1748" s="3" t="s">
        <v>1875</v>
      </c>
      <c r="E1748" s="3" t="str">
        <v>Yens</v>
      </c>
      <c r="G1748" s="19">
        <v>5647</v>
      </c>
      <c r="H1748" s="19" t="s">
        <v>4548</v>
      </c>
    </row>
    <row r="1749" spans="1:8" x14ac:dyDescent="0.2">
      <c r="A1749" s="3">
        <v>8207</v>
      </c>
      <c r="B1749" s="3" t="s">
        <v>1898</v>
      </c>
      <c r="C1749" s="3" t="s">
        <v>1898</v>
      </c>
      <c r="D1749" s="3" t="s">
        <v>1875</v>
      </c>
      <c r="E1749" s="3" t="str">
        <v>Hautemorges</v>
      </c>
      <c r="G1749" s="19">
        <v>5702</v>
      </c>
      <c r="H1749" s="19" t="s">
        <v>4551</v>
      </c>
    </row>
    <row r="1750" spans="1:8" x14ac:dyDescent="0.2">
      <c r="A1750" s="3">
        <v>8208</v>
      </c>
      <c r="B1750" s="3" t="s">
        <v>1898</v>
      </c>
      <c r="C1750" s="3" t="s">
        <v>1898</v>
      </c>
      <c r="D1750" s="3" t="s">
        <v>1875</v>
      </c>
      <c r="E1750" s="3" t="str">
        <v>Boulens</v>
      </c>
      <c r="G1750" s="19">
        <v>5703</v>
      </c>
      <c r="H1750" s="19" t="s">
        <v>4551</v>
      </c>
    </row>
    <row r="1751" spans="1:8" x14ac:dyDescent="0.2">
      <c r="A1751" s="3">
        <v>8231</v>
      </c>
      <c r="B1751" s="3" t="s">
        <v>1899</v>
      </c>
      <c r="C1751" s="3" t="s">
        <v>1898</v>
      </c>
      <c r="D1751" s="3" t="s">
        <v>1875</v>
      </c>
      <c r="E1751" s="3" t="str">
        <v>Bussy-sur-Moudon</v>
      </c>
      <c r="G1751" s="19">
        <v>5704</v>
      </c>
      <c r="H1751" s="19" t="s">
        <v>4551</v>
      </c>
    </row>
    <row r="1752" spans="1:8" x14ac:dyDescent="0.2">
      <c r="A1752" s="3">
        <v>8228</v>
      </c>
      <c r="B1752" s="3" t="s">
        <v>1900</v>
      </c>
      <c r="C1752" s="3" t="s">
        <v>1900</v>
      </c>
      <c r="D1752" s="3" t="s">
        <v>1875</v>
      </c>
      <c r="E1752" s="3" t="str">
        <v>Chavannes-sur-Moudon</v>
      </c>
      <c r="G1752" s="19">
        <v>5705</v>
      </c>
      <c r="H1752" s="19" t="s">
        <v>4551</v>
      </c>
    </row>
    <row r="1753" spans="1:8" x14ac:dyDescent="0.2">
      <c r="A1753" s="3">
        <v>8226</v>
      </c>
      <c r="B1753" s="3" t="s">
        <v>1901</v>
      </c>
      <c r="C1753" s="3" t="s">
        <v>1901</v>
      </c>
      <c r="D1753" s="3" t="s">
        <v>1875</v>
      </c>
      <c r="E1753" s="3" t="str">
        <v>Curtilles</v>
      </c>
      <c r="G1753" s="19">
        <v>5706</v>
      </c>
      <c r="H1753" s="19" t="s">
        <v>4551</v>
      </c>
    </row>
    <row r="1754" spans="1:8" x14ac:dyDescent="0.2">
      <c r="A1754" s="3">
        <v>8225</v>
      </c>
      <c r="B1754" s="3" t="s">
        <v>1902</v>
      </c>
      <c r="C1754" s="3" t="s">
        <v>1902</v>
      </c>
      <c r="D1754" s="3" t="s">
        <v>1875</v>
      </c>
      <c r="E1754" s="3" t="str">
        <v>Dompierre (VD)</v>
      </c>
      <c r="G1754" s="19">
        <v>5707</v>
      </c>
      <c r="H1754" s="19" t="s">
        <v>4551</v>
      </c>
    </row>
    <row r="1755" spans="1:8" x14ac:dyDescent="0.2">
      <c r="A1755" s="3">
        <v>8263</v>
      </c>
      <c r="B1755" s="3" t="s">
        <v>1903</v>
      </c>
      <c r="C1755" s="3" t="s">
        <v>1904</v>
      </c>
      <c r="D1755" s="3" t="s">
        <v>1875</v>
      </c>
      <c r="E1755" s="3" t="str">
        <v>Hermenches</v>
      </c>
      <c r="G1755" s="19">
        <v>5708</v>
      </c>
      <c r="H1755" s="19" t="s">
        <v>4551</v>
      </c>
    </row>
    <row r="1756" spans="1:8" x14ac:dyDescent="0.2">
      <c r="A1756" s="3">
        <v>8261</v>
      </c>
      <c r="B1756" s="3" t="s">
        <v>1905</v>
      </c>
      <c r="C1756" s="3" t="s">
        <v>1905</v>
      </c>
      <c r="D1756" s="3" t="s">
        <v>1875</v>
      </c>
      <c r="E1756" s="3" t="str">
        <v>Lovatens</v>
      </c>
      <c r="G1756" s="19">
        <v>5712</v>
      </c>
      <c r="H1756" s="19" t="s">
        <v>4551</v>
      </c>
    </row>
    <row r="1757" spans="1:8" x14ac:dyDescent="0.2">
      <c r="A1757" s="3">
        <v>8262</v>
      </c>
      <c r="B1757" s="3" t="s">
        <v>1906</v>
      </c>
      <c r="C1757" s="3" t="s">
        <v>1906</v>
      </c>
      <c r="D1757" s="3" t="s">
        <v>1875</v>
      </c>
      <c r="E1757" s="3" t="str">
        <v>Lucens</v>
      </c>
      <c r="G1757" s="19">
        <v>5722</v>
      </c>
      <c r="H1757" s="19" t="s">
        <v>4551</v>
      </c>
    </row>
    <row r="1758" spans="1:8" x14ac:dyDescent="0.2">
      <c r="A1758" s="3">
        <v>8260</v>
      </c>
      <c r="B1758" s="3" t="s">
        <v>1907</v>
      </c>
      <c r="C1758" s="3" t="s">
        <v>1907</v>
      </c>
      <c r="D1758" s="3" t="s">
        <v>1875</v>
      </c>
      <c r="E1758" s="3" t="str">
        <v>Moudon</v>
      </c>
      <c r="G1758" s="19">
        <v>5723</v>
      </c>
      <c r="H1758" s="19" t="s">
        <v>4551</v>
      </c>
    </row>
    <row r="1759" spans="1:8" x14ac:dyDescent="0.2">
      <c r="A1759" s="3">
        <v>8215</v>
      </c>
      <c r="B1759" s="3" t="s">
        <v>1908</v>
      </c>
      <c r="C1759" s="3" t="s">
        <v>1908</v>
      </c>
      <c r="D1759" s="3" t="s">
        <v>1875</v>
      </c>
      <c r="E1759" s="3" t="str">
        <v>Ogens</v>
      </c>
      <c r="G1759" s="19">
        <v>5724</v>
      </c>
      <c r="H1759" s="19" t="s">
        <v>4551</v>
      </c>
    </row>
    <row r="1760" spans="1:8" x14ac:dyDescent="0.2">
      <c r="A1760" s="3">
        <v>8216</v>
      </c>
      <c r="B1760" s="3" t="s">
        <v>1909</v>
      </c>
      <c r="C1760" s="3" t="s">
        <v>1909</v>
      </c>
      <c r="D1760" s="3" t="s">
        <v>1875</v>
      </c>
      <c r="E1760" s="3" t="str">
        <v>Prévonloup</v>
      </c>
      <c r="G1760" s="19">
        <v>5725</v>
      </c>
      <c r="H1760" s="19" t="s">
        <v>4551</v>
      </c>
    </row>
    <row r="1761" spans="1:8" x14ac:dyDescent="0.2">
      <c r="A1761" s="3">
        <v>8219</v>
      </c>
      <c r="B1761" s="3" t="s">
        <v>1910</v>
      </c>
      <c r="C1761" s="3" t="s">
        <v>1910</v>
      </c>
      <c r="D1761" s="3" t="s">
        <v>1875</v>
      </c>
      <c r="E1761" s="3" t="str">
        <v>Rossenges</v>
      </c>
      <c r="G1761" s="19">
        <v>5726</v>
      </c>
      <c r="H1761" s="19" t="s">
        <v>4551</v>
      </c>
    </row>
    <row r="1762" spans="1:8" x14ac:dyDescent="0.2">
      <c r="A1762" s="3">
        <v>8217</v>
      </c>
      <c r="B1762" s="3" t="s">
        <v>1911</v>
      </c>
      <c r="C1762" s="3" t="s">
        <v>1911</v>
      </c>
      <c r="D1762" s="3" t="s">
        <v>1875</v>
      </c>
      <c r="E1762" s="3" t="str">
        <v>Syens</v>
      </c>
      <c r="G1762" s="19">
        <v>5727</v>
      </c>
      <c r="H1762" s="19" t="s">
        <v>4551</v>
      </c>
    </row>
    <row r="1763" spans="1:8" x14ac:dyDescent="0.2">
      <c r="A1763" s="3">
        <v>8217</v>
      </c>
      <c r="B1763" s="3" t="s">
        <v>1911</v>
      </c>
      <c r="C1763" s="3" t="s">
        <v>1911</v>
      </c>
      <c r="D1763" s="3" t="s">
        <v>1875</v>
      </c>
      <c r="E1763" s="3" t="str">
        <v>Villars-le-Comte</v>
      </c>
      <c r="G1763" s="19">
        <v>5728</v>
      </c>
      <c r="H1763" s="19" t="s">
        <v>4551</v>
      </c>
    </row>
    <row r="1764" spans="1:8" x14ac:dyDescent="0.2">
      <c r="A1764" s="3">
        <v>8218</v>
      </c>
      <c r="B1764" s="3" t="s">
        <v>1912</v>
      </c>
      <c r="C1764" s="3" t="s">
        <v>1911</v>
      </c>
      <c r="D1764" s="3" t="s">
        <v>1875</v>
      </c>
      <c r="E1764" s="3" t="str">
        <v>Vucherens</v>
      </c>
      <c r="G1764" s="19">
        <v>5732</v>
      </c>
      <c r="H1764" s="19" t="s">
        <v>4551</v>
      </c>
    </row>
    <row r="1765" spans="1:8" x14ac:dyDescent="0.2">
      <c r="A1765" s="3">
        <v>9100</v>
      </c>
      <c r="B1765" s="3" t="s">
        <v>1913</v>
      </c>
      <c r="C1765" s="3" t="s">
        <v>1913</v>
      </c>
      <c r="D1765" s="3" t="s">
        <v>1914</v>
      </c>
      <c r="E1765" s="3" t="str">
        <v>Montanaire</v>
      </c>
      <c r="G1765" s="19">
        <v>5733</v>
      </c>
      <c r="H1765" s="19" t="s">
        <v>4551</v>
      </c>
    </row>
    <row r="1766" spans="1:8" x14ac:dyDescent="0.2">
      <c r="A1766" s="3">
        <v>9112</v>
      </c>
      <c r="B1766" s="3" t="s">
        <v>1915</v>
      </c>
      <c r="C1766" s="3" t="s">
        <v>1913</v>
      </c>
      <c r="D1766" s="3" t="s">
        <v>1914</v>
      </c>
      <c r="E1766" s="3" t="str">
        <v>Arnex-sur-Nyon</v>
      </c>
      <c r="G1766" s="19">
        <v>5734</v>
      </c>
      <c r="H1766" s="19" t="s">
        <v>4551</v>
      </c>
    </row>
    <row r="1767" spans="1:8" x14ac:dyDescent="0.2">
      <c r="A1767" s="3">
        <v>9064</v>
      </c>
      <c r="B1767" s="3" t="s">
        <v>1916</v>
      </c>
      <c r="C1767" s="3" t="s">
        <v>1916</v>
      </c>
      <c r="D1767" s="3" t="s">
        <v>1914</v>
      </c>
      <c r="E1767" s="3" t="str">
        <v>Arzier-Le Muids</v>
      </c>
      <c r="G1767" s="19">
        <v>5735</v>
      </c>
      <c r="H1767" s="19" t="s">
        <v>4551</v>
      </c>
    </row>
    <row r="1768" spans="1:8" x14ac:dyDescent="0.2">
      <c r="A1768" s="3">
        <v>9105</v>
      </c>
      <c r="B1768" s="3" t="s">
        <v>1917</v>
      </c>
      <c r="C1768" s="3" t="s">
        <v>1917</v>
      </c>
      <c r="D1768" s="3" t="s">
        <v>1914</v>
      </c>
      <c r="E1768" s="3" t="str">
        <v>Bassins</v>
      </c>
      <c r="G1768" s="19">
        <v>5736</v>
      </c>
      <c r="H1768" s="19" t="s">
        <v>4551</v>
      </c>
    </row>
    <row r="1769" spans="1:8" x14ac:dyDescent="0.2">
      <c r="A1769" s="3">
        <v>9103</v>
      </c>
      <c r="B1769" s="3" t="s">
        <v>1918</v>
      </c>
      <c r="C1769" s="3" t="s">
        <v>1918</v>
      </c>
      <c r="D1769" s="3" t="s">
        <v>1914</v>
      </c>
      <c r="E1769" s="3" t="str">
        <v>Begnins</v>
      </c>
      <c r="G1769" s="19">
        <v>5737</v>
      </c>
      <c r="H1769" s="19" t="s">
        <v>4551</v>
      </c>
    </row>
    <row r="1770" spans="1:8" x14ac:dyDescent="0.2">
      <c r="A1770" s="3">
        <v>9063</v>
      </c>
      <c r="B1770" s="3" t="s">
        <v>1919</v>
      </c>
      <c r="C1770" s="3" t="s">
        <v>1920</v>
      </c>
      <c r="D1770" s="3" t="s">
        <v>1914</v>
      </c>
      <c r="E1770" s="3" t="str">
        <v>Bogis-Bossey</v>
      </c>
      <c r="G1770" s="19">
        <v>5742</v>
      </c>
      <c r="H1770" s="19" t="s">
        <v>4551</v>
      </c>
    </row>
    <row r="1771" spans="1:8" x14ac:dyDescent="0.2">
      <c r="A1771" s="3">
        <v>9107</v>
      </c>
      <c r="B1771" s="3" t="s">
        <v>1921</v>
      </c>
      <c r="C1771" s="3" t="s">
        <v>1921</v>
      </c>
      <c r="D1771" s="3" t="s">
        <v>1914</v>
      </c>
      <c r="E1771" s="3" t="str">
        <v>Borex</v>
      </c>
      <c r="G1771" s="19">
        <v>5745</v>
      </c>
      <c r="H1771" s="19" t="s">
        <v>4551</v>
      </c>
    </row>
    <row r="1772" spans="1:8" x14ac:dyDescent="0.2">
      <c r="A1772" s="3">
        <v>9104</v>
      </c>
      <c r="B1772" s="3" t="s">
        <v>1922</v>
      </c>
      <c r="C1772" s="3" t="s">
        <v>1922</v>
      </c>
      <c r="D1772" s="3" t="s">
        <v>1914</v>
      </c>
      <c r="E1772" s="3" t="str">
        <v>Chavannes-de-Bogis</v>
      </c>
      <c r="G1772" s="19">
        <v>5746</v>
      </c>
      <c r="H1772" s="19" t="s">
        <v>4551</v>
      </c>
    </row>
    <row r="1773" spans="1:8" x14ac:dyDescent="0.2">
      <c r="A1773" s="3">
        <v>9055</v>
      </c>
      <c r="B1773" s="3" t="s">
        <v>1923</v>
      </c>
      <c r="C1773" s="3" t="s">
        <v>1923</v>
      </c>
      <c r="D1773" s="3" t="s">
        <v>1914</v>
      </c>
      <c r="E1773" s="3" t="str">
        <v>Chavannes-des-Bois</v>
      </c>
      <c r="G1773" s="19">
        <v>6003</v>
      </c>
      <c r="H1773" s="19" t="s">
        <v>4548</v>
      </c>
    </row>
    <row r="1774" spans="1:8" x14ac:dyDescent="0.2">
      <c r="A1774" s="3">
        <v>9056</v>
      </c>
      <c r="B1774" s="3" t="s">
        <v>1924</v>
      </c>
      <c r="C1774" s="3" t="s">
        <v>1924</v>
      </c>
      <c r="D1774" s="3" t="s">
        <v>1914</v>
      </c>
      <c r="E1774" s="3" t="str">
        <v>Chéserex</v>
      </c>
      <c r="G1774" s="19">
        <v>6004</v>
      </c>
      <c r="H1774" s="19" t="s">
        <v>4548</v>
      </c>
    </row>
    <row r="1775" spans="1:8" x14ac:dyDescent="0.2">
      <c r="A1775" s="3">
        <v>9037</v>
      </c>
      <c r="B1775" s="3" t="s">
        <v>1925</v>
      </c>
      <c r="C1775" s="3" t="s">
        <v>1926</v>
      </c>
      <c r="D1775" s="3" t="s">
        <v>1914</v>
      </c>
      <c r="E1775" s="3" t="str">
        <v>Coinsins</v>
      </c>
      <c r="G1775" s="19">
        <v>6005</v>
      </c>
      <c r="H1775" s="19" t="s">
        <v>4548</v>
      </c>
    </row>
    <row r="1776" spans="1:8" x14ac:dyDescent="0.2">
      <c r="A1776" s="3">
        <v>9042</v>
      </c>
      <c r="B1776" s="3" t="s">
        <v>1926</v>
      </c>
      <c r="C1776" s="3" t="s">
        <v>1926</v>
      </c>
      <c r="D1776" s="3" t="s">
        <v>1914</v>
      </c>
      <c r="E1776" s="3" t="str">
        <v>Commugny</v>
      </c>
      <c r="G1776" s="19">
        <v>6006</v>
      </c>
      <c r="H1776" s="19" t="s">
        <v>4548</v>
      </c>
    </row>
    <row r="1777" spans="1:8" x14ac:dyDescent="0.2">
      <c r="A1777" s="3">
        <v>9052</v>
      </c>
      <c r="B1777" s="3" t="s">
        <v>1927</v>
      </c>
      <c r="C1777" s="3" t="s">
        <v>1928</v>
      </c>
      <c r="D1777" s="3" t="s">
        <v>1914</v>
      </c>
      <c r="E1777" s="3" t="str">
        <v>Coppet</v>
      </c>
      <c r="G1777" s="19">
        <v>6010</v>
      </c>
      <c r="H1777" s="19" t="s">
        <v>4548</v>
      </c>
    </row>
    <row r="1778" spans="1:8" x14ac:dyDescent="0.2">
      <c r="A1778" s="3">
        <v>9053</v>
      </c>
      <c r="B1778" s="3" t="s">
        <v>1929</v>
      </c>
      <c r="C1778" s="3" t="s">
        <v>1928</v>
      </c>
      <c r="D1778" s="3" t="s">
        <v>1914</v>
      </c>
      <c r="E1778" s="3" t="str">
        <v>Crans (VD)</v>
      </c>
      <c r="G1778" s="19">
        <v>6012</v>
      </c>
      <c r="H1778" s="19" t="s">
        <v>4548</v>
      </c>
    </row>
    <row r="1779" spans="1:8" x14ac:dyDescent="0.2">
      <c r="A1779" s="3">
        <v>9062</v>
      </c>
      <c r="B1779" s="3" t="s">
        <v>1930</v>
      </c>
      <c r="C1779" s="3" t="s">
        <v>1928</v>
      </c>
      <c r="D1779" s="3" t="s">
        <v>1914</v>
      </c>
      <c r="E1779" s="3" t="str">
        <v>Crassier</v>
      </c>
      <c r="G1779" s="19">
        <v>6013</v>
      </c>
      <c r="H1779" s="19" t="s">
        <v>4548</v>
      </c>
    </row>
    <row r="1780" spans="1:8" x14ac:dyDescent="0.2">
      <c r="A1780" s="3">
        <v>9043</v>
      </c>
      <c r="B1780" s="3" t="s">
        <v>1931</v>
      </c>
      <c r="C1780" s="3" t="s">
        <v>1931</v>
      </c>
      <c r="D1780" s="3" t="s">
        <v>1914</v>
      </c>
      <c r="E1780" s="3" t="str">
        <v>Duillier</v>
      </c>
      <c r="G1780" s="19">
        <v>6014</v>
      </c>
      <c r="H1780" s="19" t="s">
        <v>4548</v>
      </c>
    </row>
    <row r="1781" spans="1:8" x14ac:dyDescent="0.2">
      <c r="A1781" s="3">
        <v>9035</v>
      </c>
      <c r="B1781" s="3" t="s">
        <v>1932</v>
      </c>
      <c r="C1781" s="3" t="s">
        <v>1933</v>
      </c>
      <c r="D1781" s="3" t="s">
        <v>1914</v>
      </c>
      <c r="E1781" s="3" t="str">
        <v>Eysins</v>
      </c>
      <c r="G1781" s="19">
        <v>6015</v>
      </c>
      <c r="H1781" s="19" t="s">
        <v>4548</v>
      </c>
    </row>
    <row r="1782" spans="1:8" x14ac:dyDescent="0.2">
      <c r="A1782" s="3">
        <v>9410</v>
      </c>
      <c r="B1782" s="3" t="s">
        <v>1934</v>
      </c>
      <c r="C1782" s="3" t="s">
        <v>1934</v>
      </c>
      <c r="D1782" s="3" t="s">
        <v>1914</v>
      </c>
      <c r="E1782" s="3" t="str">
        <v>Founex</v>
      </c>
      <c r="G1782" s="19">
        <v>6016</v>
      </c>
      <c r="H1782" s="19" t="s">
        <v>4548</v>
      </c>
    </row>
    <row r="1783" spans="1:8" x14ac:dyDescent="0.2">
      <c r="A1783" s="3">
        <v>9405</v>
      </c>
      <c r="B1783" s="3" t="s">
        <v>1935</v>
      </c>
      <c r="C1783" s="3" t="s">
        <v>1936</v>
      </c>
      <c r="D1783" s="3" t="s">
        <v>1914</v>
      </c>
      <c r="E1783" s="3" t="str">
        <v>Genolier</v>
      </c>
      <c r="G1783" s="19">
        <v>6017</v>
      </c>
      <c r="H1783" s="19" t="s">
        <v>4548</v>
      </c>
    </row>
    <row r="1784" spans="1:8" x14ac:dyDescent="0.2">
      <c r="A1784" s="3">
        <v>9426</v>
      </c>
      <c r="B1784" s="3" t="s">
        <v>1936</v>
      </c>
      <c r="C1784" s="3" t="s">
        <v>1936</v>
      </c>
      <c r="D1784" s="3" t="s">
        <v>1914</v>
      </c>
      <c r="E1784" s="3" t="str">
        <v>Gingins</v>
      </c>
      <c r="G1784" s="19">
        <v>6018</v>
      </c>
      <c r="H1784" s="19" t="s">
        <v>4548</v>
      </c>
    </row>
    <row r="1785" spans="1:8" x14ac:dyDescent="0.2">
      <c r="A1785" s="3">
        <v>9038</v>
      </c>
      <c r="B1785" s="3" t="s">
        <v>1937</v>
      </c>
      <c r="C1785" s="3" t="s">
        <v>1937</v>
      </c>
      <c r="D1785" s="3" t="s">
        <v>1914</v>
      </c>
      <c r="E1785" s="3" t="str">
        <v>Givrins</v>
      </c>
      <c r="G1785" s="19">
        <v>6019</v>
      </c>
      <c r="H1785" s="19" t="s">
        <v>4548</v>
      </c>
    </row>
    <row r="1786" spans="1:8" x14ac:dyDescent="0.2">
      <c r="A1786" s="3">
        <v>9411</v>
      </c>
      <c r="B1786" s="3" t="s">
        <v>1938</v>
      </c>
      <c r="C1786" s="3" t="s">
        <v>1939</v>
      </c>
      <c r="D1786" s="3" t="s">
        <v>1914</v>
      </c>
      <c r="E1786" s="3" t="str">
        <v>Gland</v>
      </c>
      <c r="G1786" s="19">
        <v>6020</v>
      </c>
      <c r="H1786" s="19" t="s">
        <v>4548</v>
      </c>
    </row>
    <row r="1787" spans="1:8" x14ac:dyDescent="0.2">
      <c r="A1787" s="3">
        <v>9411</v>
      </c>
      <c r="B1787" s="3" t="s">
        <v>1940</v>
      </c>
      <c r="C1787" s="3" t="s">
        <v>1939</v>
      </c>
      <c r="D1787" s="3" t="s">
        <v>1914</v>
      </c>
      <c r="E1787" s="3" t="str">
        <v>Grens</v>
      </c>
      <c r="G1787" s="19">
        <v>6022</v>
      </c>
      <c r="H1787" s="19" t="s">
        <v>4548</v>
      </c>
    </row>
    <row r="1788" spans="1:8" x14ac:dyDescent="0.2">
      <c r="A1788" s="3">
        <v>9044</v>
      </c>
      <c r="B1788" s="3" t="s">
        <v>1941</v>
      </c>
      <c r="C1788" s="3" t="s">
        <v>1942</v>
      </c>
      <c r="D1788" s="3" t="s">
        <v>1914</v>
      </c>
      <c r="E1788" s="3" t="str">
        <v>Mies</v>
      </c>
      <c r="G1788" s="19">
        <v>6023</v>
      </c>
      <c r="H1788" s="19" t="s">
        <v>4548</v>
      </c>
    </row>
    <row r="1789" spans="1:8" x14ac:dyDescent="0.2">
      <c r="A1789" s="3">
        <v>9428</v>
      </c>
      <c r="B1789" s="3" t="s">
        <v>1943</v>
      </c>
      <c r="C1789" s="3" t="s">
        <v>1943</v>
      </c>
      <c r="D1789" s="3" t="s">
        <v>1914</v>
      </c>
      <c r="E1789" s="3" t="str">
        <v>Nyon</v>
      </c>
      <c r="G1789" s="19">
        <v>6024</v>
      </c>
      <c r="H1789" s="19" t="s">
        <v>4548</v>
      </c>
    </row>
    <row r="1790" spans="1:8" x14ac:dyDescent="0.2">
      <c r="A1790" s="3">
        <v>9427</v>
      </c>
      <c r="B1790" s="3" t="s">
        <v>1944</v>
      </c>
      <c r="C1790" s="3" t="s">
        <v>1944</v>
      </c>
      <c r="D1790" s="3" t="s">
        <v>1914</v>
      </c>
      <c r="E1790" s="3" t="str">
        <v>Prangins</v>
      </c>
      <c r="G1790" s="19">
        <v>6025</v>
      </c>
      <c r="H1790" s="19" t="s">
        <v>4548</v>
      </c>
    </row>
    <row r="1791" spans="1:8" x14ac:dyDescent="0.2">
      <c r="A1791" s="3">
        <v>9050</v>
      </c>
      <c r="B1791" s="3" t="s">
        <v>1945</v>
      </c>
      <c r="C1791" s="3" t="s">
        <v>1945</v>
      </c>
      <c r="D1791" s="3" t="s">
        <v>1946</v>
      </c>
      <c r="E1791" s="3" t="str">
        <v>La Rippe</v>
      </c>
      <c r="G1791" s="19">
        <v>6026</v>
      </c>
      <c r="H1791" s="19" t="s">
        <v>4548</v>
      </c>
    </row>
    <row r="1792" spans="1:8" x14ac:dyDescent="0.2">
      <c r="A1792" s="3">
        <v>9050</v>
      </c>
      <c r="B1792" s="3" t="s">
        <v>1947</v>
      </c>
      <c r="C1792" s="3" t="s">
        <v>1945</v>
      </c>
      <c r="D1792" s="3" t="s">
        <v>1946</v>
      </c>
      <c r="E1792" s="3" t="str">
        <v>Saint-Cergue</v>
      </c>
      <c r="G1792" s="19">
        <v>6027</v>
      </c>
      <c r="H1792" s="19" t="s">
        <v>4548</v>
      </c>
    </row>
    <row r="1793" spans="1:8" x14ac:dyDescent="0.2">
      <c r="A1793" s="3">
        <v>9108</v>
      </c>
      <c r="B1793" s="3" t="s">
        <v>1948</v>
      </c>
      <c r="C1793" s="3" t="s">
        <v>1948</v>
      </c>
      <c r="D1793" s="3" t="s">
        <v>1946</v>
      </c>
      <c r="E1793" s="3" t="str">
        <v>Signy-Avenex</v>
      </c>
      <c r="G1793" s="19">
        <v>6028</v>
      </c>
      <c r="H1793" s="19" t="s">
        <v>4548</v>
      </c>
    </row>
    <row r="1794" spans="1:8" x14ac:dyDescent="0.2">
      <c r="A1794" s="3">
        <v>9108</v>
      </c>
      <c r="B1794" s="3" t="s">
        <v>1949</v>
      </c>
      <c r="C1794" s="3" t="s">
        <v>1948</v>
      </c>
      <c r="D1794" s="3" t="s">
        <v>1946</v>
      </c>
      <c r="E1794" s="3" t="str">
        <v>Tannay</v>
      </c>
      <c r="G1794" s="19">
        <v>6030</v>
      </c>
      <c r="H1794" s="19" t="s">
        <v>4548</v>
      </c>
    </row>
    <row r="1795" spans="1:8" x14ac:dyDescent="0.2">
      <c r="A1795" s="3">
        <v>9108</v>
      </c>
      <c r="B1795" s="3" t="s">
        <v>1950</v>
      </c>
      <c r="C1795" s="3" t="s">
        <v>1948</v>
      </c>
      <c r="D1795" s="3" t="s">
        <v>1946</v>
      </c>
      <c r="E1795" s="3" t="str">
        <v>Trélex</v>
      </c>
      <c r="G1795" s="19">
        <v>6032</v>
      </c>
      <c r="H1795" s="19" t="s">
        <v>4548</v>
      </c>
    </row>
    <row r="1796" spans="1:8" x14ac:dyDescent="0.2">
      <c r="A1796" s="3">
        <v>9050</v>
      </c>
      <c r="B1796" s="3" t="s">
        <v>1951</v>
      </c>
      <c r="C1796" s="3" t="s">
        <v>1952</v>
      </c>
      <c r="D1796" s="3" t="s">
        <v>1946</v>
      </c>
      <c r="E1796" s="3" t="str">
        <v>Le Vaud</v>
      </c>
      <c r="G1796" s="19">
        <v>6033</v>
      </c>
      <c r="H1796" s="19" t="s">
        <v>4548</v>
      </c>
    </row>
    <row r="1797" spans="1:8" x14ac:dyDescent="0.2">
      <c r="A1797" s="3">
        <v>9050</v>
      </c>
      <c r="B1797" s="3" t="s">
        <v>1953</v>
      </c>
      <c r="C1797" s="3" t="s">
        <v>1952</v>
      </c>
      <c r="D1797" s="3" t="s">
        <v>1946</v>
      </c>
      <c r="E1797" s="3" t="str">
        <v>Vich</v>
      </c>
      <c r="G1797" s="19">
        <v>6034</v>
      </c>
      <c r="H1797" s="19" t="s">
        <v>4548</v>
      </c>
    </row>
    <row r="1798" spans="1:8" x14ac:dyDescent="0.2">
      <c r="A1798" s="3">
        <v>9054</v>
      </c>
      <c r="B1798" s="3" t="s">
        <v>1954</v>
      </c>
      <c r="C1798" s="3" t="s">
        <v>1952</v>
      </c>
      <c r="D1798" s="3" t="s">
        <v>1946</v>
      </c>
      <c r="E1798" s="3" t="str">
        <v>L'Abergement</v>
      </c>
      <c r="G1798" s="19">
        <v>6035</v>
      </c>
      <c r="H1798" s="19" t="s">
        <v>4548</v>
      </c>
    </row>
    <row r="1799" spans="1:8" x14ac:dyDescent="0.2">
      <c r="A1799" s="3">
        <v>9413</v>
      </c>
      <c r="B1799" s="3" t="s">
        <v>1955</v>
      </c>
      <c r="C1799" s="3" t="s">
        <v>1955</v>
      </c>
      <c r="D1799" s="3" t="s">
        <v>1946</v>
      </c>
      <c r="E1799" s="3" t="str">
        <v>Agiez</v>
      </c>
      <c r="G1799" s="19">
        <v>6036</v>
      </c>
      <c r="H1799" s="19" t="s">
        <v>4548</v>
      </c>
    </row>
    <row r="1800" spans="1:8" x14ac:dyDescent="0.2">
      <c r="A1800" s="3">
        <v>9413</v>
      </c>
      <c r="B1800" s="3" t="s">
        <v>1955</v>
      </c>
      <c r="C1800" s="3" t="s">
        <v>1955</v>
      </c>
      <c r="D1800" s="3" t="s">
        <v>1946</v>
      </c>
      <c r="E1800" s="3" t="str">
        <v>Arnex-sur-Orbe</v>
      </c>
      <c r="G1800" s="19">
        <v>6037</v>
      </c>
      <c r="H1800" s="19" t="s">
        <v>4548</v>
      </c>
    </row>
    <row r="1801" spans="1:8" x14ac:dyDescent="0.2">
      <c r="A1801" s="3">
        <v>9442</v>
      </c>
      <c r="B1801" s="3" t="s">
        <v>1956</v>
      </c>
      <c r="C1801" s="3" t="s">
        <v>1955</v>
      </c>
      <c r="D1801" s="3" t="s">
        <v>1946</v>
      </c>
      <c r="E1801" s="3" t="str">
        <v>Ballaigues</v>
      </c>
      <c r="G1801" s="19">
        <v>6038</v>
      </c>
      <c r="H1801" s="19" t="s">
        <v>4548</v>
      </c>
    </row>
    <row r="1802" spans="1:8" x14ac:dyDescent="0.2">
      <c r="A1802" s="3">
        <v>9050</v>
      </c>
      <c r="B1802" s="3" t="s">
        <v>1957</v>
      </c>
      <c r="C1802" s="3" t="s">
        <v>1958</v>
      </c>
      <c r="D1802" s="3" t="s">
        <v>1946</v>
      </c>
      <c r="E1802" s="3" t="str">
        <v>Baulmes</v>
      </c>
      <c r="G1802" s="19">
        <v>6039</v>
      </c>
      <c r="H1802" s="19" t="s">
        <v>4548</v>
      </c>
    </row>
    <row r="1803" spans="1:8" x14ac:dyDescent="0.2">
      <c r="A1803" s="3">
        <v>9050</v>
      </c>
      <c r="B1803" s="3" t="s">
        <v>1959</v>
      </c>
      <c r="C1803" s="3" t="s">
        <v>1958</v>
      </c>
      <c r="D1803" s="3" t="s">
        <v>1946</v>
      </c>
      <c r="E1803" s="3" t="str">
        <v>Bavois</v>
      </c>
      <c r="G1803" s="19">
        <v>6042</v>
      </c>
      <c r="H1803" s="19" t="s">
        <v>4548</v>
      </c>
    </row>
    <row r="1804" spans="1:8" x14ac:dyDescent="0.2">
      <c r="A1804" s="3">
        <v>9057</v>
      </c>
      <c r="B1804" s="3" t="s">
        <v>1960</v>
      </c>
      <c r="C1804" s="3" t="s">
        <v>1958</v>
      </c>
      <c r="D1804" s="3" t="s">
        <v>1946</v>
      </c>
      <c r="E1804" s="3" t="str">
        <v>Bofflens</v>
      </c>
      <c r="G1804" s="19">
        <v>6043</v>
      </c>
      <c r="H1804" s="19" t="s">
        <v>4548</v>
      </c>
    </row>
    <row r="1805" spans="1:8" x14ac:dyDescent="0.2">
      <c r="A1805" s="3">
        <v>9057</v>
      </c>
      <c r="B1805" s="3" t="s">
        <v>1961</v>
      </c>
      <c r="C1805" s="3" t="s">
        <v>1958</v>
      </c>
      <c r="D1805" s="3" t="s">
        <v>1946</v>
      </c>
      <c r="E1805" s="3" t="str">
        <v>Bretonnières</v>
      </c>
      <c r="G1805" s="19">
        <v>6044</v>
      </c>
      <c r="H1805" s="19" t="s">
        <v>4548</v>
      </c>
    </row>
    <row r="1806" spans="1:8" x14ac:dyDescent="0.2">
      <c r="A1806" s="3">
        <v>9057</v>
      </c>
      <c r="B1806" s="3" t="s">
        <v>1962</v>
      </c>
      <c r="C1806" s="3" t="s">
        <v>1958</v>
      </c>
      <c r="D1806" s="3" t="s">
        <v>1946</v>
      </c>
      <c r="E1806" s="3" t="str">
        <v>Chavornay</v>
      </c>
      <c r="G1806" s="19">
        <v>6045</v>
      </c>
      <c r="H1806" s="19" t="s">
        <v>4548</v>
      </c>
    </row>
    <row r="1807" spans="1:8" x14ac:dyDescent="0.2">
      <c r="A1807" s="3">
        <v>9058</v>
      </c>
      <c r="B1807" s="3" t="s">
        <v>1963</v>
      </c>
      <c r="C1807" s="3" t="s">
        <v>1958</v>
      </c>
      <c r="D1807" s="3" t="s">
        <v>1946</v>
      </c>
      <c r="E1807" s="3" t="str">
        <v>Les Clées</v>
      </c>
      <c r="G1807" s="19">
        <v>6047</v>
      </c>
      <c r="H1807" s="19" t="s">
        <v>4548</v>
      </c>
    </row>
    <row r="1808" spans="1:8" x14ac:dyDescent="0.2">
      <c r="A1808" s="3">
        <v>9308</v>
      </c>
      <c r="B1808" s="3" t="s">
        <v>1964</v>
      </c>
      <c r="C1808" s="3" t="s">
        <v>1965</v>
      </c>
      <c r="D1808" s="3" t="s">
        <v>1966</v>
      </c>
      <c r="E1808" s="3" t="str">
        <v>Croy</v>
      </c>
      <c r="G1808" s="19">
        <v>6048</v>
      </c>
      <c r="H1808" s="19" t="s">
        <v>4548</v>
      </c>
    </row>
    <row r="1809" spans="1:8" x14ac:dyDescent="0.2">
      <c r="A1809" s="3">
        <v>9312</v>
      </c>
      <c r="B1809" s="3" t="s">
        <v>1965</v>
      </c>
      <c r="C1809" s="3" t="s">
        <v>1965</v>
      </c>
      <c r="D1809" s="3" t="s">
        <v>1966</v>
      </c>
      <c r="E1809" s="3" t="str">
        <v>Juriens</v>
      </c>
      <c r="G1809" s="19">
        <v>6052</v>
      </c>
      <c r="H1809" s="19" t="s">
        <v>4548</v>
      </c>
    </row>
    <row r="1810" spans="1:8" x14ac:dyDescent="0.2">
      <c r="A1810" s="3">
        <v>9313</v>
      </c>
      <c r="B1810" s="3" t="s">
        <v>1967</v>
      </c>
      <c r="C1810" s="3" t="s">
        <v>1967</v>
      </c>
      <c r="D1810" s="3" t="s">
        <v>1966</v>
      </c>
      <c r="E1810" s="3" t="str">
        <v>Lignerolle</v>
      </c>
      <c r="G1810" s="19">
        <v>6053</v>
      </c>
      <c r="H1810" s="19" t="s">
        <v>4548</v>
      </c>
    </row>
    <row r="1811" spans="1:8" x14ac:dyDescent="0.2">
      <c r="A1811" s="3">
        <v>9000</v>
      </c>
      <c r="B1811" s="3" t="s">
        <v>1968</v>
      </c>
      <c r="C1811" s="3" t="s">
        <v>1968</v>
      </c>
      <c r="D1811" s="3" t="s">
        <v>1966</v>
      </c>
      <c r="E1811" s="3" t="str">
        <v>Montcherand</v>
      </c>
      <c r="G1811" s="19">
        <v>6055</v>
      </c>
      <c r="H1811" s="19" t="s">
        <v>4548</v>
      </c>
    </row>
    <row r="1812" spans="1:8" x14ac:dyDescent="0.2">
      <c r="A1812" s="3">
        <v>9008</v>
      </c>
      <c r="B1812" s="3" t="s">
        <v>1968</v>
      </c>
      <c r="C1812" s="3" t="s">
        <v>1968</v>
      </c>
      <c r="D1812" s="3" t="s">
        <v>1966</v>
      </c>
      <c r="E1812" s="3" t="str">
        <v>Orbe</v>
      </c>
      <c r="G1812" s="19">
        <v>6056</v>
      </c>
      <c r="H1812" s="19" t="s">
        <v>4548</v>
      </c>
    </row>
    <row r="1813" spans="1:8" x14ac:dyDescent="0.2">
      <c r="A1813" s="3">
        <v>9010</v>
      </c>
      <c r="B1813" s="3" t="s">
        <v>1968</v>
      </c>
      <c r="C1813" s="3" t="s">
        <v>1968</v>
      </c>
      <c r="D1813" s="3" t="s">
        <v>1966</v>
      </c>
      <c r="E1813" s="3" t="str">
        <v>La Praz</v>
      </c>
      <c r="G1813" s="19">
        <v>6060</v>
      </c>
      <c r="H1813" s="19" t="s">
        <v>4548</v>
      </c>
    </row>
    <row r="1814" spans="1:8" x14ac:dyDescent="0.2">
      <c r="A1814" s="3">
        <v>9011</v>
      </c>
      <c r="B1814" s="3" t="s">
        <v>1968</v>
      </c>
      <c r="C1814" s="3" t="s">
        <v>1968</v>
      </c>
      <c r="D1814" s="3" t="s">
        <v>1966</v>
      </c>
      <c r="E1814" s="3" t="str">
        <v>Premier</v>
      </c>
      <c r="G1814" s="19">
        <v>6062</v>
      </c>
      <c r="H1814" s="19" t="s">
        <v>4548</v>
      </c>
    </row>
    <row r="1815" spans="1:8" x14ac:dyDescent="0.2">
      <c r="A1815" s="3">
        <v>9012</v>
      </c>
      <c r="B1815" s="3" t="s">
        <v>1968</v>
      </c>
      <c r="C1815" s="3" t="s">
        <v>1968</v>
      </c>
      <c r="D1815" s="3" t="s">
        <v>1966</v>
      </c>
      <c r="E1815" s="3" t="str">
        <v>Rances</v>
      </c>
      <c r="G1815" s="19">
        <v>6063</v>
      </c>
      <c r="H1815" s="19" t="s">
        <v>4548</v>
      </c>
    </row>
    <row r="1816" spans="1:8" x14ac:dyDescent="0.2">
      <c r="A1816" s="3">
        <v>9014</v>
      </c>
      <c r="B1816" s="3" t="s">
        <v>1968</v>
      </c>
      <c r="C1816" s="3" t="s">
        <v>1968</v>
      </c>
      <c r="D1816" s="3" t="s">
        <v>1966</v>
      </c>
      <c r="E1816" s="3" t="str">
        <v>Romainmôtier-Envy</v>
      </c>
      <c r="G1816" s="19">
        <v>6064</v>
      </c>
      <c r="H1816" s="19" t="s">
        <v>4548</v>
      </c>
    </row>
    <row r="1817" spans="1:8" x14ac:dyDescent="0.2">
      <c r="A1817" s="3">
        <v>9015</v>
      </c>
      <c r="B1817" s="3" t="s">
        <v>1968</v>
      </c>
      <c r="C1817" s="3" t="s">
        <v>1968</v>
      </c>
      <c r="D1817" s="3" t="s">
        <v>1966</v>
      </c>
      <c r="E1817" s="3" t="str">
        <v>Sergey</v>
      </c>
      <c r="G1817" s="19">
        <v>6066</v>
      </c>
      <c r="H1817" s="19" t="s">
        <v>4548</v>
      </c>
    </row>
    <row r="1818" spans="1:8" x14ac:dyDescent="0.2">
      <c r="A1818" s="3">
        <v>9016</v>
      </c>
      <c r="B1818" s="3" t="s">
        <v>1968</v>
      </c>
      <c r="C1818" s="3" t="s">
        <v>1968</v>
      </c>
      <c r="D1818" s="3" t="s">
        <v>1966</v>
      </c>
      <c r="E1818" s="3" t="str">
        <v>Valeyres-sous-Rances</v>
      </c>
      <c r="G1818" s="19">
        <v>6067</v>
      </c>
      <c r="H1818" s="19" t="s">
        <v>4554</v>
      </c>
    </row>
    <row r="1819" spans="1:8" x14ac:dyDescent="0.2">
      <c r="A1819" s="3">
        <v>9300</v>
      </c>
      <c r="B1819" s="3" t="s">
        <v>1969</v>
      </c>
      <c r="C1819" s="3" t="s">
        <v>1969</v>
      </c>
      <c r="D1819" s="3" t="s">
        <v>1966</v>
      </c>
      <c r="E1819" s="3" t="str">
        <v>Vallorbe</v>
      </c>
      <c r="G1819" s="19">
        <v>6068</v>
      </c>
      <c r="H1819" s="19" t="s">
        <v>4554</v>
      </c>
    </row>
    <row r="1820" spans="1:8" x14ac:dyDescent="0.2">
      <c r="A1820" s="3">
        <v>9305</v>
      </c>
      <c r="B1820" s="3" t="s">
        <v>1970</v>
      </c>
      <c r="C1820" s="3" t="s">
        <v>1971</v>
      </c>
      <c r="D1820" s="3" t="s">
        <v>1966</v>
      </c>
      <c r="E1820" s="3" t="str">
        <v>Vaulion</v>
      </c>
      <c r="G1820" s="19">
        <v>6072</v>
      </c>
      <c r="H1820" s="19" t="s">
        <v>4548</v>
      </c>
    </row>
    <row r="1821" spans="1:8" x14ac:dyDescent="0.2">
      <c r="A1821" s="3">
        <v>9034</v>
      </c>
      <c r="B1821" s="3" t="s">
        <v>1972</v>
      </c>
      <c r="C1821" s="3" t="s">
        <v>1972</v>
      </c>
      <c r="D1821" s="3" t="s">
        <v>1966</v>
      </c>
      <c r="E1821" s="3" t="str">
        <v>Vuiteboeuf</v>
      </c>
      <c r="G1821" s="19">
        <v>6073</v>
      </c>
      <c r="H1821" s="19" t="s">
        <v>4548</v>
      </c>
    </row>
    <row r="1822" spans="1:8" x14ac:dyDescent="0.2">
      <c r="A1822" s="3">
        <v>9036</v>
      </c>
      <c r="B1822" s="3" t="s">
        <v>1973</v>
      </c>
      <c r="C1822" s="3" t="s">
        <v>1972</v>
      </c>
      <c r="D1822" s="3" t="s">
        <v>1966</v>
      </c>
      <c r="E1822" s="3" t="str">
        <v>Corcelles-le-Jorat</v>
      </c>
      <c r="G1822" s="19">
        <v>6074</v>
      </c>
      <c r="H1822" s="19" t="s">
        <v>4548</v>
      </c>
    </row>
    <row r="1823" spans="1:8" x14ac:dyDescent="0.2">
      <c r="A1823" s="3">
        <v>9403</v>
      </c>
      <c r="B1823" s="3" t="s">
        <v>1974</v>
      </c>
      <c r="C1823" s="3" t="s">
        <v>1974</v>
      </c>
      <c r="D1823" s="3" t="s">
        <v>1966</v>
      </c>
      <c r="E1823" s="3" t="str">
        <v>Maracon</v>
      </c>
      <c r="G1823" s="19">
        <v>6078</v>
      </c>
      <c r="H1823" s="19" t="s">
        <v>4548</v>
      </c>
    </row>
    <row r="1824" spans="1:8" x14ac:dyDescent="0.2">
      <c r="A1824" s="3">
        <v>9402</v>
      </c>
      <c r="B1824" s="3" t="s">
        <v>1975</v>
      </c>
      <c r="C1824" s="3" t="s">
        <v>1975</v>
      </c>
      <c r="D1824" s="3" t="s">
        <v>1966</v>
      </c>
      <c r="E1824" s="3" t="str">
        <v>Montpreveyres</v>
      </c>
      <c r="G1824" s="19">
        <v>6083</v>
      </c>
      <c r="H1824" s="19" t="s">
        <v>4546</v>
      </c>
    </row>
    <row r="1825" spans="1:8" x14ac:dyDescent="0.2">
      <c r="A1825" s="3">
        <v>9400</v>
      </c>
      <c r="B1825" s="3" t="s">
        <v>1976</v>
      </c>
      <c r="C1825" s="3" t="s">
        <v>1976</v>
      </c>
      <c r="D1825" s="3" t="s">
        <v>1966</v>
      </c>
      <c r="E1825" s="3" t="str">
        <v>Ropraz</v>
      </c>
      <c r="G1825" s="19">
        <v>6084</v>
      </c>
      <c r="H1825" s="19" t="s">
        <v>4546</v>
      </c>
    </row>
    <row r="1826" spans="1:8" x14ac:dyDescent="0.2">
      <c r="A1826" s="3">
        <v>9404</v>
      </c>
      <c r="B1826" s="3" t="s">
        <v>1977</v>
      </c>
      <c r="C1826" s="3" t="s">
        <v>1977</v>
      </c>
      <c r="D1826" s="3" t="s">
        <v>1966</v>
      </c>
      <c r="E1826" s="3" t="str">
        <v>Servion</v>
      </c>
      <c r="G1826" s="19">
        <v>6085</v>
      </c>
      <c r="H1826" s="19" t="s">
        <v>4546</v>
      </c>
    </row>
    <row r="1827" spans="1:8" x14ac:dyDescent="0.2">
      <c r="A1827" s="3">
        <v>9323</v>
      </c>
      <c r="B1827" s="3" t="s">
        <v>1978</v>
      </c>
      <c r="C1827" s="3" t="s">
        <v>1978</v>
      </c>
      <c r="D1827" s="3" t="s">
        <v>1966</v>
      </c>
      <c r="E1827" s="3" t="str">
        <v>Vulliens</v>
      </c>
      <c r="G1827" s="19">
        <v>6086</v>
      </c>
      <c r="H1827" s="19" t="s">
        <v>4546</v>
      </c>
    </row>
    <row r="1828" spans="1:8" x14ac:dyDescent="0.2">
      <c r="A1828" s="3">
        <v>9327</v>
      </c>
      <c r="B1828" s="3" t="s">
        <v>1979</v>
      </c>
      <c r="C1828" s="3" t="s">
        <v>1979</v>
      </c>
      <c r="D1828" s="3" t="s">
        <v>1966</v>
      </c>
      <c r="E1828" s="3" t="str">
        <v>Jorat-Menthue</v>
      </c>
      <c r="G1828" s="19">
        <v>6102</v>
      </c>
      <c r="H1828" s="19" t="s">
        <v>4548</v>
      </c>
    </row>
    <row r="1829" spans="1:8" x14ac:dyDescent="0.2">
      <c r="A1829" s="3">
        <v>9033</v>
      </c>
      <c r="B1829" s="3" t="s">
        <v>1980</v>
      </c>
      <c r="C1829" s="3" t="s">
        <v>1980</v>
      </c>
      <c r="D1829" s="3" t="s">
        <v>1966</v>
      </c>
      <c r="E1829" s="3" t="str">
        <v>Oron</v>
      </c>
      <c r="G1829" s="19">
        <v>6103</v>
      </c>
      <c r="H1829" s="19" t="s">
        <v>4548</v>
      </c>
    </row>
    <row r="1830" spans="1:8" x14ac:dyDescent="0.2">
      <c r="A1830" s="3">
        <v>9434</v>
      </c>
      <c r="B1830" s="3" t="s">
        <v>1981</v>
      </c>
      <c r="C1830" s="3" t="s">
        <v>1982</v>
      </c>
      <c r="D1830" s="3" t="s">
        <v>1966</v>
      </c>
      <c r="E1830" s="3" t="str">
        <v>Jorat-Mézières</v>
      </c>
      <c r="G1830" s="19">
        <v>6105</v>
      </c>
      <c r="H1830" s="19" t="s">
        <v>4548</v>
      </c>
    </row>
    <row r="1831" spans="1:8" x14ac:dyDescent="0.2">
      <c r="A1831" s="3">
        <v>9435</v>
      </c>
      <c r="B1831" s="3" t="s">
        <v>1983</v>
      </c>
      <c r="C1831" s="3" t="s">
        <v>1982</v>
      </c>
      <c r="D1831" s="3" t="s">
        <v>1966</v>
      </c>
      <c r="E1831" s="3" t="str">
        <v>Champtauroz</v>
      </c>
      <c r="G1831" s="19">
        <v>6106</v>
      </c>
      <c r="H1831" s="19" t="s">
        <v>4548</v>
      </c>
    </row>
    <row r="1832" spans="1:8" x14ac:dyDescent="0.2">
      <c r="A1832" s="3">
        <v>9436</v>
      </c>
      <c r="B1832" s="3" t="s">
        <v>1984</v>
      </c>
      <c r="C1832" s="3" t="s">
        <v>1984</v>
      </c>
      <c r="D1832" s="3" t="s">
        <v>1966</v>
      </c>
      <c r="E1832" s="3" t="str">
        <v>Chevroux</v>
      </c>
      <c r="G1832" s="19">
        <v>6110</v>
      </c>
      <c r="H1832" s="19" t="s">
        <v>4548</v>
      </c>
    </row>
    <row r="1833" spans="1:8" x14ac:dyDescent="0.2">
      <c r="A1833" s="3">
        <v>9411</v>
      </c>
      <c r="B1833" s="3" t="s">
        <v>1938</v>
      </c>
      <c r="C1833" s="3" t="s">
        <v>1985</v>
      </c>
      <c r="D1833" s="3" t="s">
        <v>1966</v>
      </c>
      <c r="E1833" s="3" t="str">
        <v>Corcelles-près-Payerne</v>
      </c>
      <c r="G1833" s="19">
        <v>6112</v>
      </c>
      <c r="H1833" s="19" t="s">
        <v>4548</v>
      </c>
    </row>
    <row r="1834" spans="1:8" x14ac:dyDescent="0.2">
      <c r="A1834" s="3">
        <v>9442</v>
      </c>
      <c r="B1834" s="3" t="s">
        <v>1985</v>
      </c>
      <c r="C1834" s="3" t="s">
        <v>1985</v>
      </c>
      <c r="D1834" s="3" t="s">
        <v>1966</v>
      </c>
      <c r="E1834" s="3" t="str">
        <v>Grandcour</v>
      </c>
      <c r="G1834" s="19">
        <v>6113</v>
      </c>
      <c r="H1834" s="19" t="s">
        <v>4548</v>
      </c>
    </row>
    <row r="1835" spans="1:8" x14ac:dyDescent="0.2">
      <c r="A1835" s="3">
        <v>9444</v>
      </c>
      <c r="B1835" s="3" t="s">
        <v>1986</v>
      </c>
      <c r="C1835" s="3" t="s">
        <v>1986</v>
      </c>
      <c r="D1835" s="3" t="s">
        <v>1966</v>
      </c>
      <c r="E1835" s="3" t="str">
        <v>Henniez</v>
      </c>
      <c r="G1835" s="19">
        <v>6114</v>
      </c>
      <c r="H1835" s="19" t="s">
        <v>4548</v>
      </c>
    </row>
    <row r="1836" spans="1:8" x14ac:dyDescent="0.2">
      <c r="A1836" s="3">
        <v>9424</v>
      </c>
      <c r="B1836" s="3" t="s">
        <v>1987</v>
      </c>
      <c r="C1836" s="3" t="s">
        <v>1987</v>
      </c>
      <c r="D1836" s="3" t="s">
        <v>1966</v>
      </c>
      <c r="E1836" s="3" t="str">
        <v>Missy</v>
      </c>
      <c r="G1836" s="19">
        <v>6122</v>
      </c>
      <c r="H1836" s="19" t="s">
        <v>4548</v>
      </c>
    </row>
    <row r="1837" spans="1:8" x14ac:dyDescent="0.2">
      <c r="A1837" s="3">
        <v>9430</v>
      </c>
      <c r="B1837" s="3" t="s">
        <v>1988</v>
      </c>
      <c r="C1837" s="3" t="s">
        <v>1989</v>
      </c>
      <c r="D1837" s="3" t="s">
        <v>1966</v>
      </c>
      <c r="E1837" s="3" t="str">
        <v>Payerne</v>
      </c>
      <c r="G1837" s="19">
        <v>6123</v>
      </c>
      <c r="H1837" s="19" t="s">
        <v>4548</v>
      </c>
    </row>
    <row r="1838" spans="1:8" x14ac:dyDescent="0.2">
      <c r="A1838" s="3">
        <v>9422</v>
      </c>
      <c r="B1838" s="3" t="s">
        <v>1990</v>
      </c>
      <c r="C1838" s="3" t="s">
        <v>1991</v>
      </c>
      <c r="D1838" s="3" t="s">
        <v>1966</v>
      </c>
      <c r="E1838" s="3" t="str">
        <v>Trey</v>
      </c>
      <c r="G1838" s="19">
        <v>6125</v>
      </c>
      <c r="H1838" s="19" t="s">
        <v>4548</v>
      </c>
    </row>
    <row r="1839" spans="1:8" x14ac:dyDescent="0.2">
      <c r="A1839" s="3">
        <v>9423</v>
      </c>
      <c r="B1839" s="3" t="s">
        <v>1992</v>
      </c>
      <c r="C1839" s="3" t="s">
        <v>1991</v>
      </c>
      <c r="D1839" s="3" t="s">
        <v>1966</v>
      </c>
      <c r="E1839" s="3" t="str">
        <v>Treytorrens (Payerne)</v>
      </c>
      <c r="G1839" s="19">
        <v>6126</v>
      </c>
      <c r="H1839" s="19" t="s">
        <v>4548</v>
      </c>
    </row>
    <row r="1840" spans="1:8" x14ac:dyDescent="0.2">
      <c r="A1840" s="3">
        <v>9425</v>
      </c>
      <c r="B1840" s="3" t="s">
        <v>1991</v>
      </c>
      <c r="C1840" s="3" t="s">
        <v>1991</v>
      </c>
      <c r="D1840" s="3" t="s">
        <v>1966</v>
      </c>
      <c r="E1840" s="3" t="str">
        <v>Villarzel</v>
      </c>
      <c r="G1840" s="19">
        <v>6130</v>
      </c>
      <c r="H1840" s="19" t="s">
        <v>4547</v>
      </c>
    </row>
    <row r="1841" spans="1:8" x14ac:dyDescent="0.2">
      <c r="A1841" s="3">
        <v>9443</v>
      </c>
      <c r="B1841" s="3" t="s">
        <v>1993</v>
      </c>
      <c r="C1841" s="3" t="s">
        <v>1993</v>
      </c>
      <c r="D1841" s="3" t="s">
        <v>1966</v>
      </c>
      <c r="E1841" s="3" t="str">
        <v>Valbroye</v>
      </c>
      <c r="G1841" s="19">
        <v>6132</v>
      </c>
      <c r="H1841" s="19" t="s">
        <v>4547</v>
      </c>
    </row>
    <row r="1842" spans="1:8" x14ac:dyDescent="0.2">
      <c r="A1842" s="3">
        <v>9450</v>
      </c>
      <c r="B1842" s="3" t="s">
        <v>1994</v>
      </c>
      <c r="C1842" s="3" t="s">
        <v>1995</v>
      </c>
      <c r="D1842" s="3" t="s">
        <v>1966</v>
      </c>
      <c r="E1842" s="3" t="str">
        <v>Château-d'Oex</v>
      </c>
      <c r="G1842" s="19">
        <v>6133</v>
      </c>
      <c r="H1842" s="19" t="s">
        <v>4547</v>
      </c>
    </row>
    <row r="1843" spans="1:8" x14ac:dyDescent="0.2">
      <c r="A1843" s="3">
        <v>9450</v>
      </c>
      <c r="B1843" s="3" t="s">
        <v>1996</v>
      </c>
      <c r="C1843" s="3" t="s">
        <v>1995</v>
      </c>
      <c r="D1843" s="3" t="s">
        <v>1966</v>
      </c>
      <c r="E1843" s="3" t="str">
        <v>Rossinière</v>
      </c>
      <c r="G1843" s="19">
        <v>6142</v>
      </c>
      <c r="H1843" s="19" t="s">
        <v>4547</v>
      </c>
    </row>
    <row r="1844" spans="1:8" x14ac:dyDescent="0.2">
      <c r="A1844" s="3">
        <v>9452</v>
      </c>
      <c r="B1844" s="3" t="s">
        <v>1997</v>
      </c>
      <c r="C1844" s="3" t="s">
        <v>1995</v>
      </c>
      <c r="D1844" s="3" t="s">
        <v>1966</v>
      </c>
      <c r="E1844" s="3" t="str">
        <v>Rougemont</v>
      </c>
      <c r="G1844" s="19">
        <v>6143</v>
      </c>
      <c r="H1844" s="19" t="s">
        <v>4547</v>
      </c>
    </row>
    <row r="1845" spans="1:8" x14ac:dyDescent="0.2">
      <c r="A1845" s="3">
        <v>9464</v>
      </c>
      <c r="B1845" s="3" t="s">
        <v>1998</v>
      </c>
      <c r="C1845" s="3" t="s">
        <v>1995</v>
      </c>
      <c r="D1845" s="3" t="s">
        <v>1966</v>
      </c>
      <c r="E1845" s="3" t="str">
        <v>Allaman</v>
      </c>
      <c r="G1845" s="19">
        <v>6144</v>
      </c>
      <c r="H1845" s="19" t="s">
        <v>4547</v>
      </c>
    </row>
    <row r="1846" spans="1:8" x14ac:dyDescent="0.2">
      <c r="A1846" s="3">
        <v>9453</v>
      </c>
      <c r="B1846" s="3" t="s">
        <v>1999</v>
      </c>
      <c r="C1846" s="3" t="s">
        <v>1999</v>
      </c>
      <c r="D1846" s="3" t="s">
        <v>1966</v>
      </c>
      <c r="E1846" s="3" t="str">
        <v>Bursinel</v>
      </c>
      <c r="G1846" s="19">
        <v>6145</v>
      </c>
      <c r="H1846" s="19" t="s">
        <v>4547</v>
      </c>
    </row>
    <row r="1847" spans="1:8" x14ac:dyDescent="0.2">
      <c r="A1847" s="3">
        <v>9437</v>
      </c>
      <c r="B1847" s="3" t="s">
        <v>2000</v>
      </c>
      <c r="C1847" s="3" t="s">
        <v>2001</v>
      </c>
      <c r="D1847" s="3" t="s">
        <v>1966</v>
      </c>
      <c r="E1847" s="3" t="str">
        <v>Bursins</v>
      </c>
      <c r="G1847" s="19">
        <v>6146</v>
      </c>
      <c r="H1847" s="19" t="s">
        <v>4547</v>
      </c>
    </row>
    <row r="1848" spans="1:8" x14ac:dyDescent="0.2">
      <c r="A1848" s="3">
        <v>9451</v>
      </c>
      <c r="B1848" s="3" t="s">
        <v>2002</v>
      </c>
      <c r="C1848" s="3" t="s">
        <v>2003</v>
      </c>
      <c r="D1848" s="3" t="s">
        <v>1966</v>
      </c>
      <c r="E1848" s="3" t="str">
        <v>Burtigny</v>
      </c>
      <c r="G1848" s="19">
        <v>6147</v>
      </c>
      <c r="H1848" s="19" t="s">
        <v>4547</v>
      </c>
    </row>
    <row r="1849" spans="1:8" x14ac:dyDescent="0.2">
      <c r="A1849" s="3">
        <v>9462</v>
      </c>
      <c r="B1849" s="3" t="s">
        <v>2004</v>
      </c>
      <c r="C1849" s="3" t="s">
        <v>2003</v>
      </c>
      <c r="D1849" s="3" t="s">
        <v>1966</v>
      </c>
      <c r="E1849" s="3" t="str">
        <v>Dully</v>
      </c>
      <c r="G1849" s="19">
        <v>6152</v>
      </c>
      <c r="H1849" s="19" t="s">
        <v>4547</v>
      </c>
    </row>
    <row r="1850" spans="1:8" x14ac:dyDescent="0.2">
      <c r="A1850" s="3">
        <v>9463</v>
      </c>
      <c r="B1850" s="3" t="s">
        <v>2005</v>
      </c>
      <c r="C1850" s="3" t="s">
        <v>2003</v>
      </c>
      <c r="D1850" s="3" t="s">
        <v>1966</v>
      </c>
      <c r="E1850" s="3" t="str">
        <v>Essertines-sur-Rolle</v>
      </c>
      <c r="G1850" s="19">
        <v>6153</v>
      </c>
      <c r="H1850" s="19" t="s">
        <v>4547</v>
      </c>
    </row>
    <row r="1851" spans="1:8" x14ac:dyDescent="0.2">
      <c r="A1851" s="3">
        <v>9445</v>
      </c>
      <c r="B1851" s="3" t="s">
        <v>2006</v>
      </c>
      <c r="C1851" s="3" t="s">
        <v>2006</v>
      </c>
      <c r="D1851" s="3" t="s">
        <v>1966</v>
      </c>
      <c r="E1851" s="3" t="str">
        <v>Gilly</v>
      </c>
      <c r="G1851" s="19">
        <v>6154</v>
      </c>
      <c r="H1851" s="19" t="s">
        <v>4547</v>
      </c>
    </row>
    <row r="1852" spans="1:8" x14ac:dyDescent="0.2">
      <c r="A1852" s="3">
        <v>9464</v>
      </c>
      <c r="B1852" s="3" t="s">
        <v>2007</v>
      </c>
      <c r="C1852" s="3" t="s">
        <v>2008</v>
      </c>
      <c r="D1852" s="3" t="s">
        <v>1966</v>
      </c>
      <c r="E1852" s="3" t="str">
        <v>Luins</v>
      </c>
      <c r="G1852" s="19">
        <v>6156</v>
      </c>
      <c r="H1852" s="19" t="s">
        <v>4547</v>
      </c>
    </row>
    <row r="1853" spans="1:8" x14ac:dyDescent="0.2">
      <c r="A1853" s="3">
        <v>9470</v>
      </c>
      <c r="B1853" s="3" t="s">
        <v>2009</v>
      </c>
      <c r="C1853" s="3" t="s">
        <v>2010</v>
      </c>
      <c r="D1853" s="3" t="s">
        <v>1966</v>
      </c>
      <c r="E1853" s="3" t="str">
        <v>Mont-sur-Rolle</v>
      </c>
      <c r="G1853" s="19">
        <v>6162</v>
      </c>
      <c r="H1853" s="19" t="s">
        <v>4548</v>
      </c>
    </row>
    <row r="1854" spans="1:8" x14ac:dyDescent="0.2">
      <c r="A1854" s="3">
        <v>9473</v>
      </c>
      <c r="B1854" s="3" t="s">
        <v>2011</v>
      </c>
      <c r="C1854" s="3" t="s">
        <v>2011</v>
      </c>
      <c r="D1854" s="3" t="s">
        <v>1966</v>
      </c>
      <c r="E1854" s="3" t="str">
        <v>Perroy</v>
      </c>
      <c r="G1854" s="19">
        <v>6163</v>
      </c>
      <c r="H1854" s="19" t="s">
        <v>4548</v>
      </c>
    </row>
    <row r="1855" spans="1:8" x14ac:dyDescent="0.2">
      <c r="A1855" s="3">
        <v>9470</v>
      </c>
      <c r="B1855" s="3" t="s">
        <v>2012</v>
      </c>
      <c r="C1855" s="3" t="s">
        <v>2013</v>
      </c>
      <c r="D1855" s="3" t="s">
        <v>1966</v>
      </c>
      <c r="E1855" s="3" t="str">
        <v>Rolle</v>
      </c>
      <c r="G1855" s="19">
        <v>6166</v>
      </c>
      <c r="H1855" s="19" t="s">
        <v>4548</v>
      </c>
    </row>
    <row r="1856" spans="1:8" x14ac:dyDescent="0.2">
      <c r="A1856" s="3">
        <v>9472</v>
      </c>
      <c r="B1856" s="3" t="s">
        <v>2013</v>
      </c>
      <c r="C1856" s="3" t="s">
        <v>2013</v>
      </c>
      <c r="D1856" s="3" t="s">
        <v>1966</v>
      </c>
      <c r="E1856" s="3" t="str">
        <v>Tartegnin</v>
      </c>
      <c r="G1856" s="19">
        <v>6167</v>
      </c>
      <c r="H1856" s="19" t="s">
        <v>4548</v>
      </c>
    </row>
    <row r="1857" spans="1:8" x14ac:dyDescent="0.2">
      <c r="A1857" s="3">
        <v>9472</v>
      </c>
      <c r="B1857" s="3" t="s">
        <v>2014</v>
      </c>
      <c r="C1857" s="3" t="s">
        <v>2013</v>
      </c>
      <c r="D1857" s="3" t="s">
        <v>1966</v>
      </c>
      <c r="E1857" s="3" t="str">
        <v>Vinzel</v>
      </c>
      <c r="G1857" s="19">
        <v>6170</v>
      </c>
      <c r="H1857" s="19" t="s">
        <v>4548</v>
      </c>
    </row>
    <row r="1858" spans="1:8" x14ac:dyDescent="0.2">
      <c r="A1858" s="3">
        <v>9465</v>
      </c>
      <c r="B1858" s="3" t="s">
        <v>2015</v>
      </c>
      <c r="C1858" s="3" t="s">
        <v>2016</v>
      </c>
      <c r="D1858" s="3" t="s">
        <v>1966</v>
      </c>
      <c r="E1858" s="3" t="str">
        <v>L'Abbaye</v>
      </c>
      <c r="G1858" s="19">
        <v>6173</v>
      </c>
      <c r="H1858" s="19" t="s">
        <v>4548</v>
      </c>
    </row>
    <row r="1859" spans="1:8" x14ac:dyDescent="0.2">
      <c r="A1859" s="3">
        <v>9466</v>
      </c>
      <c r="B1859" s="3" t="s">
        <v>2016</v>
      </c>
      <c r="C1859" s="3" t="s">
        <v>2016</v>
      </c>
      <c r="D1859" s="3" t="s">
        <v>1966</v>
      </c>
      <c r="E1859" s="3" t="str">
        <v>Le Chenit</v>
      </c>
      <c r="G1859" s="19">
        <v>6174</v>
      </c>
      <c r="H1859" s="19" t="s">
        <v>4554</v>
      </c>
    </row>
    <row r="1860" spans="1:8" x14ac:dyDescent="0.2">
      <c r="A1860" s="3">
        <v>9467</v>
      </c>
      <c r="B1860" s="3" t="s">
        <v>2017</v>
      </c>
      <c r="C1860" s="3" t="s">
        <v>2016</v>
      </c>
      <c r="D1860" s="3" t="s">
        <v>1966</v>
      </c>
      <c r="E1860" s="3" t="str">
        <v>Le Lieu</v>
      </c>
      <c r="G1860" s="19">
        <v>6182</v>
      </c>
      <c r="H1860" s="19" t="s">
        <v>4548</v>
      </c>
    </row>
    <row r="1861" spans="1:8" x14ac:dyDescent="0.2">
      <c r="A1861" s="3">
        <v>9468</v>
      </c>
      <c r="B1861" s="3" t="s">
        <v>2018</v>
      </c>
      <c r="C1861" s="3" t="s">
        <v>2016</v>
      </c>
      <c r="D1861" s="3" t="s">
        <v>1966</v>
      </c>
      <c r="E1861" s="3" t="str">
        <v>Chardonne</v>
      </c>
      <c r="G1861" s="19">
        <v>6192</v>
      </c>
      <c r="H1861" s="19" t="s">
        <v>4539</v>
      </c>
    </row>
    <row r="1862" spans="1:8" x14ac:dyDescent="0.2">
      <c r="A1862" s="3">
        <v>9469</v>
      </c>
      <c r="B1862" s="3" t="s">
        <v>2019</v>
      </c>
      <c r="C1862" s="3" t="s">
        <v>2016</v>
      </c>
      <c r="D1862" s="3" t="s">
        <v>1966</v>
      </c>
      <c r="E1862" s="3" t="str">
        <v>Corseaux</v>
      </c>
      <c r="G1862" s="19">
        <v>6196</v>
      </c>
      <c r="H1862" s="19" t="s">
        <v>4539</v>
      </c>
    </row>
    <row r="1863" spans="1:8" x14ac:dyDescent="0.2">
      <c r="A1863" s="3">
        <v>9475</v>
      </c>
      <c r="B1863" s="3" t="s">
        <v>2020</v>
      </c>
      <c r="C1863" s="3" t="s">
        <v>2020</v>
      </c>
      <c r="D1863" s="3" t="s">
        <v>1966</v>
      </c>
      <c r="E1863" s="3" t="str">
        <v>Corsier-sur-Vevey</v>
      </c>
      <c r="G1863" s="19">
        <v>6197</v>
      </c>
      <c r="H1863" s="19" t="s">
        <v>4539</v>
      </c>
    </row>
    <row r="1864" spans="1:8" x14ac:dyDescent="0.2">
      <c r="A1864" s="3">
        <v>9476</v>
      </c>
      <c r="B1864" s="3" t="s">
        <v>2021</v>
      </c>
      <c r="C1864" s="3" t="s">
        <v>2022</v>
      </c>
      <c r="D1864" s="3" t="s">
        <v>1966</v>
      </c>
      <c r="E1864" s="3" t="str">
        <v>Jongny</v>
      </c>
      <c r="G1864" s="19">
        <v>6203</v>
      </c>
      <c r="H1864" s="19" t="s">
        <v>4548</v>
      </c>
    </row>
    <row r="1865" spans="1:8" x14ac:dyDescent="0.2">
      <c r="A1865" s="3">
        <v>9476</v>
      </c>
      <c r="B1865" s="3" t="s">
        <v>2023</v>
      </c>
      <c r="C1865" s="3" t="s">
        <v>2022</v>
      </c>
      <c r="D1865" s="3" t="s">
        <v>1966</v>
      </c>
      <c r="E1865" s="3" t="str">
        <v>Montreux</v>
      </c>
      <c r="G1865" s="19">
        <v>6204</v>
      </c>
      <c r="H1865" s="19" t="s">
        <v>4548</v>
      </c>
    </row>
    <row r="1866" spans="1:8" x14ac:dyDescent="0.2">
      <c r="A1866" s="3">
        <v>9477</v>
      </c>
      <c r="B1866" s="3" t="s">
        <v>2024</v>
      </c>
      <c r="C1866" s="3" t="s">
        <v>2022</v>
      </c>
      <c r="D1866" s="3" t="s">
        <v>1966</v>
      </c>
      <c r="E1866" s="3" t="str">
        <v>La Tour-de-Peilz</v>
      </c>
      <c r="G1866" s="19">
        <v>6205</v>
      </c>
      <c r="H1866" s="19" t="s">
        <v>4548</v>
      </c>
    </row>
    <row r="1867" spans="1:8" x14ac:dyDescent="0.2">
      <c r="A1867" s="3">
        <v>9478</v>
      </c>
      <c r="B1867" s="3" t="s">
        <v>2025</v>
      </c>
      <c r="C1867" s="3" t="s">
        <v>2022</v>
      </c>
      <c r="D1867" s="3" t="s">
        <v>1966</v>
      </c>
      <c r="E1867" s="3" t="str">
        <v>Vevey</v>
      </c>
      <c r="G1867" s="19">
        <v>6206</v>
      </c>
      <c r="H1867" s="19" t="s">
        <v>4548</v>
      </c>
    </row>
    <row r="1868" spans="1:8" x14ac:dyDescent="0.2">
      <c r="A1868" s="3">
        <v>9479</v>
      </c>
      <c r="B1868" s="3" t="s">
        <v>2026</v>
      </c>
      <c r="C1868" s="3" t="s">
        <v>2022</v>
      </c>
      <c r="D1868" s="3" t="s">
        <v>1966</v>
      </c>
      <c r="E1868" s="3" t="str">
        <v>Veytaux</v>
      </c>
      <c r="G1868" s="19">
        <v>6207</v>
      </c>
      <c r="H1868" s="19" t="s">
        <v>4548</v>
      </c>
    </row>
    <row r="1869" spans="1:8" x14ac:dyDescent="0.2">
      <c r="A1869" s="3">
        <v>9479</v>
      </c>
      <c r="B1869" s="3" t="s">
        <v>2027</v>
      </c>
      <c r="C1869" s="3" t="s">
        <v>2022</v>
      </c>
      <c r="D1869" s="3" t="s">
        <v>1966</v>
      </c>
      <c r="E1869" s="3" t="str">
        <v>Blonay - Saint-Légier</v>
      </c>
      <c r="G1869" s="19">
        <v>6208</v>
      </c>
      <c r="H1869" s="19" t="s">
        <v>4548</v>
      </c>
    </row>
    <row r="1870" spans="1:8" x14ac:dyDescent="0.2">
      <c r="A1870" s="3">
        <v>9479</v>
      </c>
      <c r="B1870" s="3" t="s">
        <v>2028</v>
      </c>
      <c r="C1870" s="3" t="s">
        <v>2022</v>
      </c>
      <c r="D1870" s="3" t="s">
        <v>1966</v>
      </c>
      <c r="E1870" s="3" t="str">
        <v>Belmont-sur-Yverdon</v>
      </c>
      <c r="G1870" s="19">
        <v>6210</v>
      </c>
      <c r="H1870" s="19" t="s">
        <v>4548</v>
      </c>
    </row>
    <row r="1871" spans="1:8" x14ac:dyDescent="0.2">
      <c r="A1871" s="3">
        <v>7310</v>
      </c>
      <c r="B1871" s="3" t="s">
        <v>2029</v>
      </c>
      <c r="C1871" s="3" t="s">
        <v>2029</v>
      </c>
      <c r="D1871" s="3" t="s">
        <v>1966</v>
      </c>
      <c r="E1871" s="3" t="str">
        <v>Bioley-Magnoux</v>
      </c>
      <c r="G1871" s="19">
        <v>6211</v>
      </c>
      <c r="H1871" s="19" t="s">
        <v>4551</v>
      </c>
    </row>
    <row r="1872" spans="1:8" x14ac:dyDescent="0.2">
      <c r="A1872" s="3">
        <v>8890</v>
      </c>
      <c r="B1872" s="3" t="s">
        <v>2030</v>
      </c>
      <c r="C1872" s="3" t="s">
        <v>2030</v>
      </c>
      <c r="D1872" s="3" t="s">
        <v>1966</v>
      </c>
      <c r="E1872" s="3" t="str">
        <v>Chamblon</v>
      </c>
      <c r="G1872" s="19">
        <v>6212</v>
      </c>
      <c r="H1872" s="19" t="s">
        <v>4551</v>
      </c>
    </row>
    <row r="1873" spans="1:8" x14ac:dyDescent="0.2">
      <c r="A1873" s="3">
        <v>8893</v>
      </c>
      <c r="B1873" s="3" t="s">
        <v>2031</v>
      </c>
      <c r="C1873" s="3" t="s">
        <v>2030</v>
      </c>
      <c r="D1873" s="3" t="s">
        <v>1966</v>
      </c>
      <c r="E1873" s="3" t="str">
        <v>Champvent</v>
      </c>
      <c r="G1873" s="19">
        <v>6213</v>
      </c>
      <c r="H1873" s="19" t="s">
        <v>4551</v>
      </c>
    </row>
    <row r="1874" spans="1:8" x14ac:dyDescent="0.2">
      <c r="A1874" s="3">
        <v>8894</v>
      </c>
      <c r="B1874" s="3" t="s">
        <v>2032</v>
      </c>
      <c r="C1874" s="3" t="s">
        <v>2030</v>
      </c>
      <c r="D1874" s="3" t="s">
        <v>1966</v>
      </c>
      <c r="E1874" s="3" t="str">
        <v>Chavannes-le-Chêne</v>
      </c>
      <c r="G1874" s="19">
        <v>6214</v>
      </c>
      <c r="H1874" s="19" t="s">
        <v>4548</v>
      </c>
    </row>
    <row r="1875" spans="1:8" x14ac:dyDescent="0.2">
      <c r="A1875" s="3">
        <v>8895</v>
      </c>
      <c r="B1875" s="3" t="s">
        <v>2033</v>
      </c>
      <c r="C1875" s="3" t="s">
        <v>2030</v>
      </c>
      <c r="D1875" s="3" t="s">
        <v>1966</v>
      </c>
      <c r="E1875" s="3" t="str">
        <v>Chêne-Pâquier</v>
      </c>
      <c r="G1875" s="19">
        <v>6215</v>
      </c>
      <c r="H1875" s="19" t="s">
        <v>4548</v>
      </c>
    </row>
    <row r="1876" spans="1:8" x14ac:dyDescent="0.2">
      <c r="A1876" s="3">
        <v>8896</v>
      </c>
      <c r="B1876" s="3" t="s">
        <v>2034</v>
      </c>
      <c r="C1876" s="3" t="s">
        <v>2030</v>
      </c>
      <c r="D1876" s="3" t="s">
        <v>1966</v>
      </c>
      <c r="E1876" s="3" t="str">
        <v>Cheseaux-Noréaz</v>
      </c>
      <c r="G1876" s="19">
        <v>6216</v>
      </c>
      <c r="H1876" s="19" t="s">
        <v>4548</v>
      </c>
    </row>
    <row r="1877" spans="1:8" x14ac:dyDescent="0.2">
      <c r="A1877" s="3">
        <v>8897</v>
      </c>
      <c r="B1877" s="3" t="s">
        <v>2035</v>
      </c>
      <c r="C1877" s="3" t="s">
        <v>2030</v>
      </c>
      <c r="D1877" s="3" t="s">
        <v>1966</v>
      </c>
      <c r="E1877" s="3" t="str">
        <v>Cronay</v>
      </c>
      <c r="G1877" s="19">
        <v>6217</v>
      </c>
      <c r="H1877" s="19" t="s">
        <v>4548</v>
      </c>
    </row>
    <row r="1878" spans="1:8" x14ac:dyDescent="0.2">
      <c r="A1878" s="3">
        <v>8898</v>
      </c>
      <c r="B1878" s="3" t="s">
        <v>2036</v>
      </c>
      <c r="C1878" s="3" t="s">
        <v>2030</v>
      </c>
      <c r="D1878" s="3" t="s">
        <v>1966</v>
      </c>
      <c r="E1878" s="3" t="str">
        <v>Cuarny</v>
      </c>
      <c r="G1878" s="19">
        <v>6218</v>
      </c>
      <c r="H1878" s="19" t="s">
        <v>4547</v>
      </c>
    </row>
    <row r="1879" spans="1:8" x14ac:dyDescent="0.2">
      <c r="A1879" s="3">
        <v>7325</v>
      </c>
      <c r="B1879" s="3" t="s">
        <v>2037</v>
      </c>
      <c r="C1879" s="3" t="s">
        <v>2038</v>
      </c>
      <c r="D1879" s="3" t="s">
        <v>1966</v>
      </c>
      <c r="E1879" s="3" t="str">
        <v>Démoret</v>
      </c>
      <c r="G1879" s="19">
        <v>6221</v>
      </c>
      <c r="H1879" s="19" t="s">
        <v>4551</v>
      </c>
    </row>
    <row r="1880" spans="1:8" x14ac:dyDescent="0.2">
      <c r="A1880" s="3">
        <v>7326</v>
      </c>
      <c r="B1880" s="3" t="s">
        <v>2039</v>
      </c>
      <c r="C1880" s="3" t="s">
        <v>2038</v>
      </c>
      <c r="D1880" s="3" t="s">
        <v>1966</v>
      </c>
      <c r="E1880" s="3" t="str">
        <v>Donneloye</v>
      </c>
      <c r="G1880" s="19">
        <v>6222</v>
      </c>
      <c r="H1880" s="19" t="s">
        <v>4551</v>
      </c>
    </row>
    <row r="1881" spans="1:8" x14ac:dyDescent="0.2">
      <c r="A1881" s="3">
        <v>8886</v>
      </c>
      <c r="B1881" s="3" t="s">
        <v>2040</v>
      </c>
      <c r="C1881" s="3" t="s">
        <v>2038</v>
      </c>
      <c r="D1881" s="3" t="s">
        <v>1966</v>
      </c>
      <c r="E1881" s="3" t="str">
        <v>Ependes (VD)</v>
      </c>
      <c r="G1881" s="19">
        <v>6231</v>
      </c>
      <c r="H1881" s="19" t="s">
        <v>4551</v>
      </c>
    </row>
    <row r="1882" spans="1:8" x14ac:dyDescent="0.2">
      <c r="A1882" s="3">
        <v>8887</v>
      </c>
      <c r="B1882" s="3" t="s">
        <v>2038</v>
      </c>
      <c r="C1882" s="3" t="s">
        <v>2038</v>
      </c>
      <c r="D1882" s="3" t="s">
        <v>1966</v>
      </c>
      <c r="E1882" s="3" t="str">
        <v>Mathod</v>
      </c>
      <c r="G1882" s="19">
        <v>6232</v>
      </c>
      <c r="H1882" s="19" t="s">
        <v>4551</v>
      </c>
    </row>
    <row r="1883" spans="1:8" x14ac:dyDescent="0.2">
      <c r="A1883" s="3">
        <v>8888</v>
      </c>
      <c r="B1883" s="3" t="s">
        <v>2041</v>
      </c>
      <c r="C1883" s="3" t="s">
        <v>2038</v>
      </c>
      <c r="D1883" s="3" t="s">
        <v>1966</v>
      </c>
      <c r="E1883" s="3" t="str">
        <v>Molondin</v>
      </c>
      <c r="G1883" s="19">
        <v>6233</v>
      </c>
      <c r="H1883" s="19" t="s">
        <v>4551</v>
      </c>
    </row>
    <row r="1884" spans="1:8" x14ac:dyDescent="0.2">
      <c r="A1884" s="3">
        <v>8889</v>
      </c>
      <c r="B1884" s="3" t="s">
        <v>2042</v>
      </c>
      <c r="C1884" s="3" t="s">
        <v>2038</v>
      </c>
      <c r="D1884" s="3" t="s">
        <v>1966</v>
      </c>
      <c r="E1884" s="3" t="str">
        <v>Montagny-près-Yverdon</v>
      </c>
      <c r="G1884" s="19">
        <v>6234</v>
      </c>
      <c r="H1884" s="19" t="s">
        <v>4551</v>
      </c>
    </row>
    <row r="1885" spans="1:8" x14ac:dyDescent="0.2">
      <c r="A1885" s="3">
        <v>7312</v>
      </c>
      <c r="B1885" s="3" t="s">
        <v>2043</v>
      </c>
      <c r="C1885" s="3" t="s">
        <v>2043</v>
      </c>
      <c r="D1885" s="3" t="s">
        <v>1966</v>
      </c>
      <c r="E1885" s="3" t="str">
        <v>Oppens</v>
      </c>
      <c r="G1885" s="19">
        <v>6235</v>
      </c>
      <c r="H1885" s="19" t="s">
        <v>4551</v>
      </c>
    </row>
    <row r="1886" spans="1:8" x14ac:dyDescent="0.2">
      <c r="A1886" s="3">
        <v>7313</v>
      </c>
      <c r="B1886" s="3" t="s">
        <v>2044</v>
      </c>
      <c r="C1886" s="3" t="s">
        <v>2043</v>
      </c>
      <c r="D1886" s="3" t="s">
        <v>1966</v>
      </c>
      <c r="E1886" s="3" t="str">
        <v>Orges</v>
      </c>
      <c r="G1886" s="19">
        <v>6236</v>
      </c>
      <c r="H1886" s="19" t="s">
        <v>4551</v>
      </c>
    </row>
    <row r="1887" spans="1:8" x14ac:dyDescent="0.2">
      <c r="A1887" s="3">
        <v>7314</v>
      </c>
      <c r="B1887" s="3" t="s">
        <v>2045</v>
      </c>
      <c r="C1887" s="3" t="s">
        <v>2043</v>
      </c>
      <c r="D1887" s="3" t="s">
        <v>1966</v>
      </c>
      <c r="E1887" s="3" t="str">
        <v>Orzens</v>
      </c>
      <c r="G1887" s="19">
        <v>6242</v>
      </c>
      <c r="H1887" s="19" t="s">
        <v>4551</v>
      </c>
    </row>
    <row r="1888" spans="1:8" x14ac:dyDescent="0.2">
      <c r="A1888" s="3">
        <v>7315</v>
      </c>
      <c r="B1888" s="3" t="s">
        <v>2046</v>
      </c>
      <c r="C1888" s="3" t="s">
        <v>2043</v>
      </c>
      <c r="D1888" s="3" t="s">
        <v>1966</v>
      </c>
      <c r="E1888" s="3" t="str">
        <v>Pomy</v>
      </c>
      <c r="G1888" s="19">
        <v>6243</v>
      </c>
      <c r="H1888" s="19" t="s">
        <v>4547</v>
      </c>
    </row>
    <row r="1889" spans="1:8" x14ac:dyDescent="0.2">
      <c r="A1889" s="3">
        <v>7317</v>
      </c>
      <c r="B1889" s="3" t="s">
        <v>2047</v>
      </c>
      <c r="C1889" s="3" t="s">
        <v>2043</v>
      </c>
      <c r="D1889" s="3" t="s">
        <v>1966</v>
      </c>
      <c r="E1889" s="3" t="str">
        <v>Rovray</v>
      </c>
      <c r="G1889" s="19">
        <v>6244</v>
      </c>
      <c r="H1889" s="19" t="s">
        <v>4547</v>
      </c>
    </row>
    <row r="1890" spans="1:8" x14ac:dyDescent="0.2">
      <c r="A1890" s="3">
        <v>7317</v>
      </c>
      <c r="B1890" s="3" t="s">
        <v>2048</v>
      </c>
      <c r="C1890" s="3" t="s">
        <v>2043</v>
      </c>
      <c r="D1890" s="3" t="s">
        <v>1966</v>
      </c>
      <c r="E1890" s="3" t="str">
        <v>Suchy</v>
      </c>
      <c r="G1890" s="19">
        <v>6245</v>
      </c>
      <c r="H1890" s="19" t="s">
        <v>4547</v>
      </c>
    </row>
    <row r="1891" spans="1:8" x14ac:dyDescent="0.2">
      <c r="A1891" s="3">
        <v>8877</v>
      </c>
      <c r="B1891" s="3" t="s">
        <v>2049</v>
      </c>
      <c r="C1891" s="3" t="s">
        <v>2050</v>
      </c>
      <c r="D1891" s="3" t="s">
        <v>1966</v>
      </c>
      <c r="E1891" s="3" t="str">
        <v>Suscévaz</v>
      </c>
      <c r="G1891" s="19">
        <v>6246</v>
      </c>
      <c r="H1891" s="19" t="s">
        <v>4547</v>
      </c>
    </row>
    <row r="1892" spans="1:8" x14ac:dyDescent="0.2">
      <c r="A1892" s="3">
        <v>8878</v>
      </c>
      <c r="B1892" s="3" t="s">
        <v>2051</v>
      </c>
      <c r="C1892" s="3" t="s">
        <v>2050</v>
      </c>
      <c r="D1892" s="3" t="s">
        <v>1966</v>
      </c>
      <c r="E1892" s="3" t="str">
        <v>Treycovagnes</v>
      </c>
      <c r="G1892" s="19">
        <v>6247</v>
      </c>
      <c r="H1892" s="19" t="s">
        <v>4547</v>
      </c>
    </row>
    <row r="1893" spans="1:8" x14ac:dyDescent="0.2">
      <c r="A1893" s="3">
        <v>8882</v>
      </c>
      <c r="B1893" s="3" t="s">
        <v>2052</v>
      </c>
      <c r="C1893" s="3" t="s">
        <v>2050</v>
      </c>
      <c r="D1893" s="3" t="s">
        <v>1966</v>
      </c>
      <c r="E1893" s="3" t="str">
        <v>Ursins</v>
      </c>
      <c r="G1893" s="19">
        <v>6248</v>
      </c>
      <c r="H1893" s="19" t="s">
        <v>4547</v>
      </c>
    </row>
    <row r="1894" spans="1:8" x14ac:dyDescent="0.2">
      <c r="A1894" s="3">
        <v>8883</v>
      </c>
      <c r="B1894" s="3" t="s">
        <v>2050</v>
      </c>
      <c r="C1894" s="3" t="s">
        <v>2050</v>
      </c>
      <c r="D1894" s="3" t="s">
        <v>1966</v>
      </c>
      <c r="E1894" s="3" t="str">
        <v>Valeyres-sous-Montagny</v>
      </c>
      <c r="G1894" s="19">
        <v>6252</v>
      </c>
      <c r="H1894" s="19" t="s">
        <v>4547</v>
      </c>
    </row>
    <row r="1895" spans="1:8" x14ac:dyDescent="0.2">
      <c r="A1895" s="3">
        <v>8884</v>
      </c>
      <c r="B1895" s="3" t="s">
        <v>2053</v>
      </c>
      <c r="C1895" s="3" t="s">
        <v>2050</v>
      </c>
      <c r="D1895" s="3" t="s">
        <v>1966</v>
      </c>
      <c r="E1895" s="3" t="str">
        <v>Valeyres-sous-Ursins</v>
      </c>
      <c r="G1895" s="19">
        <v>6253</v>
      </c>
      <c r="H1895" s="19" t="s">
        <v>4551</v>
      </c>
    </row>
    <row r="1896" spans="1:8" x14ac:dyDescent="0.2">
      <c r="A1896" s="3">
        <v>8885</v>
      </c>
      <c r="B1896" s="3" t="s">
        <v>2054</v>
      </c>
      <c r="C1896" s="3" t="s">
        <v>2050</v>
      </c>
      <c r="D1896" s="3" t="s">
        <v>1966</v>
      </c>
      <c r="E1896" s="3" t="str">
        <v>Villars-Epeney</v>
      </c>
      <c r="G1896" s="19">
        <v>6260</v>
      </c>
      <c r="H1896" s="19" t="s">
        <v>4551</v>
      </c>
    </row>
    <row r="1897" spans="1:8" x14ac:dyDescent="0.2">
      <c r="A1897" s="3">
        <v>7320</v>
      </c>
      <c r="B1897" s="3" t="s">
        <v>2055</v>
      </c>
      <c r="C1897" s="3" t="s">
        <v>2055</v>
      </c>
      <c r="D1897" s="3" t="s">
        <v>1966</v>
      </c>
      <c r="E1897" s="3" t="str">
        <v>Vugelles-La Mothe</v>
      </c>
      <c r="G1897" s="19">
        <v>6262</v>
      </c>
      <c r="H1897" s="19" t="s">
        <v>4547</v>
      </c>
    </row>
    <row r="1898" spans="1:8" x14ac:dyDescent="0.2">
      <c r="A1898" s="3">
        <v>7323</v>
      </c>
      <c r="B1898" s="3" t="s">
        <v>2056</v>
      </c>
      <c r="C1898" s="3" t="s">
        <v>2057</v>
      </c>
      <c r="D1898" s="3" t="s">
        <v>1966</v>
      </c>
      <c r="E1898" s="3" t="str">
        <v>Yverdon-les-Bains</v>
      </c>
      <c r="G1898" s="19">
        <v>6263</v>
      </c>
      <c r="H1898" s="19" t="s">
        <v>4547</v>
      </c>
    </row>
    <row r="1899" spans="1:8" x14ac:dyDescent="0.2">
      <c r="A1899" s="3">
        <v>7323</v>
      </c>
      <c r="B1899" s="3" t="s">
        <v>2056</v>
      </c>
      <c r="C1899" s="3" t="s">
        <v>2057</v>
      </c>
      <c r="D1899" s="3" t="s">
        <v>1966</v>
      </c>
      <c r="E1899" s="3" t="str">
        <v>Yvonand</v>
      </c>
      <c r="G1899" s="19">
        <v>6264</v>
      </c>
      <c r="H1899" s="19" t="s">
        <v>4547</v>
      </c>
    </row>
    <row r="1900" spans="1:8" x14ac:dyDescent="0.2">
      <c r="A1900" s="3">
        <v>7324</v>
      </c>
      <c r="B1900" s="3" t="s">
        <v>2058</v>
      </c>
      <c r="C1900" s="3" t="s">
        <v>2057</v>
      </c>
      <c r="D1900" s="3" t="s">
        <v>1966</v>
      </c>
      <c r="E1900" s="3" t="str">
        <v>Brig-Glis</v>
      </c>
      <c r="G1900" s="19">
        <v>6265</v>
      </c>
      <c r="H1900" s="19" t="s">
        <v>4547</v>
      </c>
    </row>
    <row r="1901" spans="1:8" x14ac:dyDescent="0.2">
      <c r="A1901" s="3">
        <v>8880</v>
      </c>
      <c r="B1901" s="3" t="s">
        <v>2059</v>
      </c>
      <c r="C1901" s="3" t="s">
        <v>2059</v>
      </c>
      <c r="D1901" s="3" t="s">
        <v>1966</v>
      </c>
      <c r="E1901" s="3" t="str">
        <v>Eggerberg</v>
      </c>
      <c r="G1901" s="19">
        <v>6274</v>
      </c>
      <c r="H1901" s="19" t="s">
        <v>4548</v>
      </c>
    </row>
    <row r="1902" spans="1:8" x14ac:dyDescent="0.2">
      <c r="A1902" s="3">
        <v>8881</v>
      </c>
      <c r="B1902" s="3" t="s">
        <v>2060</v>
      </c>
      <c r="C1902" s="3" t="s">
        <v>2059</v>
      </c>
      <c r="D1902" s="3" t="s">
        <v>1966</v>
      </c>
      <c r="E1902" s="3" t="str">
        <v>Naters</v>
      </c>
      <c r="G1902" s="19">
        <v>6275</v>
      </c>
      <c r="H1902" s="19" t="s">
        <v>4548</v>
      </c>
    </row>
    <row r="1903" spans="1:8" x14ac:dyDescent="0.2">
      <c r="A1903" s="3">
        <v>8881</v>
      </c>
      <c r="B1903" s="3" t="s">
        <v>2061</v>
      </c>
      <c r="C1903" s="3" t="s">
        <v>2059</v>
      </c>
      <c r="D1903" s="3" t="s">
        <v>1966</v>
      </c>
      <c r="E1903" s="3" t="str">
        <v>Ried-Brig</v>
      </c>
      <c r="G1903" s="19">
        <v>6276</v>
      </c>
      <c r="H1903" s="19" t="s">
        <v>4548</v>
      </c>
    </row>
    <row r="1904" spans="1:8" x14ac:dyDescent="0.2">
      <c r="A1904" s="3">
        <v>8892</v>
      </c>
      <c r="B1904" s="3" t="s">
        <v>2062</v>
      </c>
      <c r="C1904" s="3" t="s">
        <v>2059</v>
      </c>
      <c r="D1904" s="3" t="s">
        <v>1966</v>
      </c>
      <c r="E1904" s="3" t="str">
        <v>Simplon</v>
      </c>
      <c r="G1904" s="19">
        <v>6277</v>
      </c>
      <c r="H1904" s="19" t="s">
        <v>4548</v>
      </c>
    </row>
    <row r="1905" spans="1:8" x14ac:dyDescent="0.2">
      <c r="A1905" s="3">
        <v>8873</v>
      </c>
      <c r="B1905" s="3" t="s">
        <v>2063</v>
      </c>
      <c r="C1905" s="3" t="s">
        <v>2063</v>
      </c>
      <c r="D1905" s="3" t="s">
        <v>1966</v>
      </c>
      <c r="E1905" s="3" t="str">
        <v>Termen</v>
      </c>
      <c r="G1905" s="19">
        <v>6280</v>
      </c>
      <c r="H1905" s="19" t="s">
        <v>4548</v>
      </c>
    </row>
    <row r="1906" spans="1:8" x14ac:dyDescent="0.2">
      <c r="A1906" s="3">
        <v>8717</v>
      </c>
      <c r="B1906" s="3" t="s">
        <v>2064</v>
      </c>
      <c r="C1906" s="3" t="s">
        <v>2065</v>
      </c>
      <c r="D1906" s="3" t="s">
        <v>1966</v>
      </c>
      <c r="E1906" s="3" t="str">
        <v>Zwischbergen</v>
      </c>
      <c r="G1906" s="19">
        <v>6283</v>
      </c>
      <c r="H1906" s="19" t="s">
        <v>4548</v>
      </c>
    </row>
    <row r="1907" spans="1:8" x14ac:dyDescent="0.2">
      <c r="A1907" s="3">
        <v>8722</v>
      </c>
      <c r="B1907" s="3" t="s">
        <v>2066</v>
      </c>
      <c r="C1907" s="3" t="s">
        <v>2066</v>
      </c>
      <c r="D1907" s="3" t="s">
        <v>1966</v>
      </c>
      <c r="E1907" s="3" t="str">
        <v>Ardon</v>
      </c>
      <c r="G1907" s="19">
        <v>6284</v>
      </c>
      <c r="H1907" s="19" t="s">
        <v>4548</v>
      </c>
    </row>
    <row r="1908" spans="1:8" x14ac:dyDescent="0.2">
      <c r="A1908" s="3">
        <v>8718</v>
      </c>
      <c r="B1908" s="3" t="s">
        <v>2067</v>
      </c>
      <c r="C1908" s="3" t="s">
        <v>2067</v>
      </c>
      <c r="D1908" s="3" t="s">
        <v>1966</v>
      </c>
      <c r="E1908" s="3" t="str">
        <v>Chamoson</v>
      </c>
      <c r="G1908" s="19">
        <v>6285</v>
      </c>
      <c r="H1908" s="19" t="s">
        <v>4548</v>
      </c>
    </row>
    <row r="1909" spans="1:8" x14ac:dyDescent="0.2">
      <c r="A1909" s="3">
        <v>8723</v>
      </c>
      <c r="B1909" s="3" t="s">
        <v>2068</v>
      </c>
      <c r="C1909" s="3" t="s">
        <v>2067</v>
      </c>
      <c r="D1909" s="3" t="s">
        <v>1966</v>
      </c>
      <c r="E1909" s="3" t="str">
        <v>Conthey</v>
      </c>
      <c r="G1909" s="19">
        <v>6286</v>
      </c>
      <c r="H1909" s="19" t="s">
        <v>4551</v>
      </c>
    </row>
    <row r="1910" spans="1:8" x14ac:dyDescent="0.2">
      <c r="A1910" s="3">
        <v>8723</v>
      </c>
      <c r="B1910" s="3" t="s">
        <v>2069</v>
      </c>
      <c r="C1910" s="3" t="s">
        <v>2067</v>
      </c>
      <c r="D1910" s="3" t="s">
        <v>1966</v>
      </c>
      <c r="E1910" s="3" t="str">
        <v>Nendaz</v>
      </c>
      <c r="G1910" s="19">
        <v>6287</v>
      </c>
      <c r="H1910" s="19" t="s">
        <v>4551</v>
      </c>
    </row>
    <row r="1911" spans="1:8" x14ac:dyDescent="0.2">
      <c r="A1911" s="3">
        <v>8866</v>
      </c>
      <c r="B1911" s="3" t="s">
        <v>2070</v>
      </c>
      <c r="C1911" s="3" t="s">
        <v>2067</v>
      </c>
      <c r="D1911" s="3" t="s">
        <v>1966</v>
      </c>
      <c r="E1911" s="3" t="str">
        <v>Vétroz</v>
      </c>
      <c r="G1911" s="19">
        <v>6288</v>
      </c>
      <c r="H1911" s="19" t="s">
        <v>4551</v>
      </c>
    </row>
    <row r="1912" spans="1:8" x14ac:dyDescent="0.2">
      <c r="A1912" s="3">
        <v>8872</v>
      </c>
      <c r="B1912" s="3" t="s">
        <v>2071</v>
      </c>
      <c r="C1912" s="3" t="s">
        <v>2071</v>
      </c>
      <c r="D1912" s="3" t="s">
        <v>1966</v>
      </c>
      <c r="E1912" s="3" t="str">
        <v>Bourg-Saint-Pierre</v>
      </c>
      <c r="G1912" s="19">
        <v>6289</v>
      </c>
      <c r="H1912" s="19" t="s">
        <v>4551</v>
      </c>
    </row>
    <row r="1913" spans="1:8" x14ac:dyDescent="0.2">
      <c r="A1913" s="3">
        <v>8716</v>
      </c>
      <c r="B1913" s="3" t="s">
        <v>2072</v>
      </c>
      <c r="C1913" s="3" t="s">
        <v>2072</v>
      </c>
      <c r="D1913" s="3" t="s">
        <v>1966</v>
      </c>
      <c r="E1913" s="3" t="str">
        <v>Liddes</v>
      </c>
      <c r="G1913" s="19">
        <v>6294</v>
      </c>
      <c r="H1913" s="19" t="s">
        <v>4551</v>
      </c>
    </row>
    <row r="1914" spans="1:8" x14ac:dyDescent="0.2">
      <c r="A1914" s="3">
        <v>8730</v>
      </c>
      <c r="B1914" s="3" t="s">
        <v>2073</v>
      </c>
      <c r="C1914" s="3" t="s">
        <v>2073</v>
      </c>
      <c r="D1914" s="3" t="s">
        <v>1966</v>
      </c>
      <c r="E1914" s="3" t="str">
        <v>Orsières</v>
      </c>
      <c r="G1914" s="19">
        <v>6295</v>
      </c>
      <c r="H1914" s="19" t="s">
        <v>4551</v>
      </c>
    </row>
    <row r="1915" spans="1:8" x14ac:dyDescent="0.2">
      <c r="A1915" s="3">
        <v>8640</v>
      </c>
      <c r="B1915" s="3" t="s">
        <v>2074</v>
      </c>
      <c r="C1915" s="3" t="s">
        <v>2075</v>
      </c>
      <c r="D1915" s="3" t="s">
        <v>1966</v>
      </c>
      <c r="E1915" s="3" t="str">
        <v>Sembrancher</v>
      </c>
      <c r="G1915" s="19">
        <v>6300</v>
      </c>
      <c r="H1915" s="19" t="s">
        <v>4548</v>
      </c>
    </row>
    <row r="1916" spans="1:8" x14ac:dyDescent="0.2">
      <c r="A1916" s="3">
        <v>8645</v>
      </c>
      <c r="B1916" s="3" t="s">
        <v>2076</v>
      </c>
      <c r="C1916" s="3" t="s">
        <v>2075</v>
      </c>
      <c r="D1916" s="3" t="s">
        <v>1966</v>
      </c>
      <c r="E1916" s="3" t="str">
        <v>Val de Bagnes</v>
      </c>
      <c r="G1916" s="19">
        <v>6312</v>
      </c>
      <c r="H1916" s="19" t="s">
        <v>4548</v>
      </c>
    </row>
    <row r="1917" spans="1:8" x14ac:dyDescent="0.2">
      <c r="A1917" s="3">
        <v>8646</v>
      </c>
      <c r="B1917" s="3" t="s">
        <v>2077</v>
      </c>
      <c r="C1917" s="3" t="s">
        <v>2075</v>
      </c>
      <c r="D1917" s="3" t="s">
        <v>1966</v>
      </c>
      <c r="E1917" s="3" t="str">
        <v>Bellwald</v>
      </c>
      <c r="G1917" s="19">
        <v>6313</v>
      </c>
      <c r="H1917" s="19" t="s">
        <v>4553</v>
      </c>
    </row>
    <row r="1918" spans="1:8" x14ac:dyDescent="0.2">
      <c r="A1918" s="3">
        <v>8715</v>
      </c>
      <c r="B1918" s="3" t="s">
        <v>2078</v>
      </c>
      <c r="C1918" s="3" t="s">
        <v>2075</v>
      </c>
      <c r="D1918" s="3" t="s">
        <v>1966</v>
      </c>
      <c r="E1918" s="3" t="str">
        <v>Binn</v>
      </c>
      <c r="G1918" s="19">
        <v>6314</v>
      </c>
      <c r="H1918" s="19" t="s">
        <v>4548</v>
      </c>
    </row>
    <row r="1919" spans="1:8" x14ac:dyDescent="0.2">
      <c r="A1919" s="3">
        <v>8725</v>
      </c>
      <c r="B1919" s="3" t="s">
        <v>2079</v>
      </c>
      <c r="C1919" s="3" t="s">
        <v>2080</v>
      </c>
      <c r="D1919" s="3" t="s">
        <v>1966</v>
      </c>
      <c r="E1919" s="3" t="str">
        <v>Ernen</v>
      </c>
      <c r="G1919" s="19">
        <v>6315</v>
      </c>
      <c r="H1919" s="19" t="s">
        <v>4548</v>
      </c>
    </row>
    <row r="1920" spans="1:8" x14ac:dyDescent="0.2">
      <c r="A1920" s="3">
        <v>8725</v>
      </c>
      <c r="B1920" s="3" t="s">
        <v>2081</v>
      </c>
      <c r="C1920" s="3" t="s">
        <v>2080</v>
      </c>
      <c r="D1920" s="3" t="s">
        <v>1966</v>
      </c>
      <c r="E1920" s="3" t="str">
        <v>Fiesch</v>
      </c>
      <c r="G1920" s="19">
        <v>6317</v>
      </c>
      <c r="H1920" s="19" t="s">
        <v>4548</v>
      </c>
    </row>
    <row r="1921" spans="1:8" x14ac:dyDescent="0.2">
      <c r="A1921" s="3">
        <v>8737</v>
      </c>
      <c r="B1921" s="3" t="s">
        <v>2080</v>
      </c>
      <c r="C1921" s="3" t="s">
        <v>2080</v>
      </c>
      <c r="D1921" s="3" t="s">
        <v>1966</v>
      </c>
      <c r="E1921" s="3" t="str">
        <v>Fieschertal</v>
      </c>
      <c r="G1921" s="19">
        <v>6318</v>
      </c>
      <c r="H1921" s="19" t="s">
        <v>4548</v>
      </c>
    </row>
    <row r="1922" spans="1:8" x14ac:dyDescent="0.2">
      <c r="A1922" s="3">
        <v>8738</v>
      </c>
      <c r="B1922" s="3" t="s">
        <v>2082</v>
      </c>
      <c r="C1922" s="3" t="s">
        <v>2080</v>
      </c>
      <c r="D1922" s="3" t="s">
        <v>1966</v>
      </c>
      <c r="E1922" s="3" t="str">
        <v>Lax</v>
      </c>
      <c r="G1922" s="19">
        <v>6319</v>
      </c>
      <c r="H1922" s="19" t="s">
        <v>4553</v>
      </c>
    </row>
    <row r="1923" spans="1:8" x14ac:dyDescent="0.2">
      <c r="A1923" s="3">
        <v>8739</v>
      </c>
      <c r="B1923" s="3" t="s">
        <v>2083</v>
      </c>
      <c r="C1923" s="3" t="s">
        <v>2080</v>
      </c>
      <c r="D1923" s="3" t="s">
        <v>1966</v>
      </c>
      <c r="E1923" s="3" t="str">
        <v>Obergoms</v>
      </c>
      <c r="G1923" s="19">
        <v>6330</v>
      </c>
      <c r="H1923" s="19" t="s">
        <v>4548</v>
      </c>
    </row>
    <row r="1924" spans="1:8" x14ac:dyDescent="0.2">
      <c r="A1924" s="3">
        <v>8638</v>
      </c>
      <c r="B1924" s="3" t="s">
        <v>2084</v>
      </c>
      <c r="C1924" s="3" t="s">
        <v>2085</v>
      </c>
      <c r="D1924" s="3" t="s">
        <v>1966</v>
      </c>
      <c r="E1924" s="3" t="str">
        <v>Goms</v>
      </c>
      <c r="G1924" s="19">
        <v>6331</v>
      </c>
      <c r="H1924" s="19" t="s">
        <v>4548</v>
      </c>
    </row>
    <row r="1925" spans="1:8" x14ac:dyDescent="0.2">
      <c r="A1925" s="3">
        <v>8727</v>
      </c>
      <c r="B1925" s="3" t="s">
        <v>2086</v>
      </c>
      <c r="C1925" s="3" t="s">
        <v>2085</v>
      </c>
      <c r="D1925" s="3" t="s">
        <v>1966</v>
      </c>
      <c r="E1925" s="3" t="str">
        <v>Ayent</v>
      </c>
      <c r="G1925" s="19">
        <v>6332</v>
      </c>
      <c r="H1925" s="19" t="s">
        <v>4548</v>
      </c>
    </row>
    <row r="1926" spans="1:8" x14ac:dyDescent="0.2">
      <c r="A1926" s="3">
        <v>8732</v>
      </c>
      <c r="B1926" s="3" t="s">
        <v>2087</v>
      </c>
      <c r="C1926" s="3" t="s">
        <v>2085</v>
      </c>
      <c r="D1926" s="3" t="s">
        <v>1966</v>
      </c>
      <c r="E1926" s="3" t="str">
        <v>Evolène</v>
      </c>
      <c r="G1926" s="19">
        <v>6333</v>
      </c>
      <c r="H1926" s="19" t="s">
        <v>4548</v>
      </c>
    </row>
    <row r="1927" spans="1:8" x14ac:dyDescent="0.2">
      <c r="A1927" s="3">
        <v>8733</v>
      </c>
      <c r="B1927" s="3" t="s">
        <v>2088</v>
      </c>
      <c r="C1927" s="3" t="s">
        <v>2085</v>
      </c>
      <c r="D1927" s="3" t="s">
        <v>1966</v>
      </c>
      <c r="E1927" s="3" t="str">
        <v>Hérémence</v>
      </c>
      <c r="G1927" s="19">
        <v>6340</v>
      </c>
      <c r="H1927" s="19" t="s">
        <v>4553</v>
      </c>
    </row>
    <row r="1928" spans="1:8" x14ac:dyDescent="0.2">
      <c r="A1928" s="3">
        <v>8734</v>
      </c>
      <c r="B1928" s="3" t="s">
        <v>2089</v>
      </c>
      <c r="C1928" s="3" t="s">
        <v>2085</v>
      </c>
      <c r="D1928" s="3" t="s">
        <v>1966</v>
      </c>
      <c r="E1928" s="3" t="str">
        <v>Saint-Martin (VS)</v>
      </c>
      <c r="G1928" s="19">
        <v>6343</v>
      </c>
      <c r="H1928" s="19" t="s">
        <v>4548</v>
      </c>
    </row>
    <row r="1929" spans="1:8" x14ac:dyDescent="0.2">
      <c r="A1929" s="3">
        <v>8735</v>
      </c>
      <c r="B1929" s="3" t="s">
        <v>2090</v>
      </c>
      <c r="C1929" s="3" t="s">
        <v>2085</v>
      </c>
      <c r="D1929" s="3" t="s">
        <v>1966</v>
      </c>
      <c r="E1929" s="3" t="str">
        <v>Vex</v>
      </c>
      <c r="G1929" s="19">
        <v>6344</v>
      </c>
      <c r="H1929" s="19" t="s">
        <v>4548</v>
      </c>
    </row>
    <row r="1930" spans="1:8" x14ac:dyDescent="0.2">
      <c r="A1930" s="3">
        <v>8735</v>
      </c>
      <c r="B1930" s="3" t="s">
        <v>2091</v>
      </c>
      <c r="C1930" s="3" t="s">
        <v>2085</v>
      </c>
      <c r="D1930" s="3" t="s">
        <v>1966</v>
      </c>
      <c r="E1930" s="3" t="str">
        <v>Mont-Noble</v>
      </c>
      <c r="G1930" s="19">
        <v>6345</v>
      </c>
      <c r="H1930" s="19" t="s">
        <v>4553</v>
      </c>
    </row>
    <row r="1931" spans="1:8" x14ac:dyDescent="0.2">
      <c r="A1931" s="3">
        <v>9642</v>
      </c>
      <c r="B1931" s="3" t="s">
        <v>2092</v>
      </c>
      <c r="C1931" s="3" t="s">
        <v>2092</v>
      </c>
      <c r="D1931" s="3" t="s">
        <v>1966</v>
      </c>
      <c r="E1931" s="3" t="str">
        <v>Agarn</v>
      </c>
      <c r="G1931" s="19">
        <v>6353</v>
      </c>
      <c r="H1931" s="19" t="s">
        <v>4548</v>
      </c>
    </row>
    <row r="1932" spans="1:8" x14ac:dyDescent="0.2">
      <c r="A1932" s="3">
        <v>9656</v>
      </c>
      <c r="B1932" s="3" t="s">
        <v>2093</v>
      </c>
      <c r="C1932" s="3" t="s">
        <v>2094</v>
      </c>
      <c r="D1932" s="3" t="s">
        <v>1966</v>
      </c>
      <c r="E1932" s="3" t="str">
        <v>Albinen</v>
      </c>
      <c r="G1932" s="19">
        <v>6354</v>
      </c>
      <c r="H1932" s="19" t="s">
        <v>4548</v>
      </c>
    </row>
    <row r="1933" spans="1:8" x14ac:dyDescent="0.2">
      <c r="A1933" s="3">
        <v>9657</v>
      </c>
      <c r="B1933" s="3" t="s">
        <v>2095</v>
      </c>
      <c r="C1933" s="3" t="s">
        <v>2094</v>
      </c>
      <c r="D1933" s="3" t="s">
        <v>1966</v>
      </c>
      <c r="E1933" s="3" t="str">
        <v>Ergisch</v>
      </c>
      <c r="G1933" s="19">
        <v>6356</v>
      </c>
      <c r="H1933" s="19" t="s">
        <v>4554</v>
      </c>
    </row>
    <row r="1934" spans="1:8" x14ac:dyDescent="0.2">
      <c r="A1934" s="3">
        <v>9658</v>
      </c>
      <c r="B1934" s="3" t="s">
        <v>2096</v>
      </c>
      <c r="C1934" s="3" t="s">
        <v>2094</v>
      </c>
      <c r="D1934" s="3" t="s">
        <v>1966</v>
      </c>
      <c r="E1934" s="3" t="str">
        <v>Inden</v>
      </c>
      <c r="G1934" s="19">
        <v>6362</v>
      </c>
      <c r="H1934" s="19" t="s">
        <v>4548</v>
      </c>
    </row>
    <row r="1935" spans="1:8" x14ac:dyDescent="0.2">
      <c r="A1935" s="3">
        <v>9643</v>
      </c>
      <c r="B1935" s="3" t="s">
        <v>2097</v>
      </c>
      <c r="C1935" s="3" t="s">
        <v>2098</v>
      </c>
      <c r="D1935" s="3" t="s">
        <v>1966</v>
      </c>
      <c r="E1935" s="3" t="str">
        <v>Leuk</v>
      </c>
      <c r="G1935" s="19">
        <v>6363</v>
      </c>
      <c r="H1935" s="19" t="s">
        <v>4548</v>
      </c>
    </row>
    <row r="1936" spans="1:8" x14ac:dyDescent="0.2">
      <c r="A1936" s="3">
        <v>9650</v>
      </c>
      <c r="B1936" s="3" t="s">
        <v>2098</v>
      </c>
      <c r="C1936" s="3" t="s">
        <v>2098</v>
      </c>
      <c r="D1936" s="3" t="s">
        <v>1966</v>
      </c>
      <c r="E1936" s="3" t="str">
        <v>Leukerbad</v>
      </c>
      <c r="G1936" s="19">
        <v>6365</v>
      </c>
      <c r="H1936" s="19" t="s">
        <v>4548</v>
      </c>
    </row>
    <row r="1937" spans="1:8" x14ac:dyDescent="0.2">
      <c r="A1937" s="3">
        <v>9651</v>
      </c>
      <c r="B1937" s="3" t="s">
        <v>2099</v>
      </c>
      <c r="C1937" s="3" t="s">
        <v>2098</v>
      </c>
      <c r="D1937" s="3" t="s">
        <v>1966</v>
      </c>
      <c r="E1937" s="3" t="str">
        <v>Oberems</v>
      </c>
      <c r="G1937" s="19">
        <v>6370</v>
      </c>
      <c r="H1937" s="19" t="s">
        <v>4548</v>
      </c>
    </row>
    <row r="1938" spans="1:8" x14ac:dyDescent="0.2">
      <c r="A1938" s="3">
        <v>9652</v>
      </c>
      <c r="B1938" s="3" t="s">
        <v>2100</v>
      </c>
      <c r="C1938" s="3" t="s">
        <v>2098</v>
      </c>
      <c r="D1938" s="3" t="s">
        <v>1966</v>
      </c>
      <c r="E1938" s="3" t="str">
        <v>Salgesch</v>
      </c>
      <c r="G1938" s="19">
        <v>6372</v>
      </c>
      <c r="H1938" s="19" t="s">
        <v>4548</v>
      </c>
    </row>
    <row r="1939" spans="1:8" x14ac:dyDescent="0.2">
      <c r="A1939" s="3">
        <v>9655</v>
      </c>
      <c r="B1939" s="3" t="s">
        <v>2101</v>
      </c>
      <c r="C1939" s="3" t="s">
        <v>2098</v>
      </c>
      <c r="D1939" s="3" t="s">
        <v>1966</v>
      </c>
      <c r="E1939" s="3" t="str">
        <v>Varen</v>
      </c>
      <c r="G1939" s="19">
        <v>6373</v>
      </c>
      <c r="H1939" s="19" t="s">
        <v>4548</v>
      </c>
    </row>
    <row r="1940" spans="1:8" x14ac:dyDescent="0.2">
      <c r="A1940" s="3">
        <v>9633</v>
      </c>
      <c r="B1940" s="3" t="s">
        <v>2102</v>
      </c>
      <c r="C1940" s="3" t="s">
        <v>2102</v>
      </c>
      <c r="D1940" s="3" t="s">
        <v>1966</v>
      </c>
      <c r="E1940" s="3" t="str">
        <v>Guttet-Feschel</v>
      </c>
      <c r="G1940" s="19">
        <v>6374</v>
      </c>
      <c r="H1940" s="19" t="s">
        <v>4548</v>
      </c>
    </row>
    <row r="1941" spans="1:8" x14ac:dyDescent="0.2">
      <c r="A1941" s="3">
        <v>9633</v>
      </c>
      <c r="B1941" s="3" t="s">
        <v>2103</v>
      </c>
      <c r="C1941" s="3" t="s">
        <v>2102</v>
      </c>
      <c r="D1941" s="3" t="s">
        <v>1966</v>
      </c>
      <c r="E1941" s="3" t="str">
        <v>Gampel-Bratsch</v>
      </c>
      <c r="G1941" s="19">
        <v>6375</v>
      </c>
      <c r="H1941" s="19" t="s">
        <v>4555</v>
      </c>
    </row>
    <row r="1942" spans="1:8" x14ac:dyDescent="0.2">
      <c r="A1942" s="3">
        <v>9620</v>
      </c>
      <c r="B1942" s="3" t="s">
        <v>2104</v>
      </c>
      <c r="C1942" s="3" t="s">
        <v>2104</v>
      </c>
      <c r="D1942" s="3" t="s">
        <v>1966</v>
      </c>
      <c r="E1942" s="3" t="str">
        <v>Turtmann-Unterems</v>
      </c>
      <c r="G1942" s="19">
        <v>6376</v>
      </c>
      <c r="H1942" s="19" t="s">
        <v>4555</v>
      </c>
    </row>
    <row r="1943" spans="1:8" x14ac:dyDescent="0.2">
      <c r="A1943" s="3">
        <v>9621</v>
      </c>
      <c r="B1943" s="3" t="s">
        <v>2105</v>
      </c>
      <c r="C1943" s="3" t="s">
        <v>2105</v>
      </c>
      <c r="D1943" s="3" t="s">
        <v>1966</v>
      </c>
      <c r="E1943" s="3" t="str">
        <v>Bovernier</v>
      </c>
      <c r="G1943" s="19">
        <v>6377</v>
      </c>
      <c r="H1943" s="19" t="s">
        <v>4555</v>
      </c>
    </row>
    <row r="1944" spans="1:8" x14ac:dyDescent="0.2">
      <c r="A1944" s="3">
        <v>9114</v>
      </c>
      <c r="B1944" s="3" t="s">
        <v>2106</v>
      </c>
      <c r="C1944" s="3" t="s">
        <v>2107</v>
      </c>
      <c r="D1944" s="3" t="s">
        <v>1966</v>
      </c>
      <c r="E1944" s="3" t="str">
        <v>Fully</v>
      </c>
      <c r="G1944" s="19">
        <v>6382</v>
      </c>
      <c r="H1944" s="19" t="s">
        <v>4548</v>
      </c>
    </row>
    <row r="1945" spans="1:8" x14ac:dyDescent="0.2">
      <c r="A1945" s="3">
        <v>9115</v>
      </c>
      <c r="B1945" s="3" t="s">
        <v>2108</v>
      </c>
      <c r="C1945" s="3" t="s">
        <v>2107</v>
      </c>
      <c r="D1945" s="3" t="s">
        <v>1966</v>
      </c>
      <c r="E1945" s="3" t="str">
        <v>Isérables</v>
      </c>
      <c r="G1945" s="19">
        <v>6383</v>
      </c>
      <c r="H1945" s="19" t="s">
        <v>4548</v>
      </c>
    </row>
    <row r="1946" spans="1:8" x14ac:dyDescent="0.2">
      <c r="A1946" s="3">
        <v>9122</v>
      </c>
      <c r="B1946" s="3" t="s">
        <v>2109</v>
      </c>
      <c r="C1946" s="3" t="s">
        <v>2107</v>
      </c>
      <c r="D1946" s="3" t="s">
        <v>1966</v>
      </c>
      <c r="E1946" s="3" t="str">
        <v>Leytron</v>
      </c>
      <c r="G1946" s="19">
        <v>6386</v>
      </c>
      <c r="H1946" s="19" t="s">
        <v>4555</v>
      </c>
    </row>
    <row r="1947" spans="1:8" x14ac:dyDescent="0.2">
      <c r="A1947" s="3">
        <v>9122</v>
      </c>
      <c r="B1947" s="3" t="s">
        <v>2110</v>
      </c>
      <c r="C1947" s="3" t="s">
        <v>2107</v>
      </c>
      <c r="D1947" s="3" t="s">
        <v>1966</v>
      </c>
      <c r="E1947" s="3" t="str">
        <v>Martigny</v>
      </c>
      <c r="G1947" s="19">
        <v>6387</v>
      </c>
      <c r="H1947" s="19" t="s">
        <v>4554</v>
      </c>
    </row>
    <row r="1948" spans="1:8" x14ac:dyDescent="0.2">
      <c r="A1948" s="3">
        <v>9123</v>
      </c>
      <c r="B1948" s="3" t="s">
        <v>2111</v>
      </c>
      <c r="C1948" s="3" t="s">
        <v>2107</v>
      </c>
      <c r="D1948" s="3" t="s">
        <v>1966</v>
      </c>
      <c r="E1948" s="3" t="str">
        <v>Martigny-Combe</v>
      </c>
      <c r="G1948" s="19">
        <v>6388</v>
      </c>
      <c r="H1948" s="19" t="s">
        <v>4548</v>
      </c>
    </row>
    <row r="1949" spans="1:8" x14ac:dyDescent="0.2">
      <c r="A1949" s="3">
        <v>9125</v>
      </c>
      <c r="B1949" s="3" t="s">
        <v>2112</v>
      </c>
      <c r="C1949" s="3" t="s">
        <v>2107</v>
      </c>
      <c r="D1949" s="3" t="s">
        <v>1966</v>
      </c>
      <c r="E1949" s="3" t="str">
        <v>Riddes</v>
      </c>
      <c r="G1949" s="19">
        <v>6390</v>
      </c>
      <c r="H1949" s="19" t="s">
        <v>4554</v>
      </c>
    </row>
    <row r="1950" spans="1:8" x14ac:dyDescent="0.2">
      <c r="A1950" s="3">
        <v>9126</v>
      </c>
      <c r="B1950" s="3" t="s">
        <v>2113</v>
      </c>
      <c r="C1950" s="3" t="s">
        <v>2107</v>
      </c>
      <c r="D1950" s="3" t="s">
        <v>1966</v>
      </c>
      <c r="E1950" s="3" t="str">
        <v>Saillon</v>
      </c>
      <c r="G1950" s="19">
        <v>6402</v>
      </c>
      <c r="H1950" s="19" t="s">
        <v>4548</v>
      </c>
    </row>
    <row r="1951" spans="1:8" x14ac:dyDescent="0.2">
      <c r="A1951" s="3">
        <v>9127</v>
      </c>
      <c r="B1951" s="3" t="s">
        <v>2114</v>
      </c>
      <c r="C1951" s="3" t="s">
        <v>2107</v>
      </c>
      <c r="D1951" s="3" t="s">
        <v>1966</v>
      </c>
      <c r="E1951" s="3" t="str">
        <v>Saxon</v>
      </c>
      <c r="G1951" s="19">
        <v>6403</v>
      </c>
      <c r="H1951" s="19" t="s">
        <v>4548</v>
      </c>
    </row>
    <row r="1952" spans="1:8" x14ac:dyDescent="0.2">
      <c r="A1952" s="3">
        <v>8726</v>
      </c>
      <c r="B1952" s="3" t="s">
        <v>2115</v>
      </c>
      <c r="C1952" s="3" t="s">
        <v>2116</v>
      </c>
      <c r="D1952" s="3" t="s">
        <v>1966</v>
      </c>
      <c r="E1952" s="3" t="str">
        <v>Trient</v>
      </c>
      <c r="G1952" s="19">
        <v>6404</v>
      </c>
      <c r="H1952" s="19" t="s">
        <v>4548</v>
      </c>
    </row>
    <row r="1953" spans="1:8" x14ac:dyDescent="0.2">
      <c r="A1953" s="3">
        <v>9622</v>
      </c>
      <c r="B1953" s="3" t="s">
        <v>2117</v>
      </c>
      <c r="C1953" s="3" t="s">
        <v>2116</v>
      </c>
      <c r="D1953" s="3" t="s">
        <v>1966</v>
      </c>
      <c r="E1953" s="3" t="str">
        <v>Champéry</v>
      </c>
      <c r="G1953" s="19">
        <v>6405</v>
      </c>
      <c r="H1953" s="19" t="s">
        <v>4548</v>
      </c>
    </row>
    <row r="1954" spans="1:8" x14ac:dyDescent="0.2">
      <c r="A1954" s="3">
        <v>9630</v>
      </c>
      <c r="B1954" s="3" t="s">
        <v>2116</v>
      </c>
      <c r="C1954" s="3" t="s">
        <v>2116</v>
      </c>
      <c r="D1954" s="3" t="s">
        <v>1966</v>
      </c>
      <c r="E1954" s="3" t="str">
        <v>Collombey-Muraz</v>
      </c>
      <c r="G1954" s="19">
        <v>6410</v>
      </c>
      <c r="H1954" s="19" t="s">
        <v>4555</v>
      </c>
    </row>
    <row r="1955" spans="1:8" x14ac:dyDescent="0.2">
      <c r="A1955" s="3">
        <v>9631</v>
      </c>
      <c r="B1955" s="3" t="s">
        <v>2118</v>
      </c>
      <c r="C1955" s="3" t="s">
        <v>2116</v>
      </c>
      <c r="D1955" s="3" t="s">
        <v>1966</v>
      </c>
      <c r="E1955" s="3" t="str">
        <v>Monthey</v>
      </c>
      <c r="G1955" s="19">
        <v>6414</v>
      </c>
      <c r="H1955" s="19" t="s">
        <v>4555</v>
      </c>
    </row>
    <row r="1956" spans="1:8" x14ac:dyDescent="0.2">
      <c r="A1956" s="3">
        <v>9500</v>
      </c>
      <c r="B1956" s="3" t="s">
        <v>2119</v>
      </c>
      <c r="C1956" s="3" t="s">
        <v>2120</v>
      </c>
      <c r="D1956" s="3" t="s">
        <v>1966</v>
      </c>
      <c r="E1956" s="3" t="str">
        <v>Port-Valais</v>
      </c>
      <c r="G1956" s="19">
        <v>6415</v>
      </c>
      <c r="H1956" s="19" t="s">
        <v>4548</v>
      </c>
    </row>
    <row r="1957" spans="1:8" x14ac:dyDescent="0.2">
      <c r="A1957" s="3">
        <v>9533</v>
      </c>
      <c r="B1957" s="3" t="s">
        <v>2121</v>
      </c>
      <c r="C1957" s="3" t="s">
        <v>2120</v>
      </c>
      <c r="D1957" s="3" t="s">
        <v>1966</v>
      </c>
      <c r="E1957" s="3" t="str">
        <v>Saint-Gingolph</v>
      </c>
      <c r="G1957" s="19">
        <v>6416</v>
      </c>
      <c r="H1957" s="19" t="s">
        <v>4555</v>
      </c>
    </row>
    <row r="1958" spans="1:8" x14ac:dyDescent="0.2">
      <c r="A1958" s="3">
        <v>9533</v>
      </c>
      <c r="B1958" s="3" t="s">
        <v>2122</v>
      </c>
      <c r="C1958" s="3" t="s">
        <v>2120</v>
      </c>
      <c r="D1958" s="3" t="s">
        <v>1966</v>
      </c>
      <c r="E1958" s="3" t="str">
        <v>Troistorrents</v>
      </c>
      <c r="G1958" s="19">
        <v>6417</v>
      </c>
      <c r="H1958" s="19" t="s">
        <v>4555</v>
      </c>
    </row>
    <row r="1959" spans="1:8" x14ac:dyDescent="0.2">
      <c r="A1959" s="3">
        <v>9534</v>
      </c>
      <c r="B1959" s="3" t="s">
        <v>2123</v>
      </c>
      <c r="C1959" s="3" t="s">
        <v>2120</v>
      </c>
      <c r="D1959" s="3" t="s">
        <v>1966</v>
      </c>
      <c r="E1959" s="3" t="str">
        <v>Val-d'Illiez</v>
      </c>
      <c r="G1959" s="19">
        <v>6418</v>
      </c>
      <c r="H1959" s="19" t="s">
        <v>4555</v>
      </c>
    </row>
    <row r="1960" spans="1:8" x14ac:dyDescent="0.2">
      <c r="A1960" s="3">
        <v>9602</v>
      </c>
      <c r="B1960" s="3" t="s">
        <v>2124</v>
      </c>
      <c r="C1960" s="3" t="s">
        <v>2120</v>
      </c>
      <c r="D1960" s="3" t="s">
        <v>1966</v>
      </c>
      <c r="E1960" s="3" t="str">
        <v>Vionnaz</v>
      </c>
      <c r="G1960" s="19">
        <v>6422</v>
      </c>
      <c r="H1960" s="19" t="s">
        <v>4555</v>
      </c>
    </row>
    <row r="1961" spans="1:8" x14ac:dyDescent="0.2">
      <c r="A1961" s="3">
        <v>9602</v>
      </c>
      <c r="B1961" s="3" t="s">
        <v>2125</v>
      </c>
      <c r="C1961" s="3" t="s">
        <v>2120</v>
      </c>
      <c r="D1961" s="3" t="s">
        <v>1966</v>
      </c>
      <c r="E1961" s="3" t="str">
        <v>Vouvry</v>
      </c>
      <c r="G1961" s="19">
        <v>6423</v>
      </c>
      <c r="H1961" s="19" t="s">
        <v>4555</v>
      </c>
    </row>
    <row r="1962" spans="1:8" x14ac:dyDescent="0.2">
      <c r="A1962" s="3">
        <v>9601</v>
      </c>
      <c r="B1962" s="3" t="s">
        <v>2126</v>
      </c>
      <c r="C1962" s="3" t="s">
        <v>2127</v>
      </c>
      <c r="D1962" s="3" t="s">
        <v>1966</v>
      </c>
      <c r="E1962" s="3" t="str">
        <v>Bister</v>
      </c>
      <c r="G1962" s="19">
        <v>6424</v>
      </c>
      <c r="H1962" s="19" t="s">
        <v>4555</v>
      </c>
    </row>
    <row r="1963" spans="1:8" x14ac:dyDescent="0.2">
      <c r="A1963" s="3">
        <v>9604</v>
      </c>
      <c r="B1963" s="3" t="s">
        <v>2127</v>
      </c>
      <c r="C1963" s="3" t="s">
        <v>2127</v>
      </c>
      <c r="D1963" s="3" t="s">
        <v>1966</v>
      </c>
      <c r="E1963" s="3" t="str">
        <v>Bitsch</v>
      </c>
      <c r="G1963" s="19">
        <v>6430</v>
      </c>
      <c r="H1963" s="19" t="s">
        <v>4555</v>
      </c>
    </row>
    <row r="1964" spans="1:8" x14ac:dyDescent="0.2">
      <c r="A1964" s="3">
        <v>9604</v>
      </c>
      <c r="B1964" s="3" t="s">
        <v>2128</v>
      </c>
      <c r="C1964" s="3" t="s">
        <v>2127</v>
      </c>
      <c r="D1964" s="3" t="s">
        <v>1966</v>
      </c>
      <c r="E1964" s="3" t="str">
        <v>Grengiols</v>
      </c>
      <c r="G1964" s="19">
        <v>6432</v>
      </c>
      <c r="H1964" s="19" t="s">
        <v>4555</v>
      </c>
    </row>
    <row r="1965" spans="1:8" x14ac:dyDescent="0.2">
      <c r="A1965" s="3">
        <v>9607</v>
      </c>
      <c r="B1965" s="3" t="s">
        <v>2129</v>
      </c>
      <c r="C1965" s="3" t="s">
        <v>2129</v>
      </c>
      <c r="D1965" s="3" t="s">
        <v>1966</v>
      </c>
      <c r="E1965" s="3" t="str">
        <v>Riederalp</v>
      </c>
      <c r="G1965" s="19">
        <v>6433</v>
      </c>
      <c r="H1965" s="19" t="s">
        <v>4554</v>
      </c>
    </row>
    <row r="1966" spans="1:8" x14ac:dyDescent="0.2">
      <c r="A1966" s="3">
        <v>9612</v>
      </c>
      <c r="B1966" s="3" t="s">
        <v>2130</v>
      </c>
      <c r="C1966" s="3" t="s">
        <v>2129</v>
      </c>
      <c r="D1966" s="3" t="s">
        <v>1966</v>
      </c>
      <c r="E1966" s="3" t="str">
        <v>Ausserberg</v>
      </c>
      <c r="G1966" s="19">
        <v>6434</v>
      </c>
      <c r="H1966" s="19" t="s">
        <v>4555</v>
      </c>
    </row>
    <row r="1967" spans="1:8" x14ac:dyDescent="0.2">
      <c r="A1967" s="3">
        <v>9613</v>
      </c>
      <c r="B1967" s="3" t="s">
        <v>2131</v>
      </c>
      <c r="C1967" s="3" t="s">
        <v>2129</v>
      </c>
      <c r="D1967" s="3" t="s">
        <v>1966</v>
      </c>
      <c r="E1967" s="3" t="str">
        <v>Blatten</v>
      </c>
      <c r="G1967" s="19">
        <v>6436</v>
      </c>
      <c r="H1967" s="19" t="s">
        <v>4555</v>
      </c>
    </row>
    <row r="1968" spans="1:8" x14ac:dyDescent="0.2">
      <c r="A1968" s="3">
        <v>9614</v>
      </c>
      <c r="B1968" s="3" t="s">
        <v>2132</v>
      </c>
      <c r="C1968" s="3" t="s">
        <v>2129</v>
      </c>
      <c r="D1968" s="3" t="s">
        <v>1966</v>
      </c>
      <c r="E1968" s="3" t="str">
        <v>Bürchen</v>
      </c>
      <c r="G1968" s="19">
        <v>6438</v>
      </c>
      <c r="H1968" s="19" t="s">
        <v>4555</v>
      </c>
    </row>
    <row r="1969" spans="1:8" x14ac:dyDescent="0.2">
      <c r="A1969" s="3">
        <v>9606</v>
      </c>
      <c r="B1969" s="3" t="s">
        <v>2133</v>
      </c>
      <c r="C1969" s="3" t="s">
        <v>2134</v>
      </c>
      <c r="D1969" s="3" t="s">
        <v>1966</v>
      </c>
      <c r="E1969" s="3" t="str">
        <v>Eischoll</v>
      </c>
      <c r="G1969" s="19">
        <v>6440</v>
      </c>
      <c r="H1969" s="19" t="s">
        <v>4555</v>
      </c>
    </row>
    <row r="1970" spans="1:8" x14ac:dyDescent="0.2">
      <c r="A1970" s="3">
        <v>9608</v>
      </c>
      <c r="B1970" s="3" t="s">
        <v>2135</v>
      </c>
      <c r="C1970" s="3" t="s">
        <v>2134</v>
      </c>
      <c r="D1970" s="3" t="s">
        <v>1966</v>
      </c>
      <c r="E1970" s="3" t="str">
        <v>Ferden</v>
      </c>
      <c r="G1970" s="19">
        <v>6441</v>
      </c>
      <c r="H1970" s="19" t="s">
        <v>4555</v>
      </c>
    </row>
    <row r="1971" spans="1:8" x14ac:dyDescent="0.2">
      <c r="A1971" s="3">
        <v>9615</v>
      </c>
      <c r="B1971" s="3" t="s">
        <v>2136</v>
      </c>
      <c r="C1971" s="3" t="s">
        <v>2134</v>
      </c>
      <c r="D1971" s="3" t="s">
        <v>1966</v>
      </c>
      <c r="E1971" s="3" t="str">
        <v>Kippel</v>
      </c>
      <c r="G1971" s="19">
        <v>6442</v>
      </c>
      <c r="H1971" s="19" t="s">
        <v>4555</v>
      </c>
    </row>
    <row r="1972" spans="1:8" x14ac:dyDescent="0.2">
      <c r="A1972" s="3">
        <v>9113</v>
      </c>
      <c r="B1972" s="3" t="s">
        <v>2137</v>
      </c>
      <c r="C1972" s="3" t="s">
        <v>2137</v>
      </c>
      <c r="D1972" s="3" t="s">
        <v>1966</v>
      </c>
      <c r="E1972" s="3" t="str">
        <v>Niedergesteln</v>
      </c>
      <c r="G1972" s="19">
        <v>6443</v>
      </c>
      <c r="H1972" s="19" t="s">
        <v>4555</v>
      </c>
    </row>
    <row r="1973" spans="1:8" x14ac:dyDescent="0.2">
      <c r="A1973" s="3">
        <v>9116</v>
      </c>
      <c r="B1973" s="3" t="s">
        <v>2138</v>
      </c>
      <c r="C1973" s="3" t="s">
        <v>2137</v>
      </c>
      <c r="D1973" s="3" t="s">
        <v>1966</v>
      </c>
      <c r="E1973" s="3" t="str">
        <v>Raron</v>
      </c>
      <c r="G1973" s="19">
        <v>6452</v>
      </c>
      <c r="H1973" s="19" t="s">
        <v>4555</v>
      </c>
    </row>
    <row r="1974" spans="1:8" x14ac:dyDescent="0.2">
      <c r="A1974" s="3">
        <v>9230</v>
      </c>
      <c r="B1974" s="3" t="s">
        <v>2139</v>
      </c>
      <c r="C1974" s="3" t="s">
        <v>2139</v>
      </c>
      <c r="D1974" s="3" t="s">
        <v>1966</v>
      </c>
      <c r="E1974" s="3" t="str">
        <v>Unterbäch</v>
      </c>
      <c r="G1974" s="19">
        <v>6454</v>
      </c>
      <c r="H1974" s="19" t="s">
        <v>4555</v>
      </c>
    </row>
    <row r="1975" spans="1:8" x14ac:dyDescent="0.2">
      <c r="A1975" s="3">
        <v>9231</v>
      </c>
      <c r="B1975" s="3" t="s">
        <v>2140</v>
      </c>
      <c r="C1975" s="3" t="s">
        <v>2139</v>
      </c>
      <c r="D1975" s="3" t="s">
        <v>1966</v>
      </c>
      <c r="E1975" s="3" t="str">
        <v>Wiler (Lötschen)</v>
      </c>
      <c r="G1975" s="19">
        <v>6460</v>
      </c>
      <c r="H1975" s="19" t="s">
        <v>4555</v>
      </c>
    </row>
    <row r="1976" spans="1:8" x14ac:dyDescent="0.2">
      <c r="A1976" s="3">
        <v>9243</v>
      </c>
      <c r="B1976" s="3" t="s">
        <v>2141</v>
      </c>
      <c r="C1976" s="3" t="s">
        <v>2141</v>
      </c>
      <c r="D1976" s="3" t="s">
        <v>1966</v>
      </c>
      <c r="E1976" s="3" t="str">
        <v>Mörel-Filet</v>
      </c>
      <c r="G1976" s="19">
        <v>6461</v>
      </c>
      <c r="H1976" s="19" t="s">
        <v>4555</v>
      </c>
    </row>
    <row r="1977" spans="1:8" x14ac:dyDescent="0.2">
      <c r="A1977" s="3">
        <v>9532</v>
      </c>
      <c r="B1977" s="3" t="s">
        <v>2142</v>
      </c>
      <c r="C1977" s="3" t="s">
        <v>2141</v>
      </c>
      <c r="D1977" s="3" t="s">
        <v>1966</v>
      </c>
      <c r="E1977" s="3" t="str">
        <v>Steg-Hohtenn</v>
      </c>
      <c r="G1977" s="19">
        <v>6462</v>
      </c>
      <c r="H1977" s="19" t="s">
        <v>4555</v>
      </c>
    </row>
    <row r="1978" spans="1:8" x14ac:dyDescent="0.2">
      <c r="A1978" s="3">
        <v>9536</v>
      </c>
      <c r="B1978" s="3" t="s">
        <v>2143</v>
      </c>
      <c r="C1978" s="3" t="s">
        <v>2141</v>
      </c>
      <c r="D1978" s="3" t="s">
        <v>1966</v>
      </c>
      <c r="E1978" s="3" t="str">
        <v>Bettmeralp</v>
      </c>
      <c r="G1978" s="19">
        <v>6463</v>
      </c>
      <c r="H1978" s="19" t="s">
        <v>4555</v>
      </c>
    </row>
    <row r="1979" spans="1:8" x14ac:dyDescent="0.2">
      <c r="A1979" s="3">
        <v>9604</v>
      </c>
      <c r="B1979" s="3" t="s">
        <v>2144</v>
      </c>
      <c r="C1979" s="3" t="s">
        <v>2141</v>
      </c>
      <c r="D1979" s="3" t="s">
        <v>1966</v>
      </c>
      <c r="E1979" s="3" t="str">
        <v>Collonges</v>
      </c>
      <c r="G1979" s="19">
        <v>6464</v>
      </c>
      <c r="H1979" s="19" t="s">
        <v>4555</v>
      </c>
    </row>
    <row r="1980" spans="1:8" x14ac:dyDescent="0.2">
      <c r="A1980" s="3">
        <v>9240</v>
      </c>
      <c r="B1980" s="3" t="s">
        <v>2145</v>
      </c>
      <c r="C1980" s="3" t="s">
        <v>2146</v>
      </c>
      <c r="D1980" s="3" t="s">
        <v>1966</v>
      </c>
      <c r="E1980" s="3" t="str">
        <v>Dorénaz</v>
      </c>
      <c r="G1980" s="19">
        <v>6465</v>
      </c>
      <c r="H1980" s="19" t="s">
        <v>4555</v>
      </c>
    </row>
    <row r="1981" spans="1:8" x14ac:dyDescent="0.2">
      <c r="A1981" s="3">
        <v>9242</v>
      </c>
      <c r="B1981" s="3" t="s">
        <v>2146</v>
      </c>
      <c r="C1981" s="3" t="s">
        <v>2146</v>
      </c>
      <c r="D1981" s="3" t="s">
        <v>1966</v>
      </c>
      <c r="E1981" s="3" t="str">
        <v>Evionnaz</v>
      </c>
      <c r="G1981" s="19">
        <v>6466</v>
      </c>
      <c r="H1981" s="19" t="s">
        <v>4555</v>
      </c>
    </row>
    <row r="1982" spans="1:8" x14ac:dyDescent="0.2">
      <c r="A1982" s="3">
        <v>9248</v>
      </c>
      <c r="B1982" s="3" t="s">
        <v>2147</v>
      </c>
      <c r="C1982" s="3" t="s">
        <v>2146</v>
      </c>
      <c r="D1982" s="3" t="s">
        <v>1966</v>
      </c>
      <c r="E1982" s="3" t="str">
        <v>Finhaut</v>
      </c>
      <c r="G1982" s="19">
        <v>6467</v>
      </c>
      <c r="H1982" s="19" t="s">
        <v>4555</v>
      </c>
    </row>
    <row r="1983" spans="1:8" x14ac:dyDescent="0.2">
      <c r="A1983" s="3">
        <v>9240</v>
      </c>
      <c r="B1983" s="3" t="s">
        <v>2148</v>
      </c>
      <c r="C1983" s="3" t="s">
        <v>2148</v>
      </c>
      <c r="D1983" s="3" t="s">
        <v>1966</v>
      </c>
      <c r="E1983" s="3" t="str">
        <v>Massongex</v>
      </c>
      <c r="G1983" s="19">
        <v>6468</v>
      </c>
      <c r="H1983" s="19" t="s">
        <v>4555</v>
      </c>
    </row>
    <row r="1984" spans="1:8" x14ac:dyDescent="0.2">
      <c r="A1984" s="3">
        <v>9244</v>
      </c>
      <c r="B1984" s="3" t="s">
        <v>2149</v>
      </c>
      <c r="C1984" s="3" t="s">
        <v>2148</v>
      </c>
      <c r="D1984" s="3" t="s">
        <v>1966</v>
      </c>
      <c r="E1984" s="3" t="str">
        <v>Saint-Maurice</v>
      </c>
      <c r="G1984" s="19">
        <v>6469</v>
      </c>
      <c r="H1984" s="19" t="s">
        <v>4555</v>
      </c>
    </row>
    <row r="1985" spans="1:8" x14ac:dyDescent="0.2">
      <c r="A1985" s="3">
        <v>9247</v>
      </c>
      <c r="B1985" s="3" t="s">
        <v>2150</v>
      </c>
      <c r="C1985" s="3" t="s">
        <v>2148</v>
      </c>
      <c r="D1985" s="3" t="s">
        <v>1966</v>
      </c>
      <c r="E1985" s="3" t="str">
        <v>Salvan</v>
      </c>
      <c r="G1985" s="19">
        <v>6472</v>
      </c>
      <c r="H1985" s="19" t="s">
        <v>4555</v>
      </c>
    </row>
    <row r="1986" spans="1:8" x14ac:dyDescent="0.2">
      <c r="A1986" s="3">
        <v>9249</v>
      </c>
      <c r="B1986" s="3" t="s">
        <v>2151</v>
      </c>
      <c r="C1986" s="3" t="s">
        <v>2148</v>
      </c>
      <c r="D1986" s="3" t="s">
        <v>1966</v>
      </c>
      <c r="E1986" s="3" t="str">
        <v>Vernayaz</v>
      </c>
      <c r="G1986" s="19">
        <v>6473</v>
      </c>
      <c r="H1986" s="19" t="s">
        <v>4555</v>
      </c>
    </row>
    <row r="1987" spans="1:8" x14ac:dyDescent="0.2">
      <c r="A1987" s="3">
        <v>9249</v>
      </c>
      <c r="B1987" s="3" t="s">
        <v>2152</v>
      </c>
      <c r="C1987" s="3" t="s">
        <v>2148</v>
      </c>
      <c r="D1987" s="3" t="s">
        <v>1966</v>
      </c>
      <c r="E1987" s="3" t="str">
        <v>Vérossaz</v>
      </c>
      <c r="G1987" s="19">
        <v>6474</v>
      </c>
      <c r="H1987" s="19" t="s">
        <v>4555</v>
      </c>
    </row>
    <row r="1988" spans="1:8" x14ac:dyDescent="0.2">
      <c r="A1988" s="3">
        <v>9249</v>
      </c>
      <c r="B1988" s="3" t="s">
        <v>2153</v>
      </c>
      <c r="C1988" s="3" t="s">
        <v>2148</v>
      </c>
      <c r="D1988" s="3" t="s">
        <v>1966</v>
      </c>
      <c r="E1988" s="3" t="str">
        <v>Chalais</v>
      </c>
      <c r="G1988" s="19">
        <v>6475</v>
      </c>
      <c r="H1988" s="19" t="s">
        <v>4555</v>
      </c>
    </row>
    <row r="1989" spans="1:8" x14ac:dyDescent="0.2">
      <c r="A1989" s="3">
        <v>9246</v>
      </c>
      <c r="B1989" s="3" t="s">
        <v>2154</v>
      </c>
      <c r="C1989" s="3" t="s">
        <v>2154</v>
      </c>
      <c r="D1989" s="3" t="s">
        <v>1966</v>
      </c>
      <c r="E1989" s="3" t="str">
        <v>Chippis</v>
      </c>
      <c r="G1989" s="19">
        <v>6476</v>
      </c>
      <c r="H1989" s="19" t="s">
        <v>4555</v>
      </c>
    </row>
    <row r="1990" spans="1:8" x14ac:dyDescent="0.2">
      <c r="A1990" s="3">
        <v>9525</v>
      </c>
      <c r="B1990" s="3" t="s">
        <v>2155</v>
      </c>
      <c r="C1990" s="3" t="s">
        <v>2156</v>
      </c>
      <c r="D1990" s="3" t="s">
        <v>1966</v>
      </c>
      <c r="E1990" s="3" t="str">
        <v>Grône</v>
      </c>
      <c r="G1990" s="19">
        <v>6482</v>
      </c>
      <c r="H1990" s="19" t="s">
        <v>4555</v>
      </c>
    </row>
    <row r="1991" spans="1:8" x14ac:dyDescent="0.2">
      <c r="A1991" s="3">
        <v>9526</v>
      </c>
      <c r="B1991" s="3" t="s">
        <v>2157</v>
      </c>
      <c r="C1991" s="3" t="s">
        <v>2156</v>
      </c>
      <c r="D1991" s="3" t="s">
        <v>1966</v>
      </c>
      <c r="E1991" s="3" t="str">
        <v>Icogne</v>
      </c>
      <c r="G1991" s="19">
        <v>6484</v>
      </c>
      <c r="H1991" s="19" t="s">
        <v>4554</v>
      </c>
    </row>
    <row r="1992" spans="1:8" x14ac:dyDescent="0.2">
      <c r="A1992" s="3">
        <v>9527</v>
      </c>
      <c r="B1992" s="3" t="s">
        <v>2156</v>
      </c>
      <c r="C1992" s="3" t="s">
        <v>2156</v>
      </c>
      <c r="D1992" s="3" t="s">
        <v>1966</v>
      </c>
      <c r="E1992" s="3" t="str">
        <v>Lens</v>
      </c>
      <c r="G1992" s="19">
        <v>6485</v>
      </c>
      <c r="H1992" s="19" t="s">
        <v>4554</v>
      </c>
    </row>
    <row r="1993" spans="1:8" x14ac:dyDescent="0.2">
      <c r="A1993" s="3">
        <v>9203</v>
      </c>
      <c r="B1993" s="3" t="s">
        <v>2158</v>
      </c>
      <c r="C1993" s="3" t="s">
        <v>2159</v>
      </c>
      <c r="D1993" s="3" t="s">
        <v>1966</v>
      </c>
      <c r="E1993" s="3" t="str">
        <v>Saint-Léonard</v>
      </c>
      <c r="G1993" s="19">
        <v>6487</v>
      </c>
      <c r="H1993" s="19" t="s">
        <v>4554</v>
      </c>
    </row>
    <row r="1994" spans="1:8" x14ac:dyDescent="0.2">
      <c r="A1994" s="3">
        <v>9245</v>
      </c>
      <c r="B1994" s="3" t="s">
        <v>2159</v>
      </c>
      <c r="C1994" s="3" t="s">
        <v>2159</v>
      </c>
      <c r="D1994" s="3" t="s">
        <v>1966</v>
      </c>
      <c r="E1994" s="3" t="str">
        <v>Sierre</v>
      </c>
      <c r="G1994" s="19">
        <v>6490</v>
      </c>
      <c r="H1994" s="19" t="s">
        <v>4554</v>
      </c>
    </row>
    <row r="1995" spans="1:8" x14ac:dyDescent="0.2">
      <c r="A1995" s="3">
        <v>9245</v>
      </c>
      <c r="B1995" s="3" t="s">
        <v>2160</v>
      </c>
      <c r="C1995" s="3" t="s">
        <v>2159</v>
      </c>
      <c r="D1995" s="3" t="s">
        <v>1966</v>
      </c>
      <c r="E1995" s="3" t="str">
        <v>Anniviers</v>
      </c>
      <c r="G1995" s="19">
        <v>6491</v>
      </c>
      <c r="H1995" s="19" t="s">
        <v>4554</v>
      </c>
    </row>
    <row r="1996" spans="1:8" x14ac:dyDescent="0.2">
      <c r="A1996" s="3">
        <v>9523</v>
      </c>
      <c r="B1996" s="3" t="s">
        <v>2161</v>
      </c>
      <c r="C1996" s="3" t="s">
        <v>2162</v>
      </c>
      <c r="D1996" s="3" t="s">
        <v>1966</v>
      </c>
      <c r="E1996" s="3" t="str">
        <v>Crans-Montana</v>
      </c>
      <c r="G1996" s="19">
        <v>6493</v>
      </c>
      <c r="H1996" s="19" t="s">
        <v>4554</v>
      </c>
    </row>
    <row r="1997" spans="1:8" x14ac:dyDescent="0.2">
      <c r="A1997" s="3">
        <v>9524</v>
      </c>
      <c r="B1997" s="3" t="s">
        <v>2163</v>
      </c>
      <c r="C1997" s="3" t="s">
        <v>2162</v>
      </c>
      <c r="D1997" s="3" t="s">
        <v>1966</v>
      </c>
      <c r="E1997" s="3" t="str">
        <v>Noble-Contrée</v>
      </c>
      <c r="G1997" s="19">
        <v>6500</v>
      </c>
      <c r="H1997" s="19" t="s">
        <v>4556</v>
      </c>
    </row>
    <row r="1998" spans="1:8" x14ac:dyDescent="0.2">
      <c r="A1998" s="3">
        <v>9500</v>
      </c>
      <c r="B1998" s="3" t="s">
        <v>2119</v>
      </c>
      <c r="C1998" s="3" t="s">
        <v>2164</v>
      </c>
      <c r="D1998" s="3" t="s">
        <v>1966</v>
      </c>
      <c r="E1998" s="3" t="str">
        <v>Arbaz</v>
      </c>
      <c r="G1998" s="19">
        <v>6503</v>
      </c>
      <c r="H1998" s="19" t="s">
        <v>4556</v>
      </c>
    </row>
    <row r="1999" spans="1:8" x14ac:dyDescent="0.2">
      <c r="A1999" s="3">
        <v>9512</v>
      </c>
      <c r="B1999" s="3" t="s">
        <v>2165</v>
      </c>
      <c r="C1999" s="3" t="s">
        <v>2164</v>
      </c>
      <c r="D1999" s="3" t="s">
        <v>1966</v>
      </c>
      <c r="E1999" s="3" t="str">
        <v>Grimisuat</v>
      </c>
      <c r="G1999" s="19">
        <v>6512</v>
      </c>
      <c r="H1999" s="19" t="s">
        <v>4556</v>
      </c>
    </row>
    <row r="2000" spans="1:8" x14ac:dyDescent="0.2">
      <c r="A2000" s="3">
        <v>9552</v>
      </c>
      <c r="B2000" s="3" t="s">
        <v>2166</v>
      </c>
      <c r="C2000" s="3" t="s">
        <v>2164</v>
      </c>
      <c r="D2000" s="3" t="s">
        <v>1966</v>
      </c>
      <c r="E2000" s="3" t="str">
        <v>Savièse</v>
      </c>
      <c r="G2000" s="19">
        <v>6513</v>
      </c>
      <c r="H2000" s="19" t="s">
        <v>4556</v>
      </c>
    </row>
    <row r="2001" spans="1:8" x14ac:dyDescent="0.2">
      <c r="A2001" s="3">
        <v>9204</v>
      </c>
      <c r="B2001" s="3" t="s">
        <v>2167</v>
      </c>
      <c r="C2001" s="3" t="s">
        <v>2168</v>
      </c>
      <c r="D2001" s="3" t="s">
        <v>1966</v>
      </c>
      <c r="E2001" s="3" t="str">
        <v>Sion</v>
      </c>
      <c r="G2001" s="19">
        <v>6514</v>
      </c>
      <c r="H2001" s="19" t="s">
        <v>4556</v>
      </c>
    </row>
    <row r="2002" spans="1:8" x14ac:dyDescent="0.2">
      <c r="A2002" s="3">
        <v>9030</v>
      </c>
      <c r="B2002" s="3" t="s">
        <v>2169</v>
      </c>
      <c r="C2002" s="3" t="s">
        <v>2170</v>
      </c>
      <c r="D2002" s="3" t="s">
        <v>1966</v>
      </c>
      <c r="E2002" s="3" t="str">
        <v>Veysonnaz</v>
      </c>
      <c r="G2002" s="19">
        <v>6515</v>
      </c>
      <c r="H2002" s="19" t="s">
        <v>4556</v>
      </c>
    </row>
    <row r="2003" spans="1:8" x14ac:dyDescent="0.2">
      <c r="A2003" s="3">
        <v>9030</v>
      </c>
      <c r="B2003" s="3" t="s">
        <v>2171</v>
      </c>
      <c r="C2003" s="3" t="s">
        <v>2170</v>
      </c>
      <c r="D2003" s="3" t="s">
        <v>1966</v>
      </c>
      <c r="E2003" s="3" t="str">
        <v>Baltschieder</v>
      </c>
      <c r="G2003" s="19">
        <v>6516</v>
      </c>
      <c r="H2003" s="19" t="s">
        <v>4556</v>
      </c>
    </row>
    <row r="2004" spans="1:8" x14ac:dyDescent="0.2">
      <c r="A2004" s="3">
        <v>9032</v>
      </c>
      <c r="B2004" s="3" t="s">
        <v>2172</v>
      </c>
      <c r="C2004" s="3" t="s">
        <v>2170</v>
      </c>
      <c r="D2004" s="3" t="s">
        <v>1966</v>
      </c>
      <c r="E2004" s="3" t="str">
        <v>Eisten</v>
      </c>
      <c r="G2004" s="19">
        <v>6517</v>
      </c>
      <c r="H2004" s="19" t="s">
        <v>4556</v>
      </c>
    </row>
    <row r="2005" spans="1:8" x14ac:dyDescent="0.2">
      <c r="A2005" s="3">
        <v>9200</v>
      </c>
      <c r="B2005" s="3" t="s">
        <v>2173</v>
      </c>
      <c r="C2005" s="3" t="s">
        <v>2174</v>
      </c>
      <c r="D2005" s="3" t="s">
        <v>1966</v>
      </c>
      <c r="E2005" s="3" t="str">
        <v>Embd</v>
      </c>
      <c r="G2005" s="19">
        <v>6518</v>
      </c>
      <c r="H2005" s="19" t="s">
        <v>4556</v>
      </c>
    </row>
    <row r="2006" spans="1:8" x14ac:dyDescent="0.2">
      <c r="A2006" s="3">
        <v>9212</v>
      </c>
      <c r="B2006" s="3" t="s">
        <v>2175</v>
      </c>
      <c r="C2006" s="3" t="s">
        <v>2174</v>
      </c>
      <c r="D2006" s="3" t="s">
        <v>1966</v>
      </c>
      <c r="E2006" s="3" t="str">
        <v>Grächen</v>
      </c>
      <c r="G2006" s="19">
        <v>6523</v>
      </c>
      <c r="H2006" s="19" t="s">
        <v>4556</v>
      </c>
    </row>
    <row r="2007" spans="1:8" x14ac:dyDescent="0.2">
      <c r="A2007" s="3">
        <v>9205</v>
      </c>
      <c r="B2007" s="3" t="s">
        <v>2176</v>
      </c>
      <c r="C2007" s="3" t="s">
        <v>2176</v>
      </c>
      <c r="D2007" s="3" t="s">
        <v>1966</v>
      </c>
      <c r="E2007" s="3" t="str">
        <v>Lalden</v>
      </c>
      <c r="G2007" s="19">
        <v>6524</v>
      </c>
      <c r="H2007" s="19" t="s">
        <v>4556</v>
      </c>
    </row>
    <row r="2008" spans="1:8" x14ac:dyDescent="0.2">
      <c r="A2008" s="3">
        <v>9304</v>
      </c>
      <c r="B2008" s="3" t="s">
        <v>2177</v>
      </c>
      <c r="C2008" s="3" t="s">
        <v>2176</v>
      </c>
      <c r="D2008" s="3" t="s">
        <v>1966</v>
      </c>
      <c r="E2008" s="3" t="str">
        <v>Randa</v>
      </c>
      <c r="G2008" s="19">
        <v>6525</v>
      </c>
      <c r="H2008" s="19" t="s">
        <v>4556</v>
      </c>
    </row>
    <row r="2009" spans="1:8" x14ac:dyDescent="0.2">
      <c r="A2009" s="3">
        <v>7077</v>
      </c>
      <c r="B2009" s="3" t="s">
        <v>2178</v>
      </c>
      <c r="C2009" s="3" t="s">
        <v>2179</v>
      </c>
      <c r="D2009" s="3" t="s">
        <v>2180</v>
      </c>
      <c r="E2009" s="3" t="str">
        <v>Saas-Almagell</v>
      </c>
      <c r="G2009" s="19">
        <v>6526</v>
      </c>
      <c r="H2009" s="19" t="s">
        <v>4556</v>
      </c>
    </row>
    <row r="2010" spans="1:8" x14ac:dyDescent="0.2">
      <c r="A2010" s="3">
        <v>7078</v>
      </c>
      <c r="B2010" s="3" t="s">
        <v>2181</v>
      </c>
      <c r="C2010" s="3" t="s">
        <v>2179</v>
      </c>
      <c r="D2010" s="3" t="s">
        <v>2180</v>
      </c>
      <c r="E2010" s="3" t="str">
        <v>Saas-Balen</v>
      </c>
      <c r="G2010" s="19">
        <v>6527</v>
      </c>
      <c r="H2010" s="19" t="s">
        <v>4556</v>
      </c>
    </row>
    <row r="2011" spans="1:8" x14ac:dyDescent="0.2">
      <c r="A2011" s="3">
        <v>7082</v>
      </c>
      <c r="B2011" s="3" t="s">
        <v>2179</v>
      </c>
      <c r="C2011" s="3" t="s">
        <v>2179</v>
      </c>
      <c r="D2011" s="3" t="s">
        <v>2180</v>
      </c>
      <c r="E2011" s="3" t="str">
        <v>Saas-Fee</v>
      </c>
      <c r="G2011" s="19">
        <v>6528</v>
      </c>
      <c r="H2011" s="19" t="s">
        <v>4556</v>
      </c>
    </row>
    <row r="2012" spans="1:8" x14ac:dyDescent="0.2">
      <c r="A2012" s="3">
        <v>7450</v>
      </c>
      <c r="B2012" s="3" t="s">
        <v>2182</v>
      </c>
      <c r="C2012" s="3" t="s">
        <v>2179</v>
      </c>
      <c r="D2012" s="3" t="s">
        <v>2180</v>
      </c>
      <c r="E2012" s="3" t="str">
        <v>Saas-Grund</v>
      </c>
      <c r="G2012" s="19">
        <v>6532</v>
      </c>
      <c r="H2012" s="19" t="s">
        <v>4556</v>
      </c>
    </row>
    <row r="2013" spans="1:8" x14ac:dyDescent="0.2">
      <c r="A2013" s="3">
        <v>7083</v>
      </c>
      <c r="B2013" s="3" t="s">
        <v>2183</v>
      </c>
      <c r="C2013" s="3" t="s">
        <v>2183</v>
      </c>
      <c r="D2013" s="3" t="s">
        <v>2180</v>
      </c>
      <c r="E2013" s="3" t="str">
        <v>St. Niklaus</v>
      </c>
      <c r="G2013" s="19">
        <v>6533</v>
      </c>
      <c r="H2013" s="19" t="s">
        <v>4556</v>
      </c>
    </row>
    <row r="2014" spans="1:8" x14ac:dyDescent="0.2">
      <c r="A2014" s="3">
        <v>7493</v>
      </c>
      <c r="B2014" s="3" t="s">
        <v>2184</v>
      </c>
      <c r="C2014" s="3" t="s">
        <v>2185</v>
      </c>
      <c r="D2014" s="3" t="s">
        <v>2180</v>
      </c>
      <c r="E2014" s="3" t="str">
        <v>Stalden (VS)</v>
      </c>
      <c r="G2014" s="19">
        <v>6534</v>
      </c>
      <c r="H2014" s="19" t="s">
        <v>4556</v>
      </c>
    </row>
    <row r="2015" spans="1:8" x14ac:dyDescent="0.2">
      <c r="A2015" s="3">
        <v>7084</v>
      </c>
      <c r="B2015" s="3" t="s">
        <v>2186</v>
      </c>
      <c r="C2015" s="3" t="s">
        <v>2187</v>
      </c>
      <c r="D2015" s="3" t="s">
        <v>2180</v>
      </c>
      <c r="E2015" s="3" t="str">
        <v>Staldenried</v>
      </c>
      <c r="G2015" s="19">
        <v>6535</v>
      </c>
      <c r="H2015" s="19" t="s">
        <v>4556</v>
      </c>
    </row>
    <row r="2016" spans="1:8" x14ac:dyDescent="0.2">
      <c r="A2016" s="3">
        <v>7450</v>
      </c>
      <c r="B2016" s="3" t="s">
        <v>2182</v>
      </c>
      <c r="C2016" s="3" t="s">
        <v>2187</v>
      </c>
      <c r="D2016" s="3" t="s">
        <v>2180</v>
      </c>
      <c r="E2016" s="3" t="str">
        <v>Täsch</v>
      </c>
      <c r="G2016" s="19">
        <v>6537</v>
      </c>
      <c r="H2016" s="19" t="s">
        <v>4556</v>
      </c>
    </row>
    <row r="2017" spans="1:8" x14ac:dyDescent="0.2">
      <c r="A2017" s="3">
        <v>7451</v>
      </c>
      <c r="B2017" s="3" t="s">
        <v>2188</v>
      </c>
      <c r="C2017" s="3" t="s">
        <v>2187</v>
      </c>
      <c r="D2017" s="3" t="s">
        <v>2180</v>
      </c>
      <c r="E2017" s="3" t="str">
        <v>Törbel</v>
      </c>
      <c r="G2017" s="19">
        <v>6538</v>
      </c>
      <c r="H2017" s="19" t="s">
        <v>4556</v>
      </c>
    </row>
    <row r="2018" spans="1:8" x14ac:dyDescent="0.2">
      <c r="A2018" s="3">
        <v>7458</v>
      </c>
      <c r="B2018" s="3" t="s">
        <v>2189</v>
      </c>
      <c r="C2018" s="3" t="s">
        <v>2187</v>
      </c>
      <c r="D2018" s="3" t="s">
        <v>2180</v>
      </c>
      <c r="E2018" s="3" t="str">
        <v>Visp</v>
      </c>
      <c r="G2018" s="19">
        <v>6540</v>
      </c>
      <c r="H2018" s="19" t="s">
        <v>4556</v>
      </c>
    </row>
    <row r="2019" spans="1:8" x14ac:dyDescent="0.2">
      <c r="A2019" s="3">
        <v>7459</v>
      </c>
      <c r="B2019" s="3" t="s">
        <v>2190</v>
      </c>
      <c r="C2019" s="3" t="s">
        <v>2187</v>
      </c>
      <c r="D2019" s="3" t="s">
        <v>2180</v>
      </c>
      <c r="E2019" s="3" t="str">
        <v>Visperterminen</v>
      </c>
      <c r="G2019" s="19">
        <v>6541</v>
      </c>
      <c r="H2019" s="19" t="s">
        <v>4556</v>
      </c>
    </row>
    <row r="2020" spans="1:8" x14ac:dyDescent="0.2">
      <c r="A2020" s="3">
        <v>7472</v>
      </c>
      <c r="B2020" s="3" t="s">
        <v>2191</v>
      </c>
      <c r="C2020" s="3" t="s">
        <v>2187</v>
      </c>
      <c r="D2020" s="3" t="s">
        <v>2180</v>
      </c>
      <c r="E2020" s="3" t="str">
        <v>Zeneggen</v>
      </c>
      <c r="G2020" s="19">
        <v>6542</v>
      </c>
      <c r="H2020" s="19" t="s">
        <v>4556</v>
      </c>
    </row>
    <row r="2021" spans="1:8" x14ac:dyDescent="0.2">
      <c r="A2021" s="3">
        <v>7473</v>
      </c>
      <c r="B2021" s="3" t="s">
        <v>2192</v>
      </c>
      <c r="C2021" s="3" t="s">
        <v>2187</v>
      </c>
      <c r="D2021" s="3" t="s">
        <v>2180</v>
      </c>
      <c r="E2021" s="3" t="str">
        <v>Zermatt</v>
      </c>
      <c r="G2021" s="19">
        <v>6543</v>
      </c>
      <c r="H2021" s="19" t="s">
        <v>4556</v>
      </c>
    </row>
    <row r="2022" spans="1:8" x14ac:dyDescent="0.2">
      <c r="A2022" s="3">
        <v>7492</v>
      </c>
      <c r="B2022" s="3" t="s">
        <v>2193</v>
      </c>
      <c r="C2022" s="3" t="s">
        <v>2187</v>
      </c>
      <c r="D2022" s="3" t="s">
        <v>2180</v>
      </c>
      <c r="E2022" s="3" t="str">
        <v>Boudry</v>
      </c>
      <c r="G2022" s="19">
        <v>6544</v>
      </c>
      <c r="H2022" s="19" t="s">
        <v>4557</v>
      </c>
    </row>
    <row r="2023" spans="1:8" x14ac:dyDescent="0.2">
      <c r="A2023" s="3">
        <v>7452</v>
      </c>
      <c r="B2023" s="3" t="s">
        <v>2194</v>
      </c>
      <c r="C2023" s="3" t="s">
        <v>2195</v>
      </c>
      <c r="D2023" s="3" t="s">
        <v>2180</v>
      </c>
      <c r="E2023" s="3" t="str">
        <v>Cortaillod</v>
      </c>
      <c r="G2023" s="19">
        <v>6545</v>
      </c>
      <c r="H2023" s="19" t="s">
        <v>4556</v>
      </c>
    </row>
    <row r="2024" spans="1:8" x14ac:dyDescent="0.2">
      <c r="A2024" s="3">
        <v>7453</v>
      </c>
      <c r="B2024" s="3" t="s">
        <v>2196</v>
      </c>
      <c r="C2024" s="3" t="s">
        <v>2195</v>
      </c>
      <c r="D2024" s="3" t="s">
        <v>2180</v>
      </c>
      <c r="E2024" s="3" t="str">
        <v>Rochefort</v>
      </c>
      <c r="G2024" s="19">
        <v>6546</v>
      </c>
      <c r="H2024" s="19" t="s">
        <v>4556</v>
      </c>
    </row>
    <row r="2025" spans="1:8" x14ac:dyDescent="0.2">
      <c r="A2025" s="3">
        <v>7454</v>
      </c>
      <c r="B2025" s="3" t="s">
        <v>2197</v>
      </c>
      <c r="C2025" s="3" t="s">
        <v>2195</v>
      </c>
      <c r="D2025" s="3" t="s">
        <v>2180</v>
      </c>
      <c r="E2025" s="3" t="str">
        <v>Milvignes</v>
      </c>
      <c r="G2025" s="19">
        <v>6548</v>
      </c>
      <c r="H2025" s="19" t="s">
        <v>4549</v>
      </c>
    </row>
    <row r="2026" spans="1:8" x14ac:dyDescent="0.2">
      <c r="A2026" s="3">
        <v>7455</v>
      </c>
      <c r="B2026" s="3" t="s">
        <v>2198</v>
      </c>
      <c r="C2026" s="3" t="s">
        <v>2195</v>
      </c>
      <c r="D2026" s="3" t="s">
        <v>2180</v>
      </c>
      <c r="E2026" s="3" t="str">
        <v>La Grande Béroche</v>
      </c>
      <c r="G2026" s="19">
        <v>6549</v>
      </c>
      <c r="H2026" s="19" t="s">
        <v>4556</v>
      </c>
    </row>
    <row r="2027" spans="1:8" x14ac:dyDescent="0.2">
      <c r="A2027" s="3">
        <v>7456</v>
      </c>
      <c r="B2027" s="3" t="s">
        <v>2199</v>
      </c>
      <c r="C2027" s="3" t="s">
        <v>2195</v>
      </c>
      <c r="D2027" s="3" t="s">
        <v>2180</v>
      </c>
      <c r="E2027" s="3" t="str">
        <v>La Chaux-de-Fonds</v>
      </c>
      <c r="G2027" s="19">
        <v>6556</v>
      </c>
      <c r="H2027" s="19" t="s">
        <v>4556</v>
      </c>
    </row>
    <row r="2028" spans="1:8" x14ac:dyDescent="0.2">
      <c r="A2028" s="3">
        <v>7456</v>
      </c>
      <c r="B2028" s="3" t="s">
        <v>2200</v>
      </c>
      <c r="C2028" s="3" t="s">
        <v>2195</v>
      </c>
      <c r="D2028" s="3" t="s">
        <v>2180</v>
      </c>
      <c r="E2028" s="3" t="str">
        <v>Les Planchettes</v>
      </c>
      <c r="G2028" s="19">
        <v>6557</v>
      </c>
      <c r="H2028" s="19" t="s">
        <v>4556</v>
      </c>
    </row>
    <row r="2029" spans="1:8" x14ac:dyDescent="0.2">
      <c r="A2029" s="3">
        <v>7457</v>
      </c>
      <c r="B2029" s="3" t="s">
        <v>2201</v>
      </c>
      <c r="C2029" s="3" t="s">
        <v>2195</v>
      </c>
      <c r="D2029" s="3" t="s">
        <v>2180</v>
      </c>
      <c r="E2029" s="3" t="str">
        <v>La Sagne</v>
      </c>
      <c r="G2029" s="19">
        <v>6558</v>
      </c>
      <c r="H2029" s="19" t="s">
        <v>4556</v>
      </c>
    </row>
    <row r="2030" spans="1:8" x14ac:dyDescent="0.2">
      <c r="A2030" s="3">
        <v>7460</v>
      </c>
      <c r="B2030" s="3" t="s">
        <v>2202</v>
      </c>
      <c r="C2030" s="3" t="s">
        <v>2195</v>
      </c>
      <c r="D2030" s="3" t="s">
        <v>2180</v>
      </c>
      <c r="E2030" s="3" t="str">
        <v>La Brévine</v>
      </c>
      <c r="G2030" s="19">
        <v>6562</v>
      </c>
      <c r="H2030" s="19" t="s">
        <v>4556</v>
      </c>
    </row>
    <row r="2031" spans="1:8" x14ac:dyDescent="0.2">
      <c r="A2031" s="3">
        <v>7462</v>
      </c>
      <c r="B2031" s="3" t="s">
        <v>2203</v>
      </c>
      <c r="C2031" s="3" t="s">
        <v>2195</v>
      </c>
      <c r="D2031" s="3" t="s">
        <v>2180</v>
      </c>
      <c r="E2031" s="3" t="str">
        <v>Brot-Plamboz</v>
      </c>
      <c r="G2031" s="19">
        <v>6563</v>
      </c>
      <c r="H2031" s="19" t="s">
        <v>4557</v>
      </c>
    </row>
    <row r="2032" spans="1:8" x14ac:dyDescent="0.2">
      <c r="A2032" s="3">
        <v>7463</v>
      </c>
      <c r="B2032" s="3" t="s">
        <v>2204</v>
      </c>
      <c r="C2032" s="3" t="s">
        <v>2195</v>
      </c>
      <c r="D2032" s="3" t="s">
        <v>2180</v>
      </c>
      <c r="E2032" s="3" t="str">
        <v>Le Cerneux-Péquignot</v>
      </c>
      <c r="G2032" s="19">
        <v>6565</v>
      </c>
      <c r="H2032" s="19" t="s">
        <v>4557</v>
      </c>
    </row>
    <row r="2033" spans="1:8" x14ac:dyDescent="0.2">
      <c r="A2033" s="3">
        <v>7463</v>
      </c>
      <c r="B2033" s="3" t="s">
        <v>2204</v>
      </c>
      <c r="C2033" s="3" t="s">
        <v>2195</v>
      </c>
      <c r="D2033" s="3" t="s">
        <v>2180</v>
      </c>
      <c r="E2033" s="3" t="str">
        <v>La Chaux-du-Milieu</v>
      </c>
      <c r="G2033" s="19">
        <v>6571</v>
      </c>
      <c r="H2033" s="19" t="s">
        <v>4556</v>
      </c>
    </row>
    <row r="2034" spans="1:8" x14ac:dyDescent="0.2">
      <c r="A2034" s="3">
        <v>7464</v>
      </c>
      <c r="B2034" s="3" t="s">
        <v>2205</v>
      </c>
      <c r="C2034" s="3" t="s">
        <v>2195</v>
      </c>
      <c r="D2034" s="3" t="s">
        <v>2180</v>
      </c>
      <c r="E2034" s="3" t="str">
        <v>Le Locle</v>
      </c>
      <c r="G2034" s="19">
        <v>6572</v>
      </c>
      <c r="H2034" s="19" t="s">
        <v>4556</v>
      </c>
    </row>
    <row r="2035" spans="1:8" x14ac:dyDescent="0.2">
      <c r="A2035" s="3">
        <v>7477</v>
      </c>
      <c r="B2035" s="3" t="s">
        <v>2206</v>
      </c>
      <c r="C2035" s="3" t="s">
        <v>2207</v>
      </c>
      <c r="D2035" s="3" t="s">
        <v>2180</v>
      </c>
      <c r="E2035" s="3" t="str">
        <v>Les Ponts-de-Martel</v>
      </c>
      <c r="G2035" s="19">
        <v>6573</v>
      </c>
      <c r="H2035" s="19" t="s">
        <v>4558</v>
      </c>
    </row>
    <row r="2036" spans="1:8" x14ac:dyDescent="0.2">
      <c r="A2036" s="3">
        <v>7482</v>
      </c>
      <c r="B2036" s="3" t="s">
        <v>2208</v>
      </c>
      <c r="C2036" s="3" t="s">
        <v>2207</v>
      </c>
      <c r="D2036" s="3" t="s">
        <v>2180</v>
      </c>
      <c r="E2036" s="3" t="str">
        <v>Cornaux</v>
      </c>
      <c r="G2036" s="19">
        <v>6574</v>
      </c>
      <c r="H2036" s="19" t="s">
        <v>4558</v>
      </c>
    </row>
    <row r="2037" spans="1:8" x14ac:dyDescent="0.2">
      <c r="A2037" s="3">
        <v>7482</v>
      </c>
      <c r="B2037" s="3" t="s">
        <v>2209</v>
      </c>
      <c r="C2037" s="3" t="s">
        <v>2207</v>
      </c>
      <c r="D2037" s="3" t="s">
        <v>2180</v>
      </c>
      <c r="E2037" s="3" t="str">
        <v>Cressier (NE)</v>
      </c>
      <c r="G2037" s="19">
        <v>6575</v>
      </c>
      <c r="H2037" s="19" t="s">
        <v>4558</v>
      </c>
    </row>
    <row r="2038" spans="1:8" x14ac:dyDescent="0.2">
      <c r="A2038" s="3">
        <v>7482</v>
      </c>
      <c r="B2038" s="3" t="s">
        <v>2210</v>
      </c>
      <c r="C2038" s="3" t="s">
        <v>2207</v>
      </c>
      <c r="D2038" s="3" t="s">
        <v>2180</v>
      </c>
      <c r="E2038" s="3" t="str">
        <v>Enges</v>
      </c>
      <c r="G2038" s="19">
        <v>6576</v>
      </c>
      <c r="H2038" s="19" t="s">
        <v>4558</v>
      </c>
    </row>
    <row r="2039" spans="1:8" x14ac:dyDescent="0.2">
      <c r="A2039" s="3">
        <v>7484</v>
      </c>
      <c r="B2039" s="3" t="s">
        <v>2211</v>
      </c>
      <c r="C2039" s="3" t="s">
        <v>2207</v>
      </c>
      <c r="D2039" s="3" t="s">
        <v>2180</v>
      </c>
      <c r="E2039" s="3" t="str">
        <v>Hauterive (NE)</v>
      </c>
      <c r="G2039" s="19">
        <v>6577</v>
      </c>
      <c r="H2039" s="19" t="s">
        <v>4558</v>
      </c>
    </row>
    <row r="2040" spans="1:8" x14ac:dyDescent="0.2">
      <c r="A2040" s="3">
        <v>7743</v>
      </c>
      <c r="B2040" s="3" t="s">
        <v>2212</v>
      </c>
      <c r="C2040" s="3" t="s">
        <v>2212</v>
      </c>
      <c r="D2040" s="3" t="s">
        <v>2180</v>
      </c>
      <c r="E2040" s="3" t="str">
        <v>Le Landeron</v>
      </c>
      <c r="G2040" s="19">
        <v>6578</v>
      </c>
      <c r="H2040" s="19" t="s">
        <v>4558</v>
      </c>
    </row>
    <row r="2041" spans="1:8" x14ac:dyDescent="0.2">
      <c r="A2041" s="3">
        <v>7744</v>
      </c>
      <c r="B2041" s="3" t="s">
        <v>2213</v>
      </c>
      <c r="C2041" s="3" t="s">
        <v>2212</v>
      </c>
      <c r="D2041" s="3" t="s">
        <v>2180</v>
      </c>
      <c r="E2041" s="3" t="str">
        <v>Lignières</v>
      </c>
      <c r="G2041" s="19">
        <v>6579</v>
      </c>
      <c r="H2041" s="19" t="s">
        <v>4558</v>
      </c>
    </row>
    <row r="2042" spans="1:8" x14ac:dyDescent="0.2">
      <c r="A2042" s="3">
        <v>7747</v>
      </c>
      <c r="B2042" s="3" t="s">
        <v>2214</v>
      </c>
      <c r="C2042" s="3" t="s">
        <v>2212</v>
      </c>
      <c r="D2042" s="3" t="s">
        <v>2180</v>
      </c>
      <c r="E2042" s="3" t="str">
        <v>Neuchâtel</v>
      </c>
      <c r="G2042" s="19">
        <v>6582</v>
      </c>
      <c r="H2042" s="19" t="s">
        <v>4556</v>
      </c>
    </row>
    <row r="2043" spans="1:8" x14ac:dyDescent="0.2">
      <c r="A2043" s="3">
        <v>7748</v>
      </c>
      <c r="B2043" s="3" t="s">
        <v>2215</v>
      </c>
      <c r="C2043" s="3" t="s">
        <v>2212</v>
      </c>
      <c r="D2043" s="3" t="s">
        <v>2180</v>
      </c>
      <c r="E2043" s="3" t="str">
        <v>Saint-Blaise</v>
      </c>
      <c r="G2043" s="19">
        <v>6583</v>
      </c>
      <c r="H2043" s="19" t="s">
        <v>4556</v>
      </c>
    </row>
    <row r="2044" spans="1:8" x14ac:dyDescent="0.2">
      <c r="A2044" s="3">
        <v>7710</v>
      </c>
      <c r="B2044" s="3" t="s">
        <v>2216</v>
      </c>
      <c r="C2044" s="3" t="s">
        <v>2217</v>
      </c>
      <c r="D2044" s="3" t="s">
        <v>2180</v>
      </c>
      <c r="E2044" s="3" t="str">
        <v>La Tène</v>
      </c>
      <c r="G2044" s="19">
        <v>6584</v>
      </c>
      <c r="H2044" s="19" t="s">
        <v>4556</v>
      </c>
    </row>
    <row r="2045" spans="1:8" x14ac:dyDescent="0.2">
      <c r="A2045" s="3">
        <v>7710</v>
      </c>
      <c r="B2045" s="3" t="s">
        <v>2218</v>
      </c>
      <c r="C2045" s="3" t="s">
        <v>2217</v>
      </c>
      <c r="D2045" s="3" t="s">
        <v>2180</v>
      </c>
      <c r="E2045" s="3" t="str">
        <v>Val-de-Ruz</v>
      </c>
      <c r="G2045" s="19">
        <v>6592</v>
      </c>
      <c r="H2045" s="19" t="s">
        <v>4556</v>
      </c>
    </row>
    <row r="2046" spans="1:8" x14ac:dyDescent="0.2">
      <c r="A2046" s="3">
        <v>7741</v>
      </c>
      <c r="B2046" s="3" t="s">
        <v>2219</v>
      </c>
      <c r="C2046" s="3" t="s">
        <v>2217</v>
      </c>
      <c r="D2046" s="3" t="s">
        <v>2180</v>
      </c>
      <c r="E2046" s="3" t="str">
        <v>La Côte-aux-Fées</v>
      </c>
      <c r="G2046" s="19">
        <v>6593</v>
      </c>
      <c r="H2046" s="19" t="s">
        <v>4556</v>
      </c>
    </row>
    <row r="2047" spans="1:8" x14ac:dyDescent="0.2">
      <c r="A2047" s="3">
        <v>7742</v>
      </c>
      <c r="B2047" s="3" t="s">
        <v>2217</v>
      </c>
      <c r="C2047" s="3" t="s">
        <v>2217</v>
      </c>
      <c r="D2047" s="3" t="s">
        <v>2180</v>
      </c>
      <c r="E2047" s="3" t="str">
        <v>Les Verrières</v>
      </c>
      <c r="G2047" s="19">
        <v>6594</v>
      </c>
      <c r="H2047" s="19" t="s">
        <v>4556</v>
      </c>
    </row>
    <row r="2048" spans="1:8" x14ac:dyDescent="0.2">
      <c r="A2048" s="3">
        <v>7742</v>
      </c>
      <c r="B2048" s="3" t="s">
        <v>2220</v>
      </c>
      <c r="C2048" s="3" t="s">
        <v>2217</v>
      </c>
      <c r="D2048" s="3" t="s">
        <v>2180</v>
      </c>
      <c r="E2048" s="3" t="str">
        <v>Val-de-Travers</v>
      </c>
      <c r="G2048" s="19">
        <v>6595</v>
      </c>
      <c r="H2048" s="19" t="s">
        <v>4556</v>
      </c>
    </row>
    <row r="2049" spans="1:8" x14ac:dyDescent="0.2">
      <c r="A2049" s="3">
        <v>7742</v>
      </c>
      <c r="B2049" s="3" t="s">
        <v>2221</v>
      </c>
      <c r="C2049" s="3" t="s">
        <v>2217</v>
      </c>
      <c r="D2049" s="3" t="s">
        <v>2180</v>
      </c>
      <c r="E2049" s="3" t="str">
        <v>Aire-la-Ville</v>
      </c>
      <c r="G2049" s="19">
        <v>6596</v>
      </c>
      <c r="H2049" s="19" t="s">
        <v>4558</v>
      </c>
    </row>
    <row r="2050" spans="1:8" x14ac:dyDescent="0.2">
      <c r="A2050" s="3">
        <v>7743</v>
      </c>
      <c r="B2050" s="3" t="s">
        <v>2222</v>
      </c>
      <c r="C2050" s="3" t="s">
        <v>2217</v>
      </c>
      <c r="D2050" s="3" t="s">
        <v>2180</v>
      </c>
      <c r="E2050" s="3" t="str">
        <v>Anières</v>
      </c>
      <c r="G2050" s="19">
        <v>6597</v>
      </c>
      <c r="H2050" s="19" t="s">
        <v>4556</v>
      </c>
    </row>
    <row r="2051" spans="1:8" x14ac:dyDescent="0.2">
      <c r="A2051" s="3">
        <v>7745</v>
      </c>
      <c r="B2051" s="3" t="s">
        <v>2223</v>
      </c>
      <c r="C2051" s="3" t="s">
        <v>2217</v>
      </c>
      <c r="D2051" s="3" t="s">
        <v>2180</v>
      </c>
      <c r="E2051" s="3" t="str">
        <v>Avully</v>
      </c>
      <c r="G2051" s="19">
        <v>6598</v>
      </c>
      <c r="H2051" s="19" t="s">
        <v>4558</v>
      </c>
    </row>
    <row r="2052" spans="1:8" x14ac:dyDescent="0.2">
      <c r="A2052" s="3">
        <v>7746</v>
      </c>
      <c r="B2052" s="3" t="s">
        <v>2224</v>
      </c>
      <c r="C2052" s="3" t="s">
        <v>2217</v>
      </c>
      <c r="D2052" s="3" t="s">
        <v>2180</v>
      </c>
      <c r="E2052" s="3" t="str">
        <v>Avusy</v>
      </c>
      <c r="G2052" s="19">
        <v>6599</v>
      </c>
      <c r="H2052" s="19" t="s">
        <v>4556</v>
      </c>
    </row>
    <row r="2053" spans="1:8" x14ac:dyDescent="0.2">
      <c r="A2053" s="3">
        <v>7153</v>
      </c>
      <c r="B2053" s="3" t="s">
        <v>2225</v>
      </c>
      <c r="C2053" s="3" t="s">
        <v>2225</v>
      </c>
      <c r="D2053" s="3" t="s">
        <v>2180</v>
      </c>
      <c r="E2053" s="3" t="str">
        <v>Bardonnex</v>
      </c>
      <c r="G2053" s="19">
        <v>6600</v>
      </c>
      <c r="H2053" s="19" t="s">
        <v>4558</v>
      </c>
    </row>
    <row r="2054" spans="1:8" x14ac:dyDescent="0.2">
      <c r="A2054" s="3">
        <v>7031</v>
      </c>
      <c r="B2054" s="3" t="s">
        <v>2226</v>
      </c>
      <c r="C2054" s="3" t="s">
        <v>2227</v>
      </c>
      <c r="D2054" s="3" t="s">
        <v>2180</v>
      </c>
      <c r="E2054" s="3" t="str">
        <v>Bellevue</v>
      </c>
      <c r="G2054" s="19">
        <v>6605</v>
      </c>
      <c r="H2054" s="19" t="s">
        <v>4558</v>
      </c>
    </row>
    <row r="2055" spans="1:8" x14ac:dyDescent="0.2">
      <c r="A2055" s="3">
        <v>7032</v>
      </c>
      <c r="B2055" s="3" t="s">
        <v>2228</v>
      </c>
      <c r="C2055" s="3" t="s">
        <v>2227</v>
      </c>
      <c r="D2055" s="3" t="s">
        <v>2180</v>
      </c>
      <c r="E2055" s="3" t="str">
        <v>Bernex</v>
      </c>
      <c r="G2055" s="19">
        <v>6611</v>
      </c>
      <c r="H2055" s="19" t="s">
        <v>4558</v>
      </c>
    </row>
    <row r="2056" spans="1:8" x14ac:dyDescent="0.2">
      <c r="A2056" s="3">
        <v>7152</v>
      </c>
      <c r="B2056" s="3" t="s">
        <v>2229</v>
      </c>
      <c r="C2056" s="3" t="s">
        <v>2229</v>
      </c>
      <c r="D2056" s="3" t="s">
        <v>2180</v>
      </c>
      <c r="E2056" s="3" t="str">
        <v>Carouge (GE)</v>
      </c>
      <c r="G2056" s="19">
        <v>6612</v>
      </c>
      <c r="H2056" s="19" t="s">
        <v>4558</v>
      </c>
    </row>
    <row r="2057" spans="1:8" x14ac:dyDescent="0.2">
      <c r="A2057" s="3">
        <v>7151</v>
      </c>
      <c r="B2057" s="3" t="s">
        <v>2230</v>
      </c>
      <c r="C2057" s="3" t="s">
        <v>2230</v>
      </c>
      <c r="D2057" s="3" t="s">
        <v>2180</v>
      </c>
      <c r="E2057" s="3" t="str">
        <v>Cartigny</v>
      </c>
      <c r="G2057" s="19">
        <v>6613</v>
      </c>
      <c r="H2057" s="19" t="s">
        <v>4558</v>
      </c>
    </row>
    <row r="2058" spans="1:8" x14ac:dyDescent="0.2">
      <c r="A2058" s="3">
        <v>7116</v>
      </c>
      <c r="B2058" s="3" t="s">
        <v>2231</v>
      </c>
      <c r="C2058" s="3" t="s">
        <v>2232</v>
      </c>
      <c r="D2058" s="3" t="s">
        <v>2180</v>
      </c>
      <c r="E2058" s="3" t="str">
        <v>Céligny</v>
      </c>
      <c r="G2058" s="19">
        <v>6614</v>
      </c>
      <c r="H2058" s="19" t="s">
        <v>4558</v>
      </c>
    </row>
    <row r="2059" spans="1:8" x14ac:dyDescent="0.2">
      <c r="A2059" s="3">
        <v>7132</v>
      </c>
      <c r="B2059" s="3" t="s">
        <v>2232</v>
      </c>
      <c r="C2059" s="3" t="s">
        <v>2232</v>
      </c>
      <c r="D2059" s="3" t="s">
        <v>2180</v>
      </c>
      <c r="E2059" s="3" t="str">
        <v>Chancy</v>
      </c>
      <c r="G2059" s="19">
        <v>6616</v>
      </c>
      <c r="H2059" s="19" t="s">
        <v>4558</v>
      </c>
    </row>
    <row r="2060" spans="1:8" x14ac:dyDescent="0.2">
      <c r="A2060" s="3">
        <v>7110</v>
      </c>
      <c r="B2060" s="3" t="s">
        <v>2233</v>
      </c>
      <c r="C2060" s="3" t="s">
        <v>2234</v>
      </c>
      <c r="D2060" s="3" t="s">
        <v>2180</v>
      </c>
      <c r="E2060" s="3" t="str">
        <v>Chêne-Bougeries</v>
      </c>
      <c r="G2060" s="19">
        <v>6618</v>
      </c>
      <c r="H2060" s="19" t="s">
        <v>4558</v>
      </c>
    </row>
    <row r="2061" spans="1:8" x14ac:dyDescent="0.2">
      <c r="A2061" s="3">
        <v>7113</v>
      </c>
      <c r="B2061" s="3" t="s">
        <v>2235</v>
      </c>
      <c r="C2061" s="3" t="s">
        <v>2234</v>
      </c>
      <c r="D2061" s="3" t="s">
        <v>2180</v>
      </c>
      <c r="E2061" s="3" t="str">
        <v>Chêne-Bourg</v>
      </c>
      <c r="G2061" s="19">
        <v>6622</v>
      </c>
      <c r="H2061" s="19" t="s">
        <v>4558</v>
      </c>
    </row>
    <row r="2062" spans="1:8" x14ac:dyDescent="0.2">
      <c r="A2062" s="3">
        <v>7114</v>
      </c>
      <c r="B2062" s="3" t="s">
        <v>2236</v>
      </c>
      <c r="C2062" s="3" t="s">
        <v>2234</v>
      </c>
      <c r="D2062" s="3" t="s">
        <v>2180</v>
      </c>
      <c r="E2062" s="3" t="str">
        <v>Choulex</v>
      </c>
      <c r="G2062" s="19">
        <v>6631</v>
      </c>
      <c r="H2062" s="19" t="s">
        <v>4556</v>
      </c>
    </row>
    <row r="2063" spans="1:8" x14ac:dyDescent="0.2">
      <c r="A2063" s="3">
        <v>7115</v>
      </c>
      <c r="B2063" s="3" t="s">
        <v>2237</v>
      </c>
      <c r="C2063" s="3" t="s">
        <v>2234</v>
      </c>
      <c r="D2063" s="3" t="s">
        <v>2180</v>
      </c>
      <c r="E2063" s="3" t="str">
        <v>Collex-Bossy</v>
      </c>
      <c r="G2063" s="19">
        <v>6632</v>
      </c>
      <c r="H2063" s="19" t="s">
        <v>4556</v>
      </c>
    </row>
    <row r="2064" spans="1:8" x14ac:dyDescent="0.2">
      <c r="A2064" s="3">
        <v>7116</v>
      </c>
      <c r="B2064" s="3" t="s">
        <v>2238</v>
      </c>
      <c r="C2064" s="3" t="s">
        <v>2234</v>
      </c>
      <c r="D2064" s="3" t="s">
        <v>2180</v>
      </c>
      <c r="E2064" s="3" t="str">
        <v>Collonge-Bellerive</v>
      </c>
      <c r="G2064" s="19">
        <v>6633</v>
      </c>
      <c r="H2064" s="19" t="s">
        <v>4556</v>
      </c>
    </row>
    <row r="2065" spans="1:8" x14ac:dyDescent="0.2">
      <c r="A2065" s="3">
        <v>7142</v>
      </c>
      <c r="B2065" s="3" t="s">
        <v>2239</v>
      </c>
      <c r="C2065" s="3" t="s">
        <v>2234</v>
      </c>
      <c r="D2065" s="3" t="s">
        <v>2180</v>
      </c>
      <c r="E2065" s="3" t="str">
        <v>Cologny</v>
      </c>
      <c r="G2065" s="19">
        <v>6634</v>
      </c>
      <c r="H2065" s="19" t="s">
        <v>4556</v>
      </c>
    </row>
    <row r="2066" spans="1:8" x14ac:dyDescent="0.2">
      <c r="A2066" s="3">
        <v>7143</v>
      </c>
      <c r="B2066" s="3" t="s">
        <v>2240</v>
      </c>
      <c r="C2066" s="3" t="s">
        <v>2234</v>
      </c>
      <c r="D2066" s="3" t="s">
        <v>2180</v>
      </c>
      <c r="E2066" s="3" t="str">
        <v>Confignon</v>
      </c>
      <c r="G2066" s="19">
        <v>6635</v>
      </c>
      <c r="H2066" s="19" t="s">
        <v>4556</v>
      </c>
    </row>
    <row r="2067" spans="1:8" x14ac:dyDescent="0.2">
      <c r="A2067" s="3">
        <v>7144</v>
      </c>
      <c r="B2067" s="3" t="s">
        <v>2241</v>
      </c>
      <c r="C2067" s="3" t="s">
        <v>2234</v>
      </c>
      <c r="D2067" s="3" t="s">
        <v>2180</v>
      </c>
      <c r="E2067" s="3" t="str">
        <v>Corsier (GE)</v>
      </c>
      <c r="G2067" s="19">
        <v>6636</v>
      </c>
      <c r="H2067" s="19" t="s">
        <v>4556</v>
      </c>
    </row>
    <row r="2068" spans="1:8" x14ac:dyDescent="0.2">
      <c r="A2068" s="3">
        <v>7145</v>
      </c>
      <c r="B2068" s="3" t="s">
        <v>2242</v>
      </c>
      <c r="C2068" s="3" t="s">
        <v>2234</v>
      </c>
      <c r="D2068" s="3" t="s">
        <v>2180</v>
      </c>
      <c r="E2068" s="3" t="str">
        <v>Dardagny</v>
      </c>
      <c r="G2068" s="19">
        <v>6637</v>
      </c>
      <c r="H2068" s="19" t="s">
        <v>4549</v>
      </c>
    </row>
    <row r="2069" spans="1:8" x14ac:dyDescent="0.2">
      <c r="A2069" s="3">
        <v>7146</v>
      </c>
      <c r="B2069" s="3" t="s">
        <v>2243</v>
      </c>
      <c r="C2069" s="3" t="s">
        <v>2234</v>
      </c>
      <c r="D2069" s="3" t="s">
        <v>2180</v>
      </c>
      <c r="E2069" s="3" t="str">
        <v>Genève</v>
      </c>
      <c r="G2069" s="19">
        <v>6644</v>
      </c>
      <c r="H2069" s="19" t="s">
        <v>4558</v>
      </c>
    </row>
    <row r="2070" spans="1:8" x14ac:dyDescent="0.2">
      <c r="A2070" s="3">
        <v>7147</v>
      </c>
      <c r="B2070" s="3" t="s">
        <v>2244</v>
      </c>
      <c r="C2070" s="3" t="s">
        <v>2234</v>
      </c>
      <c r="D2070" s="3" t="s">
        <v>2180</v>
      </c>
      <c r="E2070" s="3" t="str">
        <v>Genthod</v>
      </c>
      <c r="G2070" s="19">
        <v>6645</v>
      </c>
      <c r="H2070" s="19" t="s">
        <v>4558</v>
      </c>
    </row>
    <row r="2071" spans="1:8" x14ac:dyDescent="0.2">
      <c r="A2071" s="3">
        <v>7148</v>
      </c>
      <c r="B2071" s="3" t="s">
        <v>2245</v>
      </c>
      <c r="C2071" s="3" t="s">
        <v>2234</v>
      </c>
      <c r="D2071" s="3" t="s">
        <v>2180</v>
      </c>
      <c r="E2071" s="3" t="str">
        <v>Le Grand-Saconnex</v>
      </c>
      <c r="G2071" s="19">
        <v>6646</v>
      </c>
      <c r="H2071" s="19" t="s">
        <v>4558</v>
      </c>
    </row>
    <row r="2072" spans="1:8" x14ac:dyDescent="0.2">
      <c r="A2072" s="3">
        <v>7149</v>
      </c>
      <c r="B2072" s="3" t="s">
        <v>2246</v>
      </c>
      <c r="C2072" s="3" t="s">
        <v>2234</v>
      </c>
      <c r="D2072" s="3" t="s">
        <v>2180</v>
      </c>
      <c r="E2072" s="3" t="str">
        <v>Gy</v>
      </c>
      <c r="G2072" s="19">
        <v>6647</v>
      </c>
      <c r="H2072" s="19" t="s">
        <v>4556</v>
      </c>
    </row>
    <row r="2073" spans="1:8" x14ac:dyDescent="0.2">
      <c r="A2073" s="3">
        <v>7111</v>
      </c>
      <c r="B2073" s="3" t="s">
        <v>2247</v>
      </c>
      <c r="C2073" s="3" t="s">
        <v>2248</v>
      </c>
      <c r="D2073" s="3" t="s">
        <v>2180</v>
      </c>
      <c r="E2073" s="3" t="str">
        <v>Hermance</v>
      </c>
      <c r="G2073" s="19">
        <v>6648</v>
      </c>
      <c r="H2073" s="19" t="s">
        <v>4558</v>
      </c>
    </row>
    <row r="2074" spans="1:8" x14ac:dyDescent="0.2">
      <c r="A2074" s="3">
        <v>7112</v>
      </c>
      <c r="B2074" s="3" t="s">
        <v>2249</v>
      </c>
      <c r="C2074" s="3" t="s">
        <v>2248</v>
      </c>
      <c r="D2074" s="3" t="s">
        <v>2180</v>
      </c>
      <c r="E2074" s="3" t="str">
        <v>Jussy</v>
      </c>
      <c r="G2074" s="19">
        <v>6652</v>
      </c>
      <c r="H2074" s="19" t="s">
        <v>4558</v>
      </c>
    </row>
    <row r="2075" spans="1:8" x14ac:dyDescent="0.2">
      <c r="A2075" s="3">
        <v>7126</v>
      </c>
      <c r="B2075" s="3" t="s">
        <v>2250</v>
      </c>
      <c r="C2075" s="3" t="s">
        <v>2248</v>
      </c>
      <c r="D2075" s="3" t="s">
        <v>2180</v>
      </c>
      <c r="E2075" s="3" t="str">
        <v>Laconnex</v>
      </c>
      <c r="G2075" s="19">
        <v>6653</v>
      </c>
      <c r="H2075" s="19" t="s">
        <v>4558</v>
      </c>
    </row>
    <row r="2076" spans="1:8" x14ac:dyDescent="0.2">
      <c r="A2076" s="3">
        <v>7127</v>
      </c>
      <c r="B2076" s="3" t="s">
        <v>2251</v>
      </c>
      <c r="C2076" s="3" t="s">
        <v>2248</v>
      </c>
      <c r="D2076" s="3" t="s">
        <v>2180</v>
      </c>
      <c r="E2076" s="3" t="str">
        <v>Lancy</v>
      </c>
      <c r="G2076" s="19">
        <v>6654</v>
      </c>
      <c r="H2076" s="19" t="s">
        <v>4558</v>
      </c>
    </row>
    <row r="2077" spans="1:8" x14ac:dyDescent="0.2">
      <c r="A2077" s="3">
        <v>7128</v>
      </c>
      <c r="B2077" s="3" t="s">
        <v>2252</v>
      </c>
      <c r="C2077" s="3" t="s">
        <v>2248</v>
      </c>
      <c r="D2077" s="3" t="s">
        <v>2180</v>
      </c>
      <c r="E2077" s="3" t="str">
        <v>Meinier</v>
      </c>
      <c r="G2077" s="19">
        <v>6655</v>
      </c>
      <c r="H2077" s="19" t="s">
        <v>4558</v>
      </c>
    </row>
    <row r="2078" spans="1:8" x14ac:dyDescent="0.2">
      <c r="A2078" s="3">
        <v>7130</v>
      </c>
      <c r="B2078" s="3" t="s">
        <v>2253</v>
      </c>
      <c r="C2078" s="3" t="s">
        <v>2248</v>
      </c>
      <c r="D2078" s="3" t="s">
        <v>2180</v>
      </c>
      <c r="E2078" s="3" t="str">
        <v>Meyrin</v>
      </c>
      <c r="G2078" s="19">
        <v>6656</v>
      </c>
      <c r="H2078" s="19" t="s">
        <v>4558</v>
      </c>
    </row>
    <row r="2079" spans="1:8" x14ac:dyDescent="0.2">
      <c r="A2079" s="3">
        <v>7130</v>
      </c>
      <c r="B2079" s="3" t="s">
        <v>2254</v>
      </c>
      <c r="C2079" s="3" t="s">
        <v>2248</v>
      </c>
      <c r="D2079" s="3" t="s">
        <v>2180</v>
      </c>
      <c r="E2079" s="3" t="str">
        <v>Onex</v>
      </c>
      <c r="G2079" s="19">
        <v>6657</v>
      </c>
      <c r="H2079" s="19" t="s">
        <v>4558</v>
      </c>
    </row>
    <row r="2080" spans="1:8" x14ac:dyDescent="0.2">
      <c r="A2080" s="3">
        <v>7130</v>
      </c>
      <c r="B2080" s="3" t="s">
        <v>2254</v>
      </c>
      <c r="C2080" s="3" t="s">
        <v>2248</v>
      </c>
      <c r="D2080" s="3" t="s">
        <v>2180</v>
      </c>
      <c r="E2080" s="3" t="str">
        <v>Perly-Certoux</v>
      </c>
      <c r="G2080" s="19">
        <v>6658</v>
      </c>
      <c r="H2080" s="19" t="s">
        <v>4558</v>
      </c>
    </row>
    <row r="2081" spans="1:8" x14ac:dyDescent="0.2">
      <c r="A2081" s="3">
        <v>7141</v>
      </c>
      <c r="B2081" s="3" t="s">
        <v>2255</v>
      </c>
      <c r="C2081" s="3" t="s">
        <v>2248</v>
      </c>
      <c r="D2081" s="3" t="s">
        <v>2180</v>
      </c>
      <c r="E2081" s="3" t="str">
        <v>Plan-les-Ouates</v>
      </c>
      <c r="G2081" s="19">
        <v>6659</v>
      </c>
      <c r="H2081" s="19" t="s">
        <v>4558</v>
      </c>
    </row>
    <row r="2082" spans="1:8" x14ac:dyDescent="0.2">
      <c r="A2082" s="3">
        <v>7154</v>
      </c>
      <c r="B2082" s="3" t="s">
        <v>2256</v>
      </c>
      <c r="C2082" s="3" t="s">
        <v>2248</v>
      </c>
      <c r="D2082" s="3" t="s">
        <v>2180</v>
      </c>
      <c r="E2082" s="3" t="str">
        <v>Pregny-Chambésy</v>
      </c>
      <c r="G2082" s="19">
        <v>6661</v>
      </c>
      <c r="H2082" s="19" t="s">
        <v>4558</v>
      </c>
    </row>
    <row r="2083" spans="1:8" x14ac:dyDescent="0.2">
      <c r="A2083" s="3">
        <v>7155</v>
      </c>
      <c r="B2083" s="3" t="s">
        <v>2257</v>
      </c>
      <c r="C2083" s="3" t="s">
        <v>2248</v>
      </c>
      <c r="D2083" s="3" t="s">
        <v>2180</v>
      </c>
      <c r="E2083" s="3" t="str">
        <v>Presinge</v>
      </c>
      <c r="G2083" s="19">
        <v>6662</v>
      </c>
      <c r="H2083" s="19" t="s">
        <v>4558</v>
      </c>
    </row>
    <row r="2084" spans="1:8" x14ac:dyDescent="0.2">
      <c r="A2084" s="3">
        <v>7155</v>
      </c>
      <c r="B2084" s="3" t="s">
        <v>2257</v>
      </c>
      <c r="C2084" s="3" t="s">
        <v>2248</v>
      </c>
      <c r="D2084" s="3" t="s">
        <v>2180</v>
      </c>
      <c r="E2084" s="3" t="str">
        <v>Puplinge</v>
      </c>
      <c r="G2084" s="19">
        <v>6663</v>
      </c>
      <c r="H2084" s="19" t="s">
        <v>4558</v>
      </c>
    </row>
    <row r="2085" spans="1:8" x14ac:dyDescent="0.2">
      <c r="A2085" s="3">
        <v>7156</v>
      </c>
      <c r="B2085" s="3" t="s">
        <v>2258</v>
      </c>
      <c r="C2085" s="3" t="s">
        <v>2248</v>
      </c>
      <c r="D2085" s="3" t="s">
        <v>2180</v>
      </c>
      <c r="E2085" s="3" t="str">
        <v>Russin</v>
      </c>
      <c r="G2085" s="19">
        <v>6664</v>
      </c>
      <c r="H2085" s="19" t="s">
        <v>4558</v>
      </c>
    </row>
    <row r="2086" spans="1:8" x14ac:dyDescent="0.2">
      <c r="A2086" s="3">
        <v>7156</v>
      </c>
      <c r="B2086" s="3" t="s">
        <v>2259</v>
      </c>
      <c r="C2086" s="3" t="s">
        <v>2248</v>
      </c>
      <c r="D2086" s="3" t="s">
        <v>2180</v>
      </c>
      <c r="E2086" s="3" t="str">
        <v>Satigny</v>
      </c>
      <c r="G2086" s="19">
        <v>6670</v>
      </c>
      <c r="H2086" s="19" t="s">
        <v>4558</v>
      </c>
    </row>
    <row r="2087" spans="1:8" x14ac:dyDescent="0.2">
      <c r="A2087" s="3">
        <v>7157</v>
      </c>
      <c r="B2087" s="3" t="s">
        <v>2260</v>
      </c>
      <c r="C2087" s="3" t="s">
        <v>2248</v>
      </c>
      <c r="D2087" s="3" t="s">
        <v>2180</v>
      </c>
      <c r="E2087" s="3" t="str">
        <v>Soral</v>
      </c>
      <c r="G2087" s="19">
        <v>6672</v>
      </c>
      <c r="H2087" s="19" t="s">
        <v>4558</v>
      </c>
    </row>
    <row r="2088" spans="1:8" x14ac:dyDescent="0.2">
      <c r="A2088" s="3">
        <v>7413</v>
      </c>
      <c r="B2088" s="3" t="s">
        <v>2261</v>
      </c>
      <c r="C2088" s="3" t="s">
        <v>2262</v>
      </c>
      <c r="D2088" s="3" t="s">
        <v>2180</v>
      </c>
      <c r="E2088" s="3" t="str">
        <v>Thônex</v>
      </c>
      <c r="G2088" s="19">
        <v>6673</v>
      </c>
      <c r="H2088" s="19" t="s">
        <v>4558</v>
      </c>
    </row>
    <row r="2089" spans="1:8" x14ac:dyDescent="0.2">
      <c r="A2089" s="3">
        <v>7414</v>
      </c>
      <c r="B2089" s="3" t="s">
        <v>2262</v>
      </c>
      <c r="C2089" s="3" t="s">
        <v>2262</v>
      </c>
      <c r="D2089" s="3" t="s">
        <v>2180</v>
      </c>
      <c r="E2089" s="3" t="str">
        <v>Troinex</v>
      </c>
      <c r="G2089" s="19">
        <v>6674</v>
      </c>
      <c r="H2089" s="19" t="s">
        <v>4558</v>
      </c>
    </row>
    <row r="2090" spans="1:8" x14ac:dyDescent="0.2">
      <c r="A2090" s="3">
        <v>7405</v>
      </c>
      <c r="B2090" s="3" t="s">
        <v>2263</v>
      </c>
      <c r="C2090" s="3" t="s">
        <v>2263</v>
      </c>
      <c r="D2090" s="3" t="s">
        <v>2180</v>
      </c>
      <c r="E2090" s="3" t="str">
        <v>Vandoeuvres</v>
      </c>
      <c r="G2090" s="19">
        <v>6675</v>
      </c>
      <c r="H2090" s="19" t="s">
        <v>4558</v>
      </c>
    </row>
    <row r="2091" spans="1:8" x14ac:dyDescent="0.2">
      <c r="A2091" s="3">
        <v>7412</v>
      </c>
      <c r="B2091" s="3" t="s">
        <v>2264</v>
      </c>
      <c r="C2091" s="3" t="s">
        <v>2264</v>
      </c>
      <c r="D2091" s="3" t="s">
        <v>2180</v>
      </c>
      <c r="E2091" s="3" t="str">
        <v>Vernier</v>
      </c>
      <c r="G2091" s="19">
        <v>6676</v>
      </c>
      <c r="H2091" s="19" t="s">
        <v>4558</v>
      </c>
    </row>
    <row r="2092" spans="1:8" x14ac:dyDescent="0.2">
      <c r="A2092" s="3">
        <v>7411</v>
      </c>
      <c r="B2092" s="3" t="s">
        <v>2265</v>
      </c>
      <c r="C2092" s="3" t="s">
        <v>2265</v>
      </c>
      <c r="D2092" s="3" t="s">
        <v>2180</v>
      </c>
      <c r="E2092" s="3" t="str">
        <v>Versoix</v>
      </c>
      <c r="G2092" s="19">
        <v>6677</v>
      </c>
      <c r="H2092" s="19" t="s">
        <v>4558</v>
      </c>
    </row>
    <row r="2093" spans="1:8" x14ac:dyDescent="0.2">
      <c r="A2093" s="3">
        <v>7408</v>
      </c>
      <c r="B2093" s="3" t="s">
        <v>2266</v>
      </c>
      <c r="C2093" s="3" t="s">
        <v>2266</v>
      </c>
      <c r="D2093" s="3" t="s">
        <v>2180</v>
      </c>
      <c r="E2093" s="3" t="str">
        <v>Veyrier</v>
      </c>
      <c r="G2093" s="19">
        <v>6678</v>
      </c>
      <c r="H2093" s="19" t="s">
        <v>4558</v>
      </c>
    </row>
    <row r="2094" spans="1:8" x14ac:dyDescent="0.2">
      <c r="A2094" s="3">
        <v>7421</v>
      </c>
      <c r="B2094" s="3" t="s">
        <v>2267</v>
      </c>
      <c r="C2094" s="3" t="s">
        <v>2266</v>
      </c>
      <c r="D2094" s="3" t="s">
        <v>2180</v>
      </c>
      <c r="E2094" s="3" t="str">
        <v>Boécourt</v>
      </c>
      <c r="G2094" s="19">
        <v>6682</v>
      </c>
      <c r="H2094" s="19" t="s">
        <v>4558</v>
      </c>
    </row>
    <row r="2095" spans="1:8" x14ac:dyDescent="0.2">
      <c r="A2095" s="3">
        <v>7422</v>
      </c>
      <c r="B2095" s="3" t="s">
        <v>2268</v>
      </c>
      <c r="C2095" s="3" t="s">
        <v>2266</v>
      </c>
      <c r="D2095" s="3" t="s">
        <v>2180</v>
      </c>
      <c r="E2095" s="3" t="str">
        <v>Bourrignon</v>
      </c>
      <c r="G2095" s="19">
        <v>6683</v>
      </c>
      <c r="H2095" s="19" t="s">
        <v>4549</v>
      </c>
    </row>
    <row r="2096" spans="1:8" x14ac:dyDescent="0.2">
      <c r="A2096" s="3">
        <v>7423</v>
      </c>
      <c r="B2096" s="3" t="s">
        <v>2269</v>
      </c>
      <c r="C2096" s="3" t="s">
        <v>2266</v>
      </c>
      <c r="D2096" s="3" t="s">
        <v>2180</v>
      </c>
      <c r="E2096" s="3" t="str">
        <v>Châtillon (JU)</v>
      </c>
      <c r="G2096" s="19">
        <v>6684</v>
      </c>
      <c r="H2096" s="19" t="s">
        <v>4549</v>
      </c>
    </row>
    <row r="2097" spans="1:8" x14ac:dyDescent="0.2">
      <c r="A2097" s="3">
        <v>7423</v>
      </c>
      <c r="B2097" s="3" t="s">
        <v>2270</v>
      </c>
      <c r="C2097" s="3" t="s">
        <v>2266</v>
      </c>
      <c r="D2097" s="3" t="s">
        <v>2180</v>
      </c>
      <c r="E2097" s="3" t="str">
        <v>Courchapoix</v>
      </c>
      <c r="G2097" s="19">
        <v>6685</v>
      </c>
      <c r="H2097" s="19" t="s">
        <v>4549</v>
      </c>
    </row>
    <row r="2098" spans="1:8" x14ac:dyDescent="0.2">
      <c r="A2098" s="3">
        <v>7424</v>
      </c>
      <c r="B2098" s="3" t="s">
        <v>2271</v>
      </c>
      <c r="C2098" s="3" t="s">
        <v>2266</v>
      </c>
      <c r="D2098" s="3" t="s">
        <v>2180</v>
      </c>
      <c r="E2098" s="3" t="str">
        <v>Courrendlin</v>
      </c>
      <c r="G2098" s="19">
        <v>6690</v>
      </c>
      <c r="H2098" s="19" t="s">
        <v>4558</v>
      </c>
    </row>
    <row r="2099" spans="1:8" x14ac:dyDescent="0.2">
      <c r="A2099" s="3">
        <v>7424</v>
      </c>
      <c r="B2099" s="3" t="s">
        <v>2272</v>
      </c>
      <c r="C2099" s="3" t="s">
        <v>2266</v>
      </c>
      <c r="D2099" s="3" t="s">
        <v>2180</v>
      </c>
      <c r="E2099" s="3" t="str">
        <v>Courroux</v>
      </c>
      <c r="G2099" s="19">
        <v>6692</v>
      </c>
      <c r="H2099" s="19" t="s">
        <v>4558</v>
      </c>
    </row>
    <row r="2100" spans="1:8" x14ac:dyDescent="0.2">
      <c r="A2100" s="3">
        <v>7426</v>
      </c>
      <c r="B2100" s="3" t="s">
        <v>2273</v>
      </c>
      <c r="C2100" s="3" t="s">
        <v>2273</v>
      </c>
      <c r="D2100" s="3" t="s">
        <v>2180</v>
      </c>
      <c r="E2100" s="3" t="str">
        <v>Courtételle</v>
      </c>
      <c r="G2100" s="19">
        <v>6693</v>
      </c>
      <c r="H2100" s="19" t="s">
        <v>4558</v>
      </c>
    </row>
    <row r="2101" spans="1:8" x14ac:dyDescent="0.2">
      <c r="A2101" s="3">
        <v>7426</v>
      </c>
      <c r="B2101" s="3" t="s">
        <v>2273</v>
      </c>
      <c r="C2101" s="3" t="s">
        <v>2273</v>
      </c>
      <c r="D2101" s="3" t="s">
        <v>2180</v>
      </c>
      <c r="E2101" s="3" t="str">
        <v>Delémont</v>
      </c>
      <c r="G2101" s="19">
        <v>6694</v>
      </c>
      <c r="H2101" s="19" t="s">
        <v>4549</v>
      </c>
    </row>
    <row r="2102" spans="1:8" x14ac:dyDescent="0.2">
      <c r="A2102" s="3">
        <v>7425</v>
      </c>
      <c r="B2102" s="3" t="s">
        <v>2274</v>
      </c>
      <c r="C2102" s="3" t="s">
        <v>2274</v>
      </c>
      <c r="D2102" s="3" t="s">
        <v>2180</v>
      </c>
      <c r="E2102" s="3" t="str">
        <v>Develier</v>
      </c>
      <c r="G2102" s="19">
        <v>6695</v>
      </c>
      <c r="H2102" s="19" t="s">
        <v>4549</v>
      </c>
    </row>
    <row r="2103" spans="1:8" x14ac:dyDescent="0.2">
      <c r="A2103" s="3">
        <v>7430</v>
      </c>
      <c r="B2103" s="3" t="s">
        <v>2275</v>
      </c>
      <c r="C2103" s="3" t="s">
        <v>2275</v>
      </c>
      <c r="D2103" s="3" t="s">
        <v>2180</v>
      </c>
      <c r="E2103" s="3" t="str">
        <v>Ederswiler</v>
      </c>
      <c r="G2103" s="19">
        <v>6696</v>
      </c>
      <c r="H2103" s="19" t="s">
        <v>4549</v>
      </c>
    </row>
    <row r="2104" spans="1:8" x14ac:dyDescent="0.2">
      <c r="A2104" s="3">
        <v>7431</v>
      </c>
      <c r="B2104" s="3" t="s">
        <v>2276</v>
      </c>
      <c r="C2104" s="3" t="s">
        <v>2275</v>
      </c>
      <c r="D2104" s="3" t="s">
        <v>2180</v>
      </c>
      <c r="E2104" s="3" t="str">
        <v>Mervelier</v>
      </c>
      <c r="G2104" s="19">
        <v>6702</v>
      </c>
      <c r="H2104" s="19" t="s">
        <v>4556</v>
      </c>
    </row>
    <row r="2105" spans="1:8" x14ac:dyDescent="0.2">
      <c r="A2105" s="3">
        <v>7431</v>
      </c>
      <c r="B2105" s="3" t="s">
        <v>2277</v>
      </c>
      <c r="C2105" s="3" t="s">
        <v>2275</v>
      </c>
      <c r="D2105" s="3" t="s">
        <v>2180</v>
      </c>
      <c r="E2105" s="3" t="str">
        <v>Mettembert</v>
      </c>
      <c r="G2105" s="19">
        <v>6703</v>
      </c>
      <c r="H2105" s="19" t="s">
        <v>4556</v>
      </c>
    </row>
    <row r="2106" spans="1:8" x14ac:dyDescent="0.2">
      <c r="A2106" s="3">
        <v>7428</v>
      </c>
      <c r="B2106" s="3" t="s">
        <v>2278</v>
      </c>
      <c r="C2106" s="3" t="s">
        <v>2278</v>
      </c>
      <c r="D2106" s="3" t="s">
        <v>2180</v>
      </c>
      <c r="E2106" s="3" t="str">
        <v>Movelier</v>
      </c>
      <c r="G2106" s="19">
        <v>6705</v>
      </c>
      <c r="H2106" s="19" t="s">
        <v>4556</v>
      </c>
    </row>
    <row r="2107" spans="1:8" x14ac:dyDescent="0.2">
      <c r="A2107" s="3">
        <v>7427</v>
      </c>
      <c r="B2107" s="3" t="s">
        <v>2279</v>
      </c>
      <c r="C2107" s="3" t="s">
        <v>2279</v>
      </c>
      <c r="D2107" s="3" t="s">
        <v>2180</v>
      </c>
      <c r="E2107" s="3" t="str">
        <v>Pleigne</v>
      </c>
      <c r="G2107" s="19">
        <v>6707</v>
      </c>
      <c r="H2107" s="19" t="s">
        <v>4558</v>
      </c>
    </row>
    <row r="2108" spans="1:8" x14ac:dyDescent="0.2">
      <c r="A2108" s="3">
        <v>7104</v>
      </c>
      <c r="B2108" s="3" t="s">
        <v>2280</v>
      </c>
      <c r="C2108" s="3" t="s">
        <v>2281</v>
      </c>
      <c r="D2108" s="3" t="s">
        <v>2180</v>
      </c>
      <c r="E2108" s="3" t="str">
        <v>Rossemaison</v>
      </c>
      <c r="G2108" s="19">
        <v>6710</v>
      </c>
      <c r="H2108" s="19" t="s">
        <v>4558</v>
      </c>
    </row>
    <row r="2109" spans="1:8" x14ac:dyDescent="0.2">
      <c r="A2109" s="3">
        <v>7106</v>
      </c>
      <c r="B2109" s="3" t="s">
        <v>2282</v>
      </c>
      <c r="C2109" s="3" t="s">
        <v>2281</v>
      </c>
      <c r="D2109" s="3" t="s">
        <v>2180</v>
      </c>
      <c r="E2109" s="3" t="str">
        <v>Saulcy</v>
      </c>
      <c r="G2109" s="19">
        <v>6713</v>
      </c>
      <c r="H2109" s="19" t="s">
        <v>4558</v>
      </c>
    </row>
    <row r="2110" spans="1:8" x14ac:dyDescent="0.2">
      <c r="A2110" s="3">
        <v>7107</v>
      </c>
      <c r="B2110" s="3" t="s">
        <v>2283</v>
      </c>
      <c r="C2110" s="3" t="s">
        <v>2281</v>
      </c>
      <c r="D2110" s="3" t="s">
        <v>2180</v>
      </c>
      <c r="E2110" s="3" t="str">
        <v>Soyhières</v>
      </c>
      <c r="G2110" s="19">
        <v>6714</v>
      </c>
      <c r="H2110" s="19" t="s">
        <v>4558</v>
      </c>
    </row>
    <row r="2111" spans="1:8" x14ac:dyDescent="0.2">
      <c r="A2111" s="3">
        <v>7109</v>
      </c>
      <c r="B2111" s="3" t="s">
        <v>2284</v>
      </c>
      <c r="C2111" s="3" t="s">
        <v>2281</v>
      </c>
      <c r="D2111" s="3" t="s">
        <v>2180</v>
      </c>
      <c r="E2111" s="3" t="str">
        <v>Haute-Sorne</v>
      </c>
      <c r="G2111" s="19">
        <v>6715</v>
      </c>
      <c r="H2111" s="19" t="s">
        <v>4556</v>
      </c>
    </row>
    <row r="2112" spans="1:8" x14ac:dyDescent="0.2">
      <c r="A2112" s="3">
        <v>7122</v>
      </c>
      <c r="B2112" s="3" t="s">
        <v>2285</v>
      </c>
      <c r="C2112" s="3" t="s">
        <v>2281</v>
      </c>
      <c r="D2112" s="3" t="s">
        <v>2180</v>
      </c>
      <c r="E2112" s="3" t="str">
        <v>Val Terbi</v>
      </c>
      <c r="G2112" s="19">
        <v>6716</v>
      </c>
      <c r="H2112" s="19" t="s">
        <v>4556</v>
      </c>
    </row>
    <row r="2113" spans="1:8" x14ac:dyDescent="0.2">
      <c r="A2113" s="3">
        <v>7404</v>
      </c>
      <c r="B2113" s="3" t="s">
        <v>2286</v>
      </c>
      <c r="C2113" s="3" t="s">
        <v>2287</v>
      </c>
      <c r="D2113" s="3" t="s">
        <v>2180</v>
      </c>
      <c r="E2113" s="3" t="str">
        <v>Le Bémont (JU)</v>
      </c>
      <c r="G2113" s="19">
        <v>6717</v>
      </c>
      <c r="H2113" s="19" t="s">
        <v>4549</v>
      </c>
    </row>
    <row r="2114" spans="1:8" x14ac:dyDescent="0.2">
      <c r="A2114" s="3">
        <v>7407</v>
      </c>
      <c r="B2114" s="3" t="s">
        <v>2288</v>
      </c>
      <c r="C2114" s="3" t="s">
        <v>2287</v>
      </c>
      <c r="D2114" s="3" t="s">
        <v>2180</v>
      </c>
      <c r="E2114" s="3" t="str">
        <v>Les Bois</v>
      </c>
      <c r="G2114" s="19">
        <v>6718</v>
      </c>
      <c r="H2114" s="19" t="s">
        <v>4549</v>
      </c>
    </row>
    <row r="2115" spans="1:8" x14ac:dyDescent="0.2">
      <c r="A2115" s="3">
        <v>7415</v>
      </c>
      <c r="B2115" s="3" t="s">
        <v>2289</v>
      </c>
      <c r="C2115" s="3" t="s">
        <v>2287</v>
      </c>
      <c r="D2115" s="3" t="s">
        <v>2180</v>
      </c>
      <c r="E2115" s="3" t="str">
        <v>Les Breuleux</v>
      </c>
      <c r="G2115" s="19">
        <v>6719</v>
      </c>
      <c r="H2115" s="19" t="s">
        <v>4549</v>
      </c>
    </row>
    <row r="2116" spans="1:8" x14ac:dyDescent="0.2">
      <c r="A2116" s="3">
        <v>7415</v>
      </c>
      <c r="B2116" s="3" t="s">
        <v>2290</v>
      </c>
      <c r="C2116" s="3" t="s">
        <v>2287</v>
      </c>
      <c r="D2116" s="3" t="s">
        <v>2180</v>
      </c>
      <c r="E2116" s="3" t="str">
        <v>La Chaux-des-Breuleux</v>
      </c>
      <c r="G2116" s="19">
        <v>6720</v>
      </c>
      <c r="H2116" s="19" t="s">
        <v>4559</v>
      </c>
    </row>
    <row r="2117" spans="1:8" x14ac:dyDescent="0.2">
      <c r="A2117" s="3">
        <v>7416</v>
      </c>
      <c r="B2117" s="3" t="s">
        <v>2291</v>
      </c>
      <c r="C2117" s="3" t="s">
        <v>2287</v>
      </c>
      <c r="D2117" s="3" t="s">
        <v>2180</v>
      </c>
      <c r="E2117" s="3" t="str">
        <v>Les Enfers</v>
      </c>
      <c r="G2117" s="19">
        <v>6721</v>
      </c>
      <c r="H2117" s="19" t="s">
        <v>4556</v>
      </c>
    </row>
    <row r="2118" spans="1:8" x14ac:dyDescent="0.2">
      <c r="A2118" s="3">
        <v>7417</v>
      </c>
      <c r="B2118" s="3" t="s">
        <v>2292</v>
      </c>
      <c r="C2118" s="3" t="s">
        <v>2287</v>
      </c>
      <c r="D2118" s="3" t="s">
        <v>2180</v>
      </c>
      <c r="E2118" s="3" t="str">
        <v>Les Genevez (JU)</v>
      </c>
      <c r="G2118" s="19">
        <v>6722</v>
      </c>
      <c r="H2118" s="19" t="s">
        <v>4556</v>
      </c>
    </row>
    <row r="2119" spans="1:8" x14ac:dyDescent="0.2">
      <c r="A2119" s="3">
        <v>7418</v>
      </c>
      <c r="B2119" s="3" t="s">
        <v>2293</v>
      </c>
      <c r="C2119" s="3" t="s">
        <v>2287</v>
      </c>
      <c r="D2119" s="3" t="s">
        <v>2180</v>
      </c>
      <c r="E2119" s="3" t="str">
        <v>Lajoux (JU)</v>
      </c>
      <c r="G2119" s="19">
        <v>6723</v>
      </c>
      <c r="H2119" s="19" t="s">
        <v>4556</v>
      </c>
    </row>
    <row r="2120" spans="1:8" x14ac:dyDescent="0.2">
      <c r="A2120" s="3">
        <v>7419</v>
      </c>
      <c r="B2120" s="3" t="s">
        <v>2294</v>
      </c>
      <c r="C2120" s="3" t="s">
        <v>2287</v>
      </c>
      <c r="D2120" s="3" t="s">
        <v>2180</v>
      </c>
      <c r="E2120" s="3" t="str">
        <v>Montfaucon</v>
      </c>
      <c r="G2120" s="19">
        <v>6724</v>
      </c>
      <c r="H2120" s="19" t="s">
        <v>4549</v>
      </c>
    </row>
    <row r="2121" spans="1:8" x14ac:dyDescent="0.2">
      <c r="A2121" s="3">
        <v>7447</v>
      </c>
      <c r="B2121" s="3" t="s">
        <v>2295</v>
      </c>
      <c r="C2121" s="3" t="s">
        <v>2295</v>
      </c>
      <c r="D2121" s="3" t="s">
        <v>2180</v>
      </c>
      <c r="E2121" s="3" t="str">
        <v>Muriaux</v>
      </c>
      <c r="G2121" s="19">
        <v>6742</v>
      </c>
      <c r="H2121" s="19" t="s">
        <v>4558</v>
      </c>
    </row>
    <row r="2122" spans="1:8" x14ac:dyDescent="0.2">
      <c r="A2122" s="3">
        <v>7448</v>
      </c>
      <c r="B2122" s="3" t="s">
        <v>2296</v>
      </c>
      <c r="C2122" s="3" t="s">
        <v>2295</v>
      </c>
      <c r="D2122" s="3" t="s">
        <v>2180</v>
      </c>
      <c r="E2122" s="3" t="str">
        <v>Le Noirmont</v>
      </c>
      <c r="G2122" s="19">
        <v>6743</v>
      </c>
      <c r="H2122" s="19" t="s">
        <v>4558</v>
      </c>
    </row>
    <row r="2123" spans="1:8" x14ac:dyDescent="0.2">
      <c r="A2123" s="3">
        <v>7434</v>
      </c>
      <c r="B2123" s="3" t="s">
        <v>2297</v>
      </c>
      <c r="C2123" s="3" t="s">
        <v>2297</v>
      </c>
      <c r="D2123" s="3" t="s">
        <v>2180</v>
      </c>
      <c r="E2123" s="3" t="str">
        <v>Saignelégier</v>
      </c>
      <c r="G2123" s="19">
        <v>6744</v>
      </c>
      <c r="H2123" s="19" t="s">
        <v>4558</v>
      </c>
    </row>
    <row r="2124" spans="1:8" x14ac:dyDescent="0.2">
      <c r="A2124" s="3">
        <v>7440</v>
      </c>
      <c r="B2124" s="3" t="s">
        <v>2298</v>
      </c>
      <c r="C2124" s="3" t="s">
        <v>2298</v>
      </c>
      <c r="D2124" s="3" t="s">
        <v>2180</v>
      </c>
      <c r="E2124" s="3" t="str">
        <v>Saint-Brais</v>
      </c>
      <c r="G2124" s="19">
        <v>6745</v>
      </c>
      <c r="H2124" s="19" t="s">
        <v>4558</v>
      </c>
    </row>
    <row r="2125" spans="1:8" x14ac:dyDescent="0.2">
      <c r="A2125" s="3">
        <v>7442</v>
      </c>
      <c r="B2125" s="3" t="s">
        <v>2299</v>
      </c>
      <c r="C2125" s="3" t="s">
        <v>2298</v>
      </c>
      <c r="D2125" s="3" t="s">
        <v>2180</v>
      </c>
      <c r="E2125" s="3" t="str">
        <v>Soubey</v>
      </c>
      <c r="G2125" s="19">
        <v>6746</v>
      </c>
      <c r="H2125" s="19" t="s">
        <v>4549</v>
      </c>
    </row>
    <row r="2126" spans="1:8" x14ac:dyDescent="0.2">
      <c r="A2126" s="3">
        <v>7443</v>
      </c>
      <c r="B2126" s="3" t="s">
        <v>2300</v>
      </c>
      <c r="C2126" s="3" t="s">
        <v>2298</v>
      </c>
      <c r="D2126" s="3" t="s">
        <v>2180</v>
      </c>
      <c r="E2126" s="3" t="str">
        <v>Alle</v>
      </c>
      <c r="G2126" s="19">
        <v>6747</v>
      </c>
      <c r="H2126" s="19" t="s">
        <v>4549</v>
      </c>
    </row>
    <row r="2127" spans="1:8" x14ac:dyDescent="0.2">
      <c r="A2127" s="3">
        <v>7430</v>
      </c>
      <c r="B2127" s="3" t="s">
        <v>2301</v>
      </c>
      <c r="C2127" s="3" t="s">
        <v>2301</v>
      </c>
      <c r="D2127" s="3" t="s">
        <v>2180</v>
      </c>
      <c r="E2127" s="3" t="str">
        <v>Beurnevésin</v>
      </c>
      <c r="G2127" s="19">
        <v>6748</v>
      </c>
      <c r="H2127" s="19" t="s">
        <v>4549</v>
      </c>
    </row>
    <row r="2128" spans="1:8" x14ac:dyDescent="0.2">
      <c r="A2128" s="3">
        <v>7432</v>
      </c>
      <c r="B2128" s="3" t="s">
        <v>2302</v>
      </c>
      <c r="C2128" s="3" t="s">
        <v>2303</v>
      </c>
      <c r="D2128" s="3" t="s">
        <v>2180</v>
      </c>
      <c r="E2128" s="3" t="str">
        <v>Boncourt</v>
      </c>
      <c r="G2128" s="19">
        <v>6749</v>
      </c>
      <c r="H2128" s="19" t="s">
        <v>4549</v>
      </c>
    </row>
    <row r="2129" spans="1:8" x14ac:dyDescent="0.2">
      <c r="A2129" s="3">
        <v>7444</v>
      </c>
      <c r="B2129" s="3" t="s">
        <v>2304</v>
      </c>
      <c r="C2129" s="3" t="s">
        <v>2305</v>
      </c>
      <c r="D2129" s="3" t="s">
        <v>2180</v>
      </c>
      <c r="E2129" s="3" t="str">
        <v>Bonfol</v>
      </c>
      <c r="G2129" s="19">
        <v>6760</v>
      </c>
      <c r="H2129" s="19" t="s">
        <v>4549</v>
      </c>
    </row>
    <row r="2130" spans="1:8" x14ac:dyDescent="0.2">
      <c r="A2130" s="3">
        <v>7445</v>
      </c>
      <c r="B2130" s="3" t="s">
        <v>2306</v>
      </c>
      <c r="C2130" s="3" t="s">
        <v>2305</v>
      </c>
      <c r="D2130" s="3" t="s">
        <v>2180</v>
      </c>
      <c r="E2130" s="3" t="str">
        <v>Bure</v>
      </c>
      <c r="G2130" s="19">
        <v>6763</v>
      </c>
      <c r="H2130" s="19" t="s">
        <v>4549</v>
      </c>
    </row>
    <row r="2131" spans="1:8" x14ac:dyDescent="0.2">
      <c r="A2131" s="3">
        <v>7445</v>
      </c>
      <c r="B2131" s="3" t="s">
        <v>2306</v>
      </c>
      <c r="C2131" s="3" t="s">
        <v>2305</v>
      </c>
      <c r="D2131" s="3" t="s">
        <v>2180</v>
      </c>
      <c r="E2131" s="3" t="str">
        <v>Coeuve</v>
      </c>
      <c r="G2131" s="19">
        <v>6764</v>
      </c>
      <c r="H2131" s="19" t="s">
        <v>4549</v>
      </c>
    </row>
    <row r="2132" spans="1:8" x14ac:dyDescent="0.2">
      <c r="A2132" s="3">
        <v>7435</v>
      </c>
      <c r="B2132" s="3" t="s">
        <v>2307</v>
      </c>
      <c r="C2132" s="3" t="s">
        <v>2308</v>
      </c>
      <c r="D2132" s="3" t="s">
        <v>2180</v>
      </c>
      <c r="E2132" s="3" t="str">
        <v>Cornol</v>
      </c>
      <c r="G2132" s="19">
        <v>6772</v>
      </c>
      <c r="H2132" s="19" t="s">
        <v>4549</v>
      </c>
    </row>
    <row r="2133" spans="1:8" x14ac:dyDescent="0.2">
      <c r="A2133" s="3">
        <v>7436</v>
      </c>
      <c r="B2133" s="3" t="s">
        <v>2309</v>
      </c>
      <c r="C2133" s="3" t="s">
        <v>2308</v>
      </c>
      <c r="D2133" s="3" t="s">
        <v>2180</v>
      </c>
      <c r="E2133" s="3" t="str">
        <v>Courchavon</v>
      </c>
      <c r="G2133" s="19">
        <v>6773</v>
      </c>
      <c r="H2133" s="19" t="s">
        <v>4549</v>
      </c>
    </row>
    <row r="2134" spans="1:8" x14ac:dyDescent="0.2">
      <c r="A2134" s="3">
        <v>7437</v>
      </c>
      <c r="B2134" s="3" t="s">
        <v>2310</v>
      </c>
      <c r="C2134" s="3" t="s">
        <v>2308</v>
      </c>
      <c r="D2134" s="3" t="s">
        <v>2180</v>
      </c>
      <c r="E2134" s="3" t="str">
        <v>Courgenay</v>
      </c>
      <c r="G2134" s="19">
        <v>6774</v>
      </c>
      <c r="H2134" s="19" t="s">
        <v>4549</v>
      </c>
    </row>
    <row r="2135" spans="1:8" x14ac:dyDescent="0.2">
      <c r="A2135" s="3">
        <v>7438</v>
      </c>
      <c r="B2135" s="3" t="s">
        <v>2311</v>
      </c>
      <c r="C2135" s="3" t="s">
        <v>2308</v>
      </c>
      <c r="D2135" s="3" t="s">
        <v>2180</v>
      </c>
      <c r="E2135" s="3" t="str">
        <v>Courtedoux</v>
      </c>
      <c r="G2135" s="19">
        <v>6775</v>
      </c>
      <c r="H2135" s="19" t="s">
        <v>4549</v>
      </c>
    </row>
    <row r="2136" spans="1:8" x14ac:dyDescent="0.2">
      <c r="A2136" s="3">
        <v>7433</v>
      </c>
      <c r="B2136" s="3" t="s">
        <v>2312</v>
      </c>
      <c r="C2136" s="3" t="s">
        <v>2313</v>
      </c>
      <c r="D2136" s="3" t="s">
        <v>2180</v>
      </c>
      <c r="E2136" s="3" t="str">
        <v>Damphreux</v>
      </c>
      <c r="G2136" s="19">
        <v>6776</v>
      </c>
      <c r="H2136" s="19" t="s">
        <v>4549</v>
      </c>
    </row>
    <row r="2137" spans="1:8" x14ac:dyDescent="0.2">
      <c r="A2137" s="3">
        <v>7433</v>
      </c>
      <c r="B2137" s="3" t="s">
        <v>2314</v>
      </c>
      <c r="C2137" s="3" t="s">
        <v>2313</v>
      </c>
      <c r="D2137" s="3" t="s">
        <v>2180</v>
      </c>
      <c r="E2137" s="3" t="str">
        <v>Fahy</v>
      </c>
      <c r="G2137" s="19">
        <v>6777</v>
      </c>
      <c r="H2137" s="19" t="s">
        <v>4549</v>
      </c>
    </row>
    <row r="2138" spans="1:8" x14ac:dyDescent="0.2">
      <c r="A2138" s="3">
        <v>7433</v>
      </c>
      <c r="B2138" s="3" t="s">
        <v>2315</v>
      </c>
      <c r="C2138" s="3" t="s">
        <v>2313</v>
      </c>
      <c r="D2138" s="3" t="s">
        <v>2180</v>
      </c>
      <c r="E2138" s="3" t="str">
        <v>Fontenais</v>
      </c>
      <c r="G2138" s="19">
        <v>6780</v>
      </c>
      <c r="H2138" s="19" t="s">
        <v>4549</v>
      </c>
    </row>
    <row r="2139" spans="1:8" x14ac:dyDescent="0.2">
      <c r="A2139" s="3">
        <v>7433</v>
      </c>
      <c r="B2139" s="3" t="s">
        <v>2316</v>
      </c>
      <c r="C2139" s="3" t="s">
        <v>2313</v>
      </c>
      <c r="D2139" s="3" t="s">
        <v>2180</v>
      </c>
      <c r="E2139" s="3" t="str">
        <v>Grandfontaine</v>
      </c>
      <c r="G2139" s="19">
        <v>6781</v>
      </c>
      <c r="H2139" s="19" t="s">
        <v>4549</v>
      </c>
    </row>
    <row r="2140" spans="1:8" x14ac:dyDescent="0.2">
      <c r="A2140" s="3">
        <v>7402</v>
      </c>
      <c r="B2140" s="3" t="s">
        <v>2317</v>
      </c>
      <c r="C2140" s="3" t="s">
        <v>2317</v>
      </c>
      <c r="D2140" s="3" t="s">
        <v>2180</v>
      </c>
      <c r="E2140" s="3" t="str">
        <v>Lugnez</v>
      </c>
      <c r="G2140" s="19">
        <v>6802</v>
      </c>
      <c r="H2140" s="19" t="s">
        <v>4556</v>
      </c>
    </row>
    <row r="2141" spans="1:8" x14ac:dyDescent="0.2">
      <c r="A2141" s="3">
        <v>7013</v>
      </c>
      <c r="B2141" s="3" t="s">
        <v>2318</v>
      </c>
      <c r="C2141" s="3" t="s">
        <v>2318</v>
      </c>
      <c r="D2141" s="3" t="s">
        <v>2180</v>
      </c>
      <c r="E2141" s="3" t="str">
        <v>Porrentruy</v>
      </c>
      <c r="G2141" s="19">
        <v>6803</v>
      </c>
      <c r="H2141" s="19" t="s">
        <v>4556</v>
      </c>
    </row>
    <row r="2142" spans="1:8" x14ac:dyDescent="0.2">
      <c r="A2142" s="3">
        <v>7403</v>
      </c>
      <c r="B2142" s="3" t="s">
        <v>2319</v>
      </c>
      <c r="C2142" s="3" t="s">
        <v>2319</v>
      </c>
      <c r="D2142" s="3" t="s">
        <v>2180</v>
      </c>
      <c r="E2142" s="3" t="str">
        <v>Vendlincourt</v>
      </c>
      <c r="G2142" s="19">
        <v>6804</v>
      </c>
      <c r="H2142" s="19" t="s">
        <v>4556</v>
      </c>
    </row>
    <row r="2143" spans="1:8" x14ac:dyDescent="0.2">
      <c r="A2143" s="3">
        <v>7012</v>
      </c>
      <c r="B2143" s="3" t="s">
        <v>2320</v>
      </c>
      <c r="C2143" s="3" t="s">
        <v>2320</v>
      </c>
      <c r="D2143" s="3" t="s">
        <v>2180</v>
      </c>
      <c r="E2143" s="3" t="str">
        <v>Basse-Allaine</v>
      </c>
      <c r="G2143" s="19">
        <v>6805</v>
      </c>
      <c r="H2143" s="19" t="s">
        <v>4560</v>
      </c>
    </row>
    <row r="2144" spans="1:8" x14ac:dyDescent="0.2">
      <c r="A2144" s="3">
        <v>7017</v>
      </c>
      <c r="B2144" s="3" t="s">
        <v>2321</v>
      </c>
      <c r="C2144" s="3" t="s">
        <v>2322</v>
      </c>
      <c r="D2144" s="3" t="s">
        <v>2180</v>
      </c>
      <c r="E2144" s="3" t="str">
        <v>Clos du Doubs</v>
      </c>
      <c r="G2144" s="19">
        <v>6806</v>
      </c>
      <c r="H2144" s="19" t="s">
        <v>4560</v>
      </c>
    </row>
    <row r="2145" spans="1:8" x14ac:dyDescent="0.2">
      <c r="A2145" s="3">
        <v>7018</v>
      </c>
      <c r="B2145" s="3" t="s">
        <v>2323</v>
      </c>
      <c r="C2145" s="3" t="s">
        <v>2322</v>
      </c>
      <c r="D2145" s="3" t="s">
        <v>2180</v>
      </c>
      <c r="E2145" s="3" t="str">
        <v>Haute-Ajoie</v>
      </c>
      <c r="G2145" s="19">
        <v>6807</v>
      </c>
      <c r="H2145" s="19" t="s">
        <v>4560</v>
      </c>
    </row>
    <row r="2146" spans="1:8" x14ac:dyDescent="0.2">
      <c r="A2146" s="3">
        <v>7019</v>
      </c>
      <c r="B2146" s="3" t="s">
        <v>2324</v>
      </c>
      <c r="C2146" s="3" t="s">
        <v>2322</v>
      </c>
      <c r="D2146" s="3" t="s">
        <v>2180</v>
      </c>
      <c r="E2146" s="3" t="str">
        <v>La Baroche</v>
      </c>
      <c r="G2146" s="19">
        <v>6808</v>
      </c>
      <c r="H2146" s="19" t="s">
        <v>4560</v>
      </c>
    </row>
    <row r="2147" spans="1:8" x14ac:dyDescent="0.2">
      <c r="A2147" s="3">
        <v>7015</v>
      </c>
      <c r="B2147" s="3" t="s">
        <v>2325</v>
      </c>
      <c r="C2147" s="3" t="s">
        <v>2325</v>
      </c>
      <c r="D2147" s="3" t="s">
        <v>2180</v>
      </c>
      <c r="E2147" s="3" t="str">
        <v>Vaduz</v>
      </c>
      <c r="G2147" s="19">
        <v>6809</v>
      </c>
      <c r="H2147" s="19" t="s">
        <v>4556</v>
      </c>
    </row>
    <row r="2148" spans="1:8" x14ac:dyDescent="0.2">
      <c r="A2148" s="3">
        <v>7014</v>
      </c>
      <c r="B2148" s="3" t="s">
        <v>2326</v>
      </c>
      <c r="C2148" s="3" t="s">
        <v>2326</v>
      </c>
      <c r="D2148" s="3" t="s">
        <v>2180</v>
      </c>
      <c r="G2148" s="19">
        <v>6810</v>
      </c>
      <c r="H2148" s="19" t="s">
        <v>4556</v>
      </c>
    </row>
    <row r="2149" spans="1:8" x14ac:dyDescent="0.2">
      <c r="A2149" s="3">
        <v>7016</v>
      </c>
      <c r="B2149" s="3" t="s">
        <v>2327</v>
      </c>
      <c r="C2149" s="3" t="s">
        <v>2326</v>
      </c>
      <c r="D2149" s="3" t="s">
        <v>2180</v>
      </c>
      <c r="G2149" s="19">
        <v>6814</v>
      </c>
      <c r="H2149" s="19" t="s">
        <v>4560</v>
      </c>
    </row>
    <row r="2150" spans="1:8" x14ac:dyDescent="0.2">
      <c r="A2150" s="3">
        <v>7527</v>
      </c>
      <c r="B2150" s="3" t="s">
        <v>2328</v>
      </c>
      <c r="C2150" s="3" t="s">
        <v>2329</v>
      </c>
      <c r="D2150" s="3" t="s">
        <v>2180</v>
      </c>
      <c r="G2150" s="19">
        <v>6815</v>
      </c>
      <c r="H2150" s="19" t="s">
        <v>4560</v>
      </c>
    </row>
    <row r="2151" spans="1:8" x14ac:dyDescent="0.2">
      <c r="A2151" s="3">
        <v>7530</v>
      </c>
      <c r="B2151" s="3" t="s">
        <v>2329</v>
      </c>
      <c r="C2151" s="3" t="s">
        <v>2329</v>
      </c>
      <c r="D2151" s="3" t="s">
        <v>2180</v>
      </c>
      <c r="G2151" s="19">
        <v>6816</v>
      </c>
      <c r="H2151" s="19" t="s">
        <v>4560</v>
      </c>
    </row>
    <row r="2152" spans="1:8" x14ac:dyDescent="0.2">
      <c r="A2152" s="3">
        <v>7542</v>
      </c>
      <c r="B2152" s="3" t="s">
        <v>2330</v>
      </c>
      <c r="C2152" s="3" t="s">
        <v>2329</v>
      </c>
      <c r="D2152" s="3" t="s">
        <v>2180</v>
      </c>
      <c r="G2152" s="19">
        <v>6817</v>
      </c>
      <c r="H2152" s="19" t="s">
        <v>4560</v>
      </c>
    </row>
    <row r="2153" spans="1:8" x14ac:dyDescent="0.2">
      <c r="A2153" s="3">
        <v>7543</v>
      </c>
      <c r="B2153" s="3" t="s">
        <v>2331</v>
      </c>
      <c r="C2153" s="3" t="s">
        <v>2329</v>
      </c>
      <c r="D2153" s="3" t="s">
        <v>2180</v>
      </c>
      <c r="G2153" s="19">
        <v>6818</v>
      </c>
      <c r="H2153" s="19" t="s">
        <v>4560</v>
      </c>
    </row>
    <row r="2154" spans="1:8" x14ac:dyDescent="0.2">
      <c r="A2154" s="3">
        <v>7562</v>
      </c>
      <c r="B2154" s="3" t="s">
        <v>2332</v>
      </c>
      <c r="C2154" s="3" t="s">
        <v>2333</v>
      </c>
      <c r="D2154" s="3" t="s">
        <v>2180</v>
      </c>
      <c r="G2154" s="19">
        <v>6821</v>
      </c>
      <c r="H2154" s="19" t="s">
        <v>4560</v>
      </c>
    </row>
    <row r="2155" spans="1:8" x14ac:dyDescent="0.2">
      <c r="A2155" s="3">
        <v>7563</v>
      </c>
      <c r="B2155" s="3" t="s">
        <v>2334</v>
      </c>
      <c r="C2155" s="3" t="s">
        <v>2333</v>
      </c>
      <c r="D2155" s="3" t="s">
        <v>2180</v>
      </c>
      <c r="G2155" s="19">
        <v>6822</v>
      </c>
      <c r="H2155" s="19" t="s">
        <v>4560</v>
      </c>
    </row>
    <row r="2156" spans="1:8" x14ac:dyDescent="0.2">
      <c r="A2156" s="3">
        <v>7545</v>
      </c>
      <c r="B2156" s="3" t="s">
        <v>2335</v>
      </c>
      <c r="C2156" s="3" t="s">
        <v>2336</v>
      </c>
      <c r="D2156" s="3" t="s">
        <v>2180</v>
      </c>
      <c r="G2156" s="19">
        <v>6823</v>
      </c>
      <c r="H2156" s="19" t="s">
        <v>4560</v>
      </c>
    </row>
    <row r="2157" spans="1:8" x14ac:dyDescent="0.2">
      <c r="A2157" s="3">
        <v>7546</v>
      </c>
      <c r="B2157" s="3" t="s">
        <v>2337</v>
      </c>
      <c r="C2157" s="3" t="s">
        <v>2336</v>
      </c>
      <c r="D2157" s="3" t="s">
        <v>2180</v>
      </c>
      <c r="G2157" s="19">
        <v>6825</v>
      </c>
      <c r="H2157" s="19" t="s">
        <v>4560</v>
      </c>
    </row>
    <row r="2158" spans="1:8" x14ac:dyDescent="0.2">
      <c r="A2158" s="3">
        <v>7550</v>
      </c>
      <c r="B2158" s="3" t="s">
        <v>2336</v>
      </c>
      <c r="C2158" s="3" t="s">
        <v>2336</v>
      </c>
      <c r="D2158" s="3" t="s">
        <v>2180</v>
      </c>
      <c r="G2158" s="19">
        <v>6826</v>
      </c>
      <c r="H2158" s="19" t="s">
        <v>4560</v>
      </c>
    </row>
    <row r="2159" spans="1:8" x14ac:dyDescent="0.2">
      <c r="A2159" s="3">
        <v>7551</v>
      </c>
      <c r="B2159" s="3" t="s">
        <v>2338</v>
      </c>
      <c r="C2159" s="3" t="s">
        <v>2336</v>
      </c>
      <c r="D2159" s="3" t="s">
        <v>2180</v>
      </c>
      <c r="G2159" s="19">
        <v>6827</v>
      </c>
      <c r="H2159" s="19" t="s">
        <v>4560</v>
      </c>
    </row>
    <row r="2160" spans="1:8" x14ac:dyDescent="0.2">
      <c r="A2160" s="3">
        <v>7552</v>
      </c>
      <c r="B2160" s="3" t="s">
        <v>2339</v>
      </c>
      <c r="C2160" s="3" t="s">
        <v>2336</v>
      </c>
      <c r="D2160" s="3" t="s">
        <v>2180</v>
      </c>
      <c r="G2160" s="19">
        <v>6828</v>
      </c>
      <c r="H2160" s="19" t="s">
        <v>4560</v>
      </c>
    </row>
    <row r="2161" spans="1:8" x14ac:dyDescent="0.2">
      <c r="A2161" s="3">
        <v>7553</v>
      </c>
      <c r="B2161" s="3" t="s">
        <v>2340</v>
      </c>
      <c r="C2161" s="3" t="s">
        <v>2336</v>
      </c>
      <c r="D2161" s="3" t="s">
        <v>2180</v>
      </c>
      <c r="G2161" s="19">
        <v>6830</v>
      </c>
      <c r="H2161" s="19" t="s">
        <v>4560</v>
      </c>
    </row>
    <row r="2162" spans="1:8" x14ac:dyDescent="0.2">
      <c r="A2162" s="3">
        <v>7554</v>
      </c>
      <c r="B2162" s="3" t="s">
        <v>2341</v>
      </c>
      <c r="C2162" s="3" t="s">
        <v>2336</v>
      </c>
      <c r="D2162" s="3" t="s">
        <v>2180</v>
      </c>
      <c r="G2162" s="19">
        <v>6832</v>
      </c>
      <c r="H2162" s="19" t="s">
        <v>4560</v>
      </c>
    </row>
    <row r="2163" spans="1:8" x14ac:dyDescent="0.2">
      <c r="A2163" s="3">
        <v>7556</v>
      </c>
      <c r="B2163" s="3" t="s">
        <v>2342</v>
      </c>
      <c r="C2163" s="3" t="s">
        <v>2343</v>
      </c>
      <c r="D2163" s="3" t="s">
        <v>2180</v>
      </c>
      <c r="G2163" s="19">
        <v>6833</v>
      </c>
      <c r="H2163" s="19" t="s">
        <v>4560</v>
      </c>
    </row>
    <row r="2164" spans="1:8" x14ac:dyDescent="0.2">
      <c r="A2164" s="3">
        <v>7556</v>
      </c>
      <c r="B2164" s="3" t="s">
        <v>2342</v>
      </c>
      <c r="C2164" s="3" t="s">
        <v>2343</v>
      </c>
      <c r="D2164" s="3" t="s">
        <v>2180</v>
      </c>
      <c r="G2164" s="19">
        <v>6834</v>
      </c>
      <c r="H2164" s="19" t="s">
        <v>4560</v>
      </c>
    </row>
    <row r="2165" spans="1:8" x14ac:dyDescent="0.2">
      <c r="A2165" s="3">
        <v>7557</v>
      </c>
      <c r="B2165" s="3" t="s">
        <v>2344</v>
      </c>
      <c r="C2165" s="3" t="s">
        <v>2343</v>
      </c>
      <c r="D2165" s="3" t="s">
        <v>2180</v>
      </c>
      <c r="G2165" s="19">
        <v>6835</v>
      </c>
      <c r="H2165" s="19" t="s">
        <v>4560</v>
      </c>
    </row>
    <row r="2166" spans="1:8" x14ac:dyDescent="0.2">
      <c r="A2166" s="3">
        <v>7558</v>
      </c>
      <c r="B2166" s="3" t="s">
        <v>2345</v>
      </c>
      <c r="C2166" s="3" t="s">
        <v>2343</v>
      </c>
      <c r="D2166" s="3" t="s">
        <v>2180</v>
      </c>
      <c r="G2166" s="19">
        <v>6837</v>
      </c>
      <c r="H2166" s="19" t="s">
        <v>4560</v>
      </c>
    </row>
    <row r="2167" spans="1:8" x14ac:dyDescent="0.2">
      <c r="A2167" s="3">
        <v>7559</v>
      </c>
      <c r="B2167" s="3" t="s">
        <v>2346</v>
      </c>
      <c r="C2167" s="3" t="s">
        <v>2343</v>
      </c>
      <c r="D2167" s="3" t="s">
        <v>2180</v>
      </c>
      <c r="G2167" s="19">
        <v>6838</v>
      </c>
      <c r="H2167" s="19" t="s">
        <v>4560</v>
      </c>
    </row>
    <row r="2168" spans="1:8" x14ac:dyDescent="0.2">
      <c r="A2168" s="3">
        <v>7560</v>
      </c>
      <c r="B2168" s="3" t="s">
        <v>2347</v>
      </c>
      <c r="C2168" s="3" t="s">
        <v>2343</v>
      </c>
      <c r="D2168" s="3" t="s">
        <v>2180</v>
      </c>
      <c r="G2168" s="19">
        <v>6839</v>
      </c>
      <c r="H2168" s="19" t="s">
        <v>4560</v>
      </c>
    </row>
    <row r="2169" spans="1:8" x14ac:dyDescent="0.2">
      <c r="A2169" s="3">
        <v>7502</v>
      </c>
      <c r="B2169" s="3" t="s">
        <v>2348</v>
      </c>
      <c r="C2169" s="3" t="s">
        <v>2348</v>
      </c>
      <c r="D2169" s="3" t="s">
        <v>2180</v>
      </c>
      <c r="G2169" s="19">
        <v>6850</v>
      </c>
      <c r="H2169" s="19" t="s">
        <v>4560</v>
      </c>
    </row>
    <row r="2170" spans="1:8" x14ac:dyDescent="0.2">
      <c r="A2170" s="3">
        <v>7502</v>
      </c>
      <c r="B2170" s="3" t="s">
        <v>2348</v>
      </c>
      <c r="C2170" s="3" t="s">
        <v>2348</v>
      </c>
      <c r="D2170" s="3" t="s">
        <v>2180</v>
      </c>
      <c r="G2170" s="19">
        <v>6852</v>
      </c>
      <c r="H2170" s="19" t="s">
        <v>4560</v>
      </c>
    </row>
    <row r="2171" spans="1:8" x14ac:dyDescent="0.2">
      <c r="A2171" s="3">
        <v>7505</v>
      </c>
      <c r="B2171" s="3" t="s">
        <v>2349</v>
      </c>
      <c r="C2171" s="3" t="s">
        <v>2349</v>
      </c>
      <c r="D2171" s="3" t="s">
        <v>2180</v>
      </c>
      <c r="G2171" s="19">
        <v>6853</v>
      </c>
      <c r="H2171" s="19" t="s">
        <v>4560</v>
      </c>
    </row>
    <row r="2172" spans="1:8" x14ac:dyDescent="0.2">
      <c r="A2172" s="3">
        <v>7523</v>
      </c>
      <c r="B2172" s="3" t="s">
        <v>2350</v>
      </c>
      <c r="C2172" s="3" t="s">
        <v>2350</v>
      </c>
      <c r="D2172" s="3" t="s">
        <v>2180</v>
      </c>
      <c r="G2172" s="19">
        <v>6854</v>
      </c>
      <c r="H2172" s="19" t="s">
        <v>4560</v>
      </c>
    </row>
    <row r="2173" spans="1:8" x14ac:dyDescent="0.2">
      <c r="A2173" s="3">
        <v>7523</v>
      </c>
      <c r="B2173" s="3" t="s">
        <v>2350</v>
      </c>
      <c r="C2173" s="3" t="s">
        <v>2350</v>
      </c>
      <c r="D2173" s="3" t="s">
        <v>2180</v>
      </c>
      <c r="G2173" s="19">
        <v>6855</v>
      </c>
      <c r="H2173" s="19" t="s">
        <v>4560</v>
      </c>
    </row>
    <row r="2174" spans="1:8" x14ac:dyDescent="0.2">
      <c r="A2174" s="3">
        <v>7504</v>
      </c>
      <c r="B2174" s="3" t="s">
        <v>2351</v>
      </c>
      <c r="C2174" s="3" t="s">
        <v>2351</v>
      </c>
      <c r="D2174" s="3" t="s">
        <v>2180</v>
      </c>
      <c r="G2174" s="19">
        <v>6862</v>
      </c>
      <c r="H2174" s="19" t="s">
        <v>4560</v>
      </c>
    </row>
    <row r="2175" spans="1:8" x14ac:dyDescent="0.2">
      <c r="A2175" s="3">
        <v>7522</v>
      </c>
      <c r="B2175" s="3" t="s">
        <v>2352</v>
      </c>
      <c r="C2175" s="3" t="s">
        <v>2352</v>
      </c>
      <c r="D2175" s="3" t="s">
        <v>2180</v>
      </c>
      <c r="G2175" s="19">
        <v>6863</v>
      </c>
      <c r="H2175" s="19" t="s">
        <v>4560</v>
      </c>
    </row>
    <row r="2176" spans="1:8" x14ac:dyDescent="0.2">
      <c r="A2176" s="3">
        <v>7503</v>
      </c>
      <c r="B2176" s="3" t="s">
        <v>2353</v>
      </c>
      <c r="C2176" s="3" t="s">
        <v>2353</v>
      </c>
      <c r="D2176" s="3" t="s">
        <v>2180</v>
      </c>
      <c r="G2176" s="19">
        <v>6864</v>
      </c>
      <c r="H2176" s="19" t="s">
        <v>4560</v>
      </c>
    </row>
    <row r="2177" spans="1:8" x14ac:dyDescent="0.2">
      <c r="A2177" s="3">
        <v>7500</v>
      </c>
      <c r="B2177" s="3" t="s">
        <v>2354</v>
      </c>
      <c r="C2177" s="3" t="s">
        <v>2354</v>
      </c>
      <c r="D2177" s="3" t="s">
        <v>2180</v>
      </c>
      <c r="G2177" s="19">
        <v>6865</v>
      </c>
      <c r="H2177" s="19" t="s">
        <v>4560</v>
      </c>
    </row>
    <row r="2178" spans="1:8" x14ac:dyDescent="0.2">
      <c r="A2178" s="3">
        <v>7525</v>
      </c>
      <c r="B2178" s="3" t="s">
        <v>2355</v>
      </c>
      <c r="C2178" s="3" t="s">
        <v>2355</v>
      </c>
      <c r="D2178" s="3" t="s">
        <v>2180</v>
      </c>
      <c r="G2178" s="19">
        <v>6866</v>
      </c>
      <c r="H2178" s="19" t="s">
        <v>4560</v>
      </c>
    </row>
    <row r="2179" spans="1:8" x14ac:dyDescent="0.2">
      <c r="A2179" s="3">
        <v>7526</v>
      </c>
      <c r="B2179" s="3" t="s">
        <v>2356</v>
      </c>
      <c r="C2179" s="3" t="s">
        <v>2355</v>
      </c>
      <c r="D2179" s="3" t="s">
        <v>2180</v>
      </c>
      <c r="G2179" s="19">
        <v>6867</v>
      </c>
      <c r="H2179" s="19" t="s">
        <v>4560</v>
      </c>
    </row>
    <row r="2180" spans="1:8" x14ac:dyDescent="0.2">
      <c r="A2180" s="3">
        <v>7526</v>
      </c>
      <c r="B2180" s="3" t="s">
        <v>2357</v>
      </c>
      <c r="C2180" s="3" t="s">
        <v>2355</v>
      </c>
      <c r="D2180" s="3" t="s">
        <v>2180</v>
      </c>
      <c r="G2180" s="19">
        <v>6872</v>
      </c>
      <c r="H2180" s="19" t="s">
        <v>4560</v>
      </c>
    </row>
    <row r="2181" spans="1:8" x14ac:dyDescent="0.2">
      <c r="A2181" s="3">
        <v>7514</v>
      </c>
      <c r="B2181" s="3" t="s">
        <v>2358</v>
      </c>
      <c r="C2181" s="3" t="s">
        <v>2359</v>
      </c>
      <c r="D2181" s="3" t="s">
        <v>2180</v>
      </c>
      <c r="G2181" s="19">
        <v>6873</v>
      </c>
      <c r="H2181" s="19" t="s">
        <v>4560</v>
      </c>
    </row>
    <row r="2182" spans="1:8" x14ac:dyDescent="0.2">
      <c r="A2182" s="3">
        <v>7514</v>
      </c>
      <c r="B2182" s="3" t="s">
        <v>2360</v>
      </c>
      <c r="C2182" s="3" t="s">
        <v>2359</v>
      </c>
      <c r="D2182" s="3" t="s">
        <v>2180</v>
      </c>
      <c r="G2182" s="19">
        <v>6874</v>
      </c>
      <c r="H2182" s="19" t="s">
        <v>4560</v>
      </c>
    </row>
    <row r="2183" spans="1:8" x14ac:dyDescent="0.2">
      <c r="A2183" s="3">
        <v>7515</v>
      </c>
      <c r="B2183" s="3" t="s">
        <v>2361</v>
      </c>
      <c r="C2183" s="3" t="s">
        <v>2359</v>
      </c>
      <c r="D2183" s="3" t="s">
        <v>2180</v>
      </c>
      <c r="G2183" s="19">
        <v>6875</v>
      </c>
      <c r="H2183" s="19" t="s">
        <v>4560</v>
      </c>
    </row>
    <row r="2184" spans="1:8" x14ac:dyDescent="0.2">
      <c r="A2184" s="3">
        <v>7517</v>
      </c>
      <c r="B2184" s="3" t="s">
        <v>2362</v>
      </c>
      <c r="C2184" s="3" t="s">
        <v>2359</v>
      </c>
      <c r="D2184" s="3" t="s">
        <v>2180</v>
      </c>
      <c r="G2184" s="19">
        <v>6877</v>
      </c>
      <c r="H2184" s="19" t="s">
        <v>4560</v>
      </c>
    </row>
    <row r="2185" spans="1:8" x14ac:dyDescent="0.2">
      <c r="A2185" s="3">
        <v>7512</v>
      </c>
      <c r="B2185" s="3" t="s">
        <v>2363</v>
      </c>
      <c r="C2185" s="3" t="s">
        <v>2364</v>
      </c>
      <c r="D2185" s="3" t="s">
        <v>2180</v>
      </c>
      <c r="G2185" s="19">
        <v>6883</v>
      </c>
      <c r="H2185" s="19" t="s">
        <v>4560</v>
      </c>
    </row>
    <row r="2186" spans="1:8" x14ac:dyDescent="0.2">
      <c r="A2186" s="3">
        <v>7513</v>
      </c>
      <c r="B2186" s="3" t="s">
        <v>2364</v>
      </c>
      <c r="C2186" s="3" t="s">
        <v>2364</v>
      </c>
      <c r="D2186" s="3" t="s">
        <v>2180</v>
      </c>
      <c r="G2186" s="19">
        <v>6900</v>
      </c>
      <c r="H2186" s="19" t="s">
        <v>4560</v>
      </c>
    </row>
    <row r="2187" spans="1:8" x14ac:dyDescent="0.2">
      <c r="A2187" s="3">
        <v>7513</v>
      </c>
      <c r="B2187" s="3" t="s">
        <v>2365</v>
      </c>
      <c r="C2187" s="3" t="s">
        <v>2364</v>
      </c>
      <c r="D2187" s="3" t="s">
        <v>2180</v>
      </c>
      <c r="G2187" s="19">
        <v>6912</v>
      </c>
      <c r="H2187" s="19" t="s">
        <v>4560</v>
      </c>
    </row>
    <row r="2188" spans="1:8" x14ac:dyDescent="0.2">
      <c r="A2188" s="3">
        <v>7524</v>
      </c>
      <c r="B2188" s="3" t="s">
        <v>2366</v>
      </c>
      <c r="C2188" s="3" t="s">
        <v>2366</v>
      </c>
      <c r="D2188" s="3" t="s">
        <v>2180</v>
      </c>
      <c r="G2188" s="19">
        <v>6913</v>
      </c>
      <c r="H2188" s="19" t="s">
        <v>4560</v>
      </c>
    </row>
    <row r="2189" spans="1:8" x14ac:dyDescent="0.2">
      <c r="A2189" s="3">
        <v>7524</v>
      </c>
      <c r="B2189" s="3" t="s">
        <v>2366</v>
      </c>
      <c r="C2189" s="3" t="s">
        <v>2366</v>
      </c>
      <c r="D2189" s="3" t="s">
        <v>2180</v>
      </c>
      <c r="G2189" s="19">
        <v>6914</v>
      </c>
      <c r="H2189" s="19" t="s">
        <v>4560</v>
      </c>
    </row>
    <row r="2190" spans="1:8" x14ac:dyDescent="0.2">
      <c r="A2190" s="3">
        <v>7516</v>
      </c>
      <c r="B2190" s="3" t="s">
        <v>2367</v>
      </c>
      <c r="C2190" s="3" t="s">
        <v>2368</v>
      </c>
      <c r="D2190" s="3" t="s">
        <v>2180</v>
      </c>
      <c r="G2190" s="19">
        <v>6915</v>
      </c>
      <c r="H2190" s="19" t="s">
        <v>4560</v>
      </c>
    </row>
    <row r="2191" spans="1:8" x14ac:dyDescent="0.2">
      <c r="A2191" s="3">
        <v>7602</v>
      </c>
      <c r="B2191" s="3" t="s">
        <v>2369</v>
      </c>
      <c r="C2191" s="3" t="s">
        <v>2368</v>
      </c>
      <c r="D2191" s="3" t="s">
        <v>2180</v>
      </c>
      <c r="G2191" s="19">
        <v>6916</v>
      </c>
      <c r="H2191" s="19" t="s">
        <v>4560</v>
      </c>
    </row>
    <row r="2192" spans="1:8" x14ac:dyDescent="0.2">
      <c r="A2192" s="3">
        <v>7603</v>
      </c>
      <c r="B2192" s="3" t="s">
        <v>2370</v>
      </c>
      <c r="C2192" s="3" t="s">
        <v>2368</v>
      </c>
      <c r="D2192" s="3" t="s">
        <v>2180</v>
      </c>
      <c r="G2192" s="19">
        <v>6917</v>
      </c>
      <c r="H2192" s="19" t="s">
        <v>4560</v>
      </c>
    </row>
    <row r="2193" spans="1:8" x14ac:dyDescent="0.2">
      <c r="A2193" s="3">
        <v>7604</v>
      </c>
      <c r="B2193" s="3" t="s">
        <v>2371</v>
      </c>
      <c r="C2193" s="3" t="s">
        <v>2368</v>
      </c>
      <c r="D2193" s="3" t="s">
        <v>2180</v>
      </c>
      <c r="G2193" s="19">
        <v>6918</v>
      </c>
      <c r="H2193" s="19" t="s">
        <v>4560</v>
      </c>
    </row>
    <row r="2194" spans="1:8" x14ac:dyDescent="0.2">
      <c r="A2194" s="3">
        <v>7605</v>
      </c>
      <c r="B2194" s="3" t="s">
        <v>2372</v>
      </c>
      <c r="C2194" s="3" t="s">
        <v>2368</v>
      </c>
      <c r="D2194" s="3" t="s">
        <v>2180</v>
      </c>
      <c r="G2194" s="19">
        <v>6919</v>
      </c>
      <c r="H2194" s="19" t="s">
        <v>4560</v>
      </c>
    </row>
    <row r="2195" spans="1:8" x14ac:dyDescent="0.2">
      <c r="A2195" s="3">
        <v>7606</v>
      </c>
      <c r="B2195" s="3" t="s">
        <v>2373</v>
      </c>
      <c r="C2195" s="3" t="s">
        <v>2368</v>
      </c>
      <c r="D2195" s="3" t="s">
        <v>2180</v>
      </c>
      <c r="G2195" s="19">
        <v>6921</v>
      </c>
      <c r="H2195" s="19" t="s">
        <v>4560</v>
      </c>
    </row>
    <row r="2196" spans="1:8" x14ac:dyDescent="0.2">
      <c r="A2196" s="3">
        <v>7606</v>
      </c>
      <c r="B2196" s="3" t="s">
        <v>2374</v>
      </c>
      <c r="C2196" s="3" t="s">
        <v>2368</v>
      </c>
      <c r="D2196" s="3" t="s">
        <v>2180</v>
      </c>
      <c r="G2196" s="19">
        <v>6922</v>
      </c>
      <c r="H2196" s="19" t="s">
        <v>4560</v>
      </c>
    </row>
    <row r="2197" spans="1:8" x14ac:dyDescent="0.2">
      <c r="A2197" s="3">
        <v>7608</v>
      </c>
      <c r="B2197" s="3" t="s">
        <v>2375</v>
      </c>
      <c r="C2197" s="3" t="s">
        <v>2368</v>
      </c>
      <c r="D2197" s="3" t="s">
        <v>2180</v>
      </c>
      <c r="G2197" s="19">
        <v>6924</v>
      </c>
      <c r="H2197" s="19" t="s">
        <v>4560</v>
      </c>
    </row>
    <row r="2198" spans="1:8" x14ac:dyDescent="0.2">
      <c r="A2198" s="3">
        <v>7610</v>
      </c>
      <c r="B2198" s="3" t="s">
        <v>2376</v>
      </c>
      <c r="C2198" s="3" t="s">
        <v>2368</v>
      </c>
      <c r="D2198" s="3" t="s">
        <v>2180</v>
      </c>
      <c r="G2198" s="19">
        <v>6925</v>
      </c>
      <c r="H2198" s="19" t="s">
        <v>4560</v>
      </c>
    </row>
    <row r="2199" spans="1:8" x14ac:dyDescent="0.2">
      <c r="A2199" s="3">
        <v>6542</v>
      </c>
      <c r="B2199" s="3" t="s">
        <v>2377</v>
      </c>
      <c r="C2199" s="3" t="s">
        <v>2377</v>
      </c>
      <c r="D2199" s="3" t="s">
        <v>2180</v>
      </c>
      <c r="G2199" s="19">
        <v>6926</v>
      </c>
      <c r="H2199" s="19" t="s">
        <v>4560</v>
      </c>
    </row>
    <row r="2200" spans="1:8" x14ac:dyDescent="0.2">
      <c r="A2200" s="3">
        <v>6540</v>
      </c>
      <c r="B2200" s="3" t="s">
        <v>2378</v>
      </c>
      <c r="C2200" s="3" t="s">
        <v>2378</v>
      </c>
      <c r="D2200" s="3" t="s">
        <v>2180</v>
      </c>
      <c r="G2200" s="19">
        <v>6927</v>
      </c>
      <c r="H2200" s="19" t="s">
        <v>4560</v>
      </c>
    </row>
    <row r="2201" spans="1:8" x14ac:dyDescent="0.2">
      <c r="A2201" s="3">
        <v>6548</v>
      </c>
      <c r="B2201" s="3" t="s">
        <v>2379</v>
      </c>
      <c r="C2201" s="3" t="s">
        <v>2379</v>
      </c>
      <c r="D2201" s="3" t="s">
        <v>2180</v>
      </c>
      <c r="G2201" s="19">
        <v>6928</v>
      </c>
      <c r="H2201" s="19" t="s">
        <v>4560</v>
      </c>
    </row>
    <row r="2202" spans="1:8" x14ac:dyDescent="0.2">
      <c r="A2202" s="3">
        <v>6548</v>
      </c>
      <c r="B2202" s="3" t="s">
        <v>2380</v>
      </c>
      <c r="C2202" s="3" t="s">
        <v>2379</v>
      </c>
      <c r="D2202" s="3" t="s">
        <v>2180</v>
      </c>
      <c r="G2202" s="19">
        <v>6929</v>
      </c>
      <c r="H2202" s="19" t="s">
        <v>4560</v>
      </c>
    </row>
    <row r="2203" spans="1:8" x14ac:dyDescent="0.2">
      <c r="A2203" s="3">
        <v>6548</v>
      </c>
      <c r="B2203" s="3" t="s">
        <v>2381</v>
      </c>
      <c r="C2203" s="3" t="s">
        <v>2379</v>
      </c>
      <c r="D2203" s="3" t="s">
        <v>2180</v>
      </c>
      <c r="G2203" s="19">
        <v>6930</v>
      </c>
      <c r="H2203" s="19" t="s">
        <v>4560</v>
      </c>
    </row>
    <row r="2204" spans="1:8" x14ac:dyDescent="0.2">
      <c r="A2204" s="3">
        <v>6541</v>
      </c>
      <c r="B2204" s="3" t="s">
        <v>2382</v>
      </c>
      <c r="C2204" s="3" t="s">
        <v>2383</v>
      </c>
      <c r="D2204" s="3" t="s">
        <v>2180</v>
      </c>
      <c r="G2204" s="19">
        <v>6932</v>
      </c>
      <c r="H2204" s="19" t="s">
        <v>4560</v>
      </c>
    </row>
    <row r="2205" spans="1:8" x14ac:dyDescent="0.2">
      <c r="A2205" s="3">
        <v>6558</v>
      </c>
      <c r="B2205" s="3" t="s">
        <v>2384</v>
      </c>
      <c r="C2205" s="3" t="s">
        <v>2384</v>
      </c>
      <c r="D2205" s="3" t="s">
        <v>2180</v>
      </c>
      <c r="G2205" s="19">
        <v>6933</v>
      </c>
      <c r="H2205" s="19" t="s">
        <v>4560</v>
      </c>
    </row>
    <row r="2206" spans="1:8" x14ac:dyDescent="0.2">
      <c r="A2206" s="3">
        <v>6563</v>
      </c>
      <c r="B2206" s="3" t="s">
        <v>2385</v>
      </c>
      <c r="C2206" s="3" t="s">
        <v>2385</v>
      </c>
      <c r="D2206" s="3" t="s">
        <v>2180</v>
      </c>
      <c r="G2206" s="19">
        <v>6934</v>
      </c>
      <c r="H2206" s="19" t="s">
        <v>4560</v>
      </c>
    </row>
    <row r="2207" spans="1:8" x14ac:dyDescent="0.2">
      <c r="A2207" s="3">
        <v>6565</v>
      </c>
      <c r="B2207" s="3" t="s">
        <v>2386</v>
      </c>
      <c r="C2207" s="3" t="s">
        <v>2385</v>
      </c>
      <c r="D2207" s="3" t="s">
        <v>2180</v>
      </c>
      <c r="G2207" s="19">
        <v>6935</v>
      </c>
      <c r="H2207" s="19" t="s">
        <v>4560</v>
      </c>
    </row>
    <row r="2208" spans="1:8" x14ac:dyDescent="0.2">
      <c r="A2208" s="3">
        <v>6562</v>
      </c>
      <c r="B2208" s="3" t="s">
        <v>2387</v>
      </c>
      <c r="C2208" s="3" t="s">
        <v>2387</v>
      </c>
      <c r="D2208" s="3" t="s">
        <v>2180</v>
      </c>
      <c r="G2208" s="19">
        <v>6936</v>
      </c>
      <c r="H2208" s="19" t="s">
        <v>4560</v>
      </c>
    </row>
    <row r="2209" spans="1:8" x14ac:dyDescent="0.2">
      <c r="A2209" s="3">
        <v>6557</v>
      </c>
      <c r="B2209" s="3" t="s">
        <v>2388</v>
      </c>
      <c r="C2209" s="3" t="s">
        <v>2388</v>
      </c>
      <c r="D2209" s="3" t="s">
        <v>2180</v>
      </c>
      <c r="G2209" s="19">
        <v>6937</v>
      </c>
      <c r="H2209" s="19" t="s">
        <v>4560</v>
      </c>
    </row>
    <row r="2210" spans="1:8" x14ac:dyDescent="0.2">
      <c r="A2210" s="3">
        <v>6537</v>
      </c>
      <c r="B2210" s="3" t="s">
        <v>2389</v>
      </c>
      <c r="C2210" s="3" t="s">
        <v>2389</v>
      </c>
      <c r="D2210" s="3" t="s">
        <v>2180</v>
      </c>
      <c r="G2210" s="19">
        <v>6938</v>
      </c>
      <c r="H2210" s="19" t="s">
        <v>4560</v>
      </c>
    </row>
    <row r="2211" spans="1:8" x14ac:dyDescent="0.2">
      <c r="A2211" s="3">
        <v>6538</v>
      </c>
      <c r="B2211" s="3" t="s">
        <v>2390</v>
      </c>
      <c r="C2211" s="3" t="s">
        <v>2389</v>
      </c>
      <c r="D2211" s="3" t="s">
        <v>2180</v>
      </c>
      <c r="G2211" s="19">
        <v>6939</v>
      </c>
      <c r="H2211" s="19" t="s">
        <v>4556</v>
      </c>
    </row>
    <row r="2212" spans="1:8" x14ac:dyDescent="0.2">
      <c r="A2212" s="3">
        <v>6538</v>
      </c>
      <c r="B2212" s="3" t="s">
        <v>2390</v>
      </c>
      <c r="C2212" s="3" t="s">
        <v>2389</v>
      </c>
      <c r="D2212" s="3" t="s">
        <v>2180</v>
      </c>
      <c r="G2212" s="19">
        <v>6942</v>
      </c>
      <c r="H2212" s="19" t="s">
        <v>4560</v>
      </c>
    </row>
    <row r="2213" spans="1:8" x14ac:dyDescent="0.2">
      <c r="A2213" s="3">
        <v>6556</v>
      </c>
      <c r="B2213" s="3" t="s">
        <v>2391</v>
      </c>
      <c r="C2213" s="3" t="s">
        <v>2389</v>
      </c>
      <c r="D2213" s="3" t="s">
        <v>2180</v>
      </c>
      <c r="G2213" s="19">
        <v>6943</v>
      </c>
      <c r="H2213" s="19" t="s">
        <v>4560</v>
      </c>
    </row>
    <row r="2214" spans="1:8" x14ac:dyDescent="0.2">
      <c r="A2214" s="3">
        <v>6535</v>
      </c>
      <c r="B2214" s="3" t="s">
        <v>2392</v>
      </c>
      <c r="C2214" s="3" t="s">
        <v>2393</v>
      </c>
      <c r="D2214" s="3" t="s">
        <v>2180</v>
      </c>
      <c r="G2214" s="19">
        <v>6944</v>
      </c>
      <c r="H2214" s="19" t="s">
        <v>4560</v>
      </c>
    </row>
    <row r="2215" spans="1:8" x14ac:dyDescent="0.2">
      <c r="A2215" s="3">
        <v>6549</v>
      </c>
      <c r="B2215" s="3" t="s">
        <v>2394</v>
      </c>
      <c r="C2215" s="3" t="s">
        <v>2393</v>
      </c>
      <c r="D2215" s="3" t="s">
        <v>2180</v>
      </c>
      <c r="G2215" s="19">
        <v>6945</v>
      </c>
      <c r="H2215" s="19" t="s">
        <v>4560</v>
      </c>
    </row>
    <row r="2216" spans="1:8" x14ac:dyDescent="0.2">
      <c r="A2216" s="3">
        <v>6534</v>
      </c>
      <c r="B2216" s="3" t="s">
        <v>2395</v>
      </c>
      <c r="C2216" s="3" t="s">
        <v>2396</v>
      </c>
      <c r="D2216" s="3" t="s">
        <v>2180</v>
      </c>
      <c r="G2216" s="19">
        <v>6946</v>
      </c>
      <c r="H2216" s="19" t="s">
        <v>4560</v>
      </c>
    </row>
    <row r="2217" spans="1:8" x14ac:dyDescent="0.2">
      <c r="A2217" s="3">
        <v>6534</v>
      </c>
      <c r="B2217" s="3" t="s">
        <v>2395</v>
      </c>
      <c r="C2217" s="3" t="s">
        <v>2396</v>
      </c>
      <c r="D2217" s="3" t="s">
        <v>2180</v>
      </c>
      <c r="G2217" s="19">
        <v>6947</v>
      </c>
      <c r="H2217" s="19" t="s">
        <v>4560</v>
      </c>
    </row>
    <row r="2218" spans="1:8" x14ac:dyDescent="0.2">
      <c r="A2218" s="3">
        <v>6543</v>
      </c>
      <c r="B2218" s="3" t="s">
        <v>2397</v>
      </c>
      <c r="C2218" s="3" t="s">
        <v>2398</v>
      </c>
      <c r="D2218" s="3" t="s">
        <v>2180</v>
      </c>
      <c r="G2218" s="19">
        <v>6948</v>
      </c>
      <c r="H2218" s="19" t="s">
        <v>4560</v>
      </c>
    </row>
    <row r="2219" spans="1:8" x14ac:dyDescent="0.2">
      <c r="A2219" s="3">
        <v>6544</v>
      </c>
      <c r="B2219" s="3" t="s">
        <v>2399</v>
      </c>
      <c r="C2219" s="3" t="s">
        <v>2398</v>
      </c>
      <c r="D2219" s="3" t="s">
        <v>2180</v>
      </c>
      <c r="G2219" s="19">
        <v>6949</v>
      </c>
      <c r="H2219" s="19" t="s">
        <v>4560</v>
      </c>
    </row>
    <row r="2220" spans="1:8" x14ac:dyDescent="0.2">
      <c r="A2220" s="3">
        <v>6545</v>
      </c>
      <c r="B2220" s="3" t="s">
        <v>2400</v>
      </c>
      <c r="C2220" s="3" t="s">
        <v>2398</v>
      </c>
      <c r="D2220" s="3" t="s">
        <v>2180</v>
      </c>
      <c r="G2220" s="19">
        <v>6950</v>
      </c>
      <c r="H2220" s="19" t="s">
        <v>4560</v>
      </c>
    </row>
    <row r="2221" spans="1:8" x14ac:dyDescent="0.2">
      <c r="A2221" s="3">
        <v>6546</v>
      </c>
      <c r="B2221" s="3" t="s">
        <v>2401</v>
      </c>
      <c r="C2221" s="3" t="s">
        <v>2398</v>
      </c>
      <c r="D2221" s="3" t="s">
        <v>2180</v>
      </c>
      <c r="G2221" s="19">
        <v>6951</v>
      </c>
      <c r="H2221" s="19" t="s">
        <v>4556</v>
      </c>
    </row>
    <row r="2222" spans="1:8" x14ac:dyDescent="0.2">
      <c r="A2222" s="3">
        <v>7532</v>
      </c>
      <c r="B2222" s="3" t="s">
        <v>2402</v>
      </c>
      <c r="C2222" s="3" t="s">
        <v>2403</v>
      </c>
      <c r="D2222" s="3" t="s">
        <v>2180</v>
      </c>
      <c r="G2222" s="19">
        <v>6952</v>
      </c>
      <c r="H2222" s="19" t="s">
        <v>4560</v>
      </c>
    </row>
    <row r="2223" spans="1:8" x14ac:dyDescent="0.2">
      <c r="A2223" s="3">
        <v>7533</v>
      </c>
      <c r="B2223" s="3" t="s">
        <v>2404</v>
      </c>
      <c r="C2223" s="3" t="s">
        <v>2403</v>
      </c>
      <c r="D2223" s="3" t="s">
        <v>2180</v>
      </c>
      <c r="G2223" s="19">
        <v>6953</v>
      </c>
      <c r="H2223" s="19" t="s">
        <v>4560</v>
      </c>
    </row>
    <row r="2224" spans="1:8" x14ac:dyDescent="0.2">
      <c r="A2224" s="3">
        <v>7534</v>
      </c>
      <c r="B2224" s="3" t="s">
        <v>2405</v>
      </c>
      <c r="C2224" s="3" t="s">
        <v>2403</v>
      </c>
      <c r="D2224" s="3" t="s">
        <v>2180</v>
      </c>
      <c r="G2224" s="19">
        <v>6954</v>
      </c>
      <c r="H2224" s="19" t="s">
        <v>4560</v>
      </c>
    </row>
    <row r="2225" spans="1:8" x14ac:dyDescent="0.2">
      <c r="A2225" s="3">
        <v>7535</v>
      </c>
      <c r="B2225" s="3" t="s">
        <v>2406</v>
      </c>
      <c r="C2225" s="3" t="s">
        <v>2403</v>
      </c>
      <c r="D2225" s="3" t="s">
        <v>2180</v>
      </c>
      <c r="G2225" s="19">
        <v>6955</v>
      </c>
      <c r="H2225" s="19" t="s">
        <v>4560</v>
      </c>
    </row>
    <row r="2226" spans="1:8" x14ac:dyDescent="0.2">
      <c r="A2226" s="3">
        <v>7536</v>
      </c>
      <c r="B2226" s="3" t="s">
        <v>2407</v>
      </c>
      <c r="C2226" s="3" t="s">
        <v>2403</v>
      </c>
      <c r="D2226" s="3" t="s">
        <v>2180</v>
      </c>
      <c r="G2226" s="19">
        <v>6956</v>
      </c>
      <c r="H2226" s="19" t="s">
        <v>4556</v>
      </c>
    </row>
    <row r="2227" spans="1:8" x14ac:dyDescent="0.2">
      <c r="A2227" s="3">
        <v>7537</v>
      </c>
      <c r="B2227" s="3" t="s">
        <v>2408</v>
      </c>
      <c r="C2227" s="3" t="s">
        <v>2403</v>
      </c>
      <c r="D2227" s="3" t="s">
        <v>2180</v>
      </c>
      <c r="G2227" s="19">
        <v>6957</v>
      </c>
      <c r="H2227" s="19" t="s">
        <v>4556</v>
      </c>
    </row>
    <row r="2228" spans="1:8" x14ac:dyDescent="0.2">
      <c r="A2228" s="3">
        <v>7260</v>
      </c>
      <c r="B2228" s="3" t="s">
        <v>2409</v>
      </c>
      <c r="C2228" s="3" t="s">
        <v>2410</v>
      </c>
      <c r="D2228" s="3" t="s">
        <v>2180</v>
      </c>
      <c r="G2228" s="19">
        <v>6958</v>
      </c>
      <c r="H2228" s="19" t="s">
        <v>4556</v>
      </c>
    </row>
    <row r="2229" spans="1:8" x14ac:dyDescent="0.2">
      <c r="A2229" s="3">
        <v>7265</v>
      </c>
      <c r="B2229" s="3" t="s">
        <v>2411</v>
      </c>
      <c r="C2229" s="3" t="s">
        <v>2410</v>
      </c>
      <c r="D2229" s="3" t="s">
        <v>2180</v>
      </c>
      <c r="G2229" s="19">
        <v>6959</v>
      </c>
      <c r="H2229" s="19" t="s">
        <v>4556</v>
      </c>
    </row>
    <row r="2230" spans="1:8" x14ac:dyDescent="0.2">
      <c r="A2230" s="3">
        <v>7270</v>
      </c>
      <c r="B2230" s="3" t="s">
        <v>2412</v>
      </c>
      <c r="C2230" s="3" t="s">
        <v>2410</v>
      </c>
      <c r="D2230" s="3" t="s">
        <v>2180</v>
      </c>
      <c r="G2230" s="19">
        <v>6960</v>
      </c>
      <c r="H2230" s="19" t="s">
        <v>4556</v>
      </c>
    </row>
    <row r="2231" spans="1:8" x14ac:dyDescent="0.2">
      <c r="A2231" s="3">
        <v>7272</v>
      </c>
      <c r="B2231" s="3" t="s">
        <v>2413</v>
      </c>
      <c r="C2231" s="3" t="s">
        <v>2410</v>
      </c>
      <c r="D2231" s="3" t="s">
        <v>2180</v>
      </c>
      <c r="G2231" s="19">
        <v>6962</v>
      </c>
      <c r="H2231" s="19" t="s">
        <v>4560</v>
      </c>
    </row>
    <row r="2232" spans="1:8" x14ac:dyDescent="0.2">
      <c r="A2232" s="3">
        <v>7276</v>
      </c>
      <c r="B2232" s="3" t="s">
        <v>2414</v>
      </c>
      <c r="C2232" s="3" t="s">
        <v>2410</v>
      </c>
      <c r="D2232" s="3" t="s">
        <v>2180</v>
      </c>
      <c r="G2232" s="19">
        <v>6963</v>
      </c>
      <c r="H2232" s="19" t="s">
        <v>4560</v>
      </c>
    </row>
    <row r="2233" spans="1:8" x14ac:dyDescent="0.2">
      <c r="A2233" s="3">
        <v>7277</v>
      </c>
      <c r="B2233" s="3" t="s">
        <v>2415</v>
      </c>
      <c r="C2233" s="3" t="s">
        <v>2410</v>
      </c>
      <c r="D2233" s="3" t="s">
        <v>2180</v>
      </c>
      <c r="G2233" s="19">
        <v>6964</v>
      </c>
      <c r="H2233" s="19" t="s">
        <v>4560</v>
      </c>
    </row>
    <row r="2234" spans="1:8" x14ac:dyDescent="0.2">
      <c r="A2234" s="3">
        <v>7278</v>
      </c>
      <c r="B2234" s="3" t="s">
        <v>2416</v>
      </c>
      <c r="C2234" s="3" t="s">
        <v>2410</v>
      </c>
      <c r="D2234" s="3" t="s">
        <v>2180</v>
      </c>
      <c r="G2234" s="19">
        <v>6965</v>
      </c>
      <c r="H2234" s="19" t="s">
        <v>4560</v>
      </c>
    </row>
    <row r="2235" spans="1:8" x14ac:dyDescent="0.2">
      <c r="A2235" s="3">
        <v>7494</v>
      </c>
      <c r="B2235" s="3" t="s">
        <v>2417</v>
      </c>
      <c r="C2235" s="3" t="s">
        <v>2410</v>
      </c>
      <c r="D2235" s="3" t="s">
        <v>2180</v>
      </c>
      <c r="G2235" s="19">
        <v>6966</v>
      </c>
      <c r="H2235" s="19" t="s">
        <v>4560</v>
      </c>
    </row>
    <row r="2236" spans="1:8" x14ac:dyDescent="0.2">
      <c r="A2236" s="3">
        <v>7235</v>
      </c>
      <c r="B2236" s="3" t="s">
        <v>2418</v>
      </c>
      <c r="C2236" s="3" t="s">
        <v>2418</v>
      </c>
      <c r="D2236" s="3" t="s">
        <v>2180</v>
      </c>
      <c r="G2236" s="19">
        <v>6967</v>
      </c>
      <c r="H2236" s="19" t="s">
        <v>4560</v>
      </c>
    </row>
    <row r="2237" spans="1:8" x14ac:dyDescent="0.2">
      <c r="A2237" s="3">
        <v>7232</v>
      </c>
      <c r="B2237" s="3" t="s">
        <v>2419</v>
      </c>
      <c r="C2237" s="3" t="s">
        <v>2419</v>
      </c>
      <c r="D2237" s="3" t="s">
        <v>2180</v>
      </c>
      <c r="G2237" s="19">
        <v>6968</v>
      </c>
      <c r="H2237" s="19" t="s">
        <v>4556</v>
      </c>
    </row>
    <row r="2238" spans="1:8" x14ac:dyDescent="0.2">
      <c r="A2238" s="3">
        <v>7231</v>
      </c>
      <c r="B2238" s="3" t="s">
        <v>2420</v>
      </c>
      <c r="C2238" s="3" t="s">
        <v>2421</v>
      </c>
      <c r="D2238" s="3" t="s">
        <v>2180</v>
      </c>
      <c r="G2238" s="19">
        <v>6974</v>
      </c>
      <c r="H2238" s="19" t="s">
        <v>4560</v>
      </c>
    </row>
    <row r="2239" spans="1:8" x14ac:dyDescent="0.2">
      <c r="A2239" s="3">
        <v>7233</v>
      </c>
      <c r="B2239" s="3" t="s">
        <v>2421</v>
      </c>
      <c r="C2239" s="3" t="s">
        <v>2421</v>
      </c>
      <c r="D2239" s="3" t="s">
        <v>2180</v>
      </c>
      <c r="G2239" s="19">
        <v>6976</v>
      </c>
      <c r="H2239" s="19" t="s">
        <v>4560</v>
      </c>
    </row>
    <row r="2240" spans="1:8" x14ac:dyDescent="0.2">
      <c r="A2240" s="3">
        <v>7247</v>
      </c>
      <c r="B2240" s="3" t="s">
        <v>2422</v>
      </c>
      <c r="C2240" s="3" t="s">
        <v>2423</v>
      </c>
      <c r="D2240" s="3" t="s">
        <v>2180</v>
      </c>
      <c r="G2240" s="19">
        <v>6977</v>
      </c>
      <c r="H2240" s="19" t="s">
        <v>4560</v>
      </c>
    </row>
    <row r="2241" spans="1:8" x14ac:dyDescent="0.2">
      <c r="A2241" s="3">
        <v>7249</v>
      </c>
      <c r="B2241" s="3" t="s">
        <v>2424</v>
      </c>
      <c r="C2241" s="3" t="s">
        <v>2423</v>
      </c>
      <c r="D2241" s="3" t="s">
        <v>2180</v>
      </c>
      <c r="G2241" s="19">
        <v>6978</v>
      </c>
      <c r="H2241" s="19" t="s">
        <v>4560</v>
      </c>
    </row>
    <row r="2242" spans="1:8" x14ac:dyDescent="0.2">
      <c r="A2242" s="3">
        <v>7250</v>
      </c>
      <c r="B2242" s="3" t="s">
        <v>2423</v>
      </c>
      <c r="C2242" s="3" t="s">
        <v>2423</v>
      </c>
      <c r="D2242" s="3" t="s">
        <v>2180</v>
      </c>
      <c r="G2242" s="19">
        <v>6979</v>
      </c>
      <c r="H2242" s="19" t="s">
        <v>4560</v>
      </c>
    </row>
    <row r="2243" spans="1:8" x14ac:dyDescent="0.2">
      <c r="A2243" s="3">
        <v>7252</v>
      </c>
      <c r="B2243" s="3" t="s">
        <v>2425</v>
      </c>
      <c r="C2243" s="3" t="s">
        <v>2423</v>
      </c>
      <c r="D2243" s="3" t="s">
        <v>2180</v>
      </c>
      <c r="G2243" s="19">
        <v>6980</v>
      </c>
      <c r="H2243" s="19" t="s">
        <v>4560</v>
      </c>
    </row>
    <row r="2244" spans="1:8" x14ac:dyDescent="0.2">
      <c r="A2244" s="3">
        <v>7241</v>
      </c>
      <c r="B2244" s="3" t="s">
        <v>2426</v>
      </c>
      <c r="C2244" s="3" t="s">
        <v>2426</v>
      </c>
      <c r="D2244" s="3" t="s">
        <v>2180</v>
      </c>
      <c r="G2244" s="19">
        <v>6981</v>
      </c>
      <c r="H2244" s="19" t="s">
        <v>4560</v>
      </c>
    </row>
    <row r="2245" spans="1:8" x14ac:dyDescent="0.2">
      <c r="A2245" s="3">
        <v>7240</v>
      </c>
      <c r="B2245" s="3" t="s">
        <v>2427</v>
      </c>
      <c r="C2245" s="3" t="s">
        <v>2427</v>
      </c>
      <c r="D2245" s="3" t="s">
        <v>2180</v>
      </c>
      <c r="G2245" s="19">
        <v>6982</v>
      </c>
      <c r="H2245" s="19" t="s">
        <v>4560</v>
      </c>
    </row>
    <row r="2246" spans="1:8" x14ac:dyDescent="0.2">
      <c r="A2246" s="3">
        <v>7223</v>
      </c>
      <c r="B2246" s="3" t="s">
        <v>2428</v>
      </c>
      <c r="C2246" s="3" t="s">
        <v>2429</v>
      </c>
      <c r="D2246" s="3" t="s">
        <v>2180</v>
      </c>
      <c r="G2246" s="19">
        <v>6983</v>
      </c>
      <c r="H2246" s="19" t="s">
        <v>4560</v>
      </c>
    </row>
    <row r="2247" spans="1:8" x14ac:dyDescent="0.2">
      <c r="A2247" s="3">
        <v>7224</v>
      </c>
      <c r="B2247" s="3" t="s">
        <v>2430</v>
      </c>
      <c r="C2247" s="3" t="s">
        <v>2429</v>
      </c>
      <c r="D2247" s="3" t="s">
        <v>2180</v>
      </c>
      <c r="G2247" s="19">
        <v>6984</v>
      </c>
      <c r="H2247" s="19" t="s">
        <v>4560</v>
      </c>
    </row>
    <row r="2248" spans="1:8" x14ac:dyDescent="0.2">
      <c r="A2248" s="3">
        <v>7242</v>
      </c>
      <c r="B2248" s="3" t="s">
        <v>2429</v>
      </c>
      <c r="C2248" s="3" t="s">
        <v>2429</v>
      </c>
      <c r="D2248" s="3" t="s">
        <v>2180</v>
      </c>
      <c r="G2248" s="19">
        <v>6986</v>
      </c>
      <c r="H2248" s="19" t="s">
        <v>4560</v>
      </c>
    </row>
    <row r="2249" spans="1:8" x14ac:dyDescent="0.2">
      <c r="A2249" s="3">
        <v>7243</v>
      </c>
      <c r="B2249" s="3" t="s">
        <v>2431</v>
      </c>
      <c r="C2249" s="3" t="s">
        <v>2429</v>
      </c>
      <c r="D2249" s="3" t="s">
        <v>2180</v>
      </c>
      <c r="G2249" s="19">
        <v>6987</v>
      </c>
      <c r="H2249" s="19" t="s">
        <v>4560</v>
      </c>
    </row>
    <row r="2250" spans="1:8" x14ac:dyDescent="0.2">
      <c r="A2250" s="3">
        <v>7244</v>
      </c>
      <c r="B2250" s="3" t="s">
        <v>2432</v>
      </c>
      <c r="C2250" s="3" t="s">
        <v>2429</v>
      </c>
      <c r="D2250" s="3" t="s">
        <v>2180</v>
      </c>
      <c r="G2250" s="19">
        <v>6988</v>
      </c>
      <c r="H2250" s="19" t="s">
        <v>4560</v>
      </c>
    </row>
    <row r="2251" spans="1:8" x14ac:dyDescent="0.2">
      <c r="A2251" s="3">
        <v>7245</v>
      </c>
      <c r="B2251" s="3" t="s">
        <v>2433</v>
      </c>
      <c r="C2251" s="3" t="s">
        <v>2429</v>
      </c>
      <c r="D2251" s="3" t="s">
        <v>2180</v>
      </c>
      <c r="G2251" s="19">
        <v>6989</v>
      </c>
      <c r="H2251" s="19" t="s">
        <v>4560</v>
      </c>
    </row>
    <row r="2252" spans="1:8" x14ac:dyDescent="0.2">
      <c r="A2252" s="3">
        <v>7246</v>
      </c>
      <c r="B2252" s="3" t="s">
        <v>2434</v>
      </c>
      <c r="C2252" s="3" t="s">
        <v>2429</v>
      </c>
      <c r="D2252" s="3" t="s">
        <v>2180</v>
      </c>
      <c r="G2252" s="19">
        <v>6990</v>
      </c>
      <c r="H2252" s="19" t="s">
        <v>4560</v>
      </c>
    </row>
    <row r="2253" spans="1:8" x14ac:dyDescent="0.2">
      <c r="A2253" s="3">
        <v>7000</v>
      </c>
      <c r="B2253" s="3" t="s">
        <v>2435</v>
      </c>
      <c r="C2253" s="3" t="s">
        <v>2435</v>
      </c>
      <c r="D2253" s="3" t="s">
        <v>2180</v>
      </c>
      <c r="G2253" s="19">
        <v>6991</v>
      </c>
      <c r="H2253" s="19" t="s">
        <v>4560</v>
      </c>
    </row>
    <row r="2254" spans="1:8" x14ac:dyDescent="0.2">
      <c r="A2254" s="3">
        <v>7023</v>
      </c>
      <c r="B2254" s="3" t="s">
        <v>2436</v>
      </c>
      <c r="C2254" s="3" t="s">
        <v>2435</v>
      </c>
      <c r="D2254" s="3" t="s">
        <v>2180</v>
      </c>
      <c r="G2254" s="19">
        <v>6992</v>
      </c>
      <c r="H2254" s="19" t="s">
        <v>4560</v>
      </c>
    </row>
    <row r="2255" spans="1:8" x14ac:dyDescent="0.2">
      <c r="A2255" s="3">
        <v>7026</v>
      </c>
      <c r="B2255" s="3" t="s">
        <v>2437</v>
      </c>
      <c r="C2255" s="3" t="s">
        <v>2435</v>
      </c>
      <c r="D2255" s="3" t="s">
        <v>2180</v>
      </c>
      <c r="G2255" s="19">
        <v>6993</v>
      </c>
      <c r="H2255" s="19" t="s">
        <v>4560</v>
      </c>
    </row>
    <row r="2256" spans="1:8" x14ac:dyDescent="0.2">
      <c r="A2256" s="3">
        <v>7062</v>
      </c>
      <c r="B2256" s="3" t="s">
        <v>2438</v>
      </c>
      <c r="C2256" s="3" t="s">
        <v>2439</v>
      </c>
      <c r="D2256" s="3" t="s">
        <v>2180</v>
      </c>
      <c r="G2256" s="19">
        <v>6994</v>
      </c>
      <c r="H2256" s="19" t="s">
        <v>4560</v>
      </c>
    </row>
    <row r="2257" spans="1:8" x14ac:dyDescent="0.2">
      <c r="A2257" s="3">
        <v>7074</v>
      </c>
      <c r="B2257" s="3" t="s">
        <v>2440</v>
      </c>
      <c r="C2257" s="3" t="s">
        <v>2439</v>
      </c>
      <c r="D2257" s="3" t="s">
        <v>2180</v>
      </c>
      <c r="G2257" s="19">
        <v>6995</v>
      </c>
      <c r="H2257" s="19" t="s">
        <v>4560</v>
      </c>
    </row>
    <row r="2258" spans="1:8" x14ac:dyDescent="0.2">
      <c r="A2258" s="3">
        <v>7075</v>
      </c>
      <c r="B2258" s="3" t="s">
        <v>2439</v>
      </c>
      <c r="C2258" s="3" t="s">
        <v>2439</v>
      </c>
      <c r="D2258" s="3" t="s">
        <v>2180</v>
      </c>
      <c r="G2258" s="19">
        <v>6997</v>
      </c>
      <c r="H2258" s="19" t="s">
        <v>4560</v>
      </c>
    </row>
    <row r="2259" spans="1:8" x14ac:dyDescent="0.2">
      <c r="A2259" s="3">
        <v>7076</v>
      </c>
      <c r="B2259" s="3" t="s">
        <v>2441</v>
      </c>
      <c r="C2259" s="3" t="s">
        <v>2439</v>
      </c>
      <c r="D2259" s="3" t="s">
        <v>2180</v>
      </c>
      <c r="G2259" s="19">
        <v>6998</v>
      </c>
      <c r="H2259" s="19" t="s">
        <v>4560</v>
      </c>
    </row>
    <row r="2260" spans="1:8" x14ac:dyDescent="0.2">
      <c r="A2260" s="3">
        <v>7027</v>
      </c>
      <c r="B2260" s="3" t="s">
        <v>2442</v>
      </c>
      <c r="C2260" s="3" t="s">
        <v>2443</v>
      </c>
      <c r="D2260" s="3" t="s">
        <v>2180</v>
      </c>
      <c r="G2260" s="19">
        <v>6999</v>
      </c>
      <c r="H2260" s="19" t="s">
        <v>4560</v>
      </c>
    </row>
    <row r="2261" spans="1:8" x14ac:dyDescent="0.2">
      <c r="A2261" s="3">
        <v>7027</v>
      </c>
      <c r="B2261" s="3" t="s">
        <v>2444</v>
      </c>
      <c r="C2261" s="3" t="s">
        <v>2443</v>
      </c>
      <c r="D2261" s="3" t="s">
        <v>2180</v>
      </c>
      <c r="G2261" s="19">
        <v>7000</v>
      </c>
      <c r="H2261" s="19" t="s">
        <v>4561</v>
      </c>
    </row>
    <row r="2262" spans="1:8" x14ac:dyDescent="0.2">
      <c r="A2262" s="3">
        <v>7027</v>
      </c>
      <c r="B2262" s="3" t="s">
        <v>2445</v>
      </c>
      <c r="C2262" s="3" t="s">
        <v>2443</v>
      </c>
      <c r="D2262" s="3" t="s">
        <v>2180</v>
      </c>
      <c r="G2262" s="19">
        <v>7012</v>
      </c>
      <c r="H2262" s="19" t="s">
        <v>4561</v>
      </c>
    </row>
    <row r="2263" spans="1:8" x14ac:dyDescent="0.2">
      <c r="A2263" s="3">
        <v>7028</v>
      </c>
      <c r="B2263" s="3" t="s">
        <v>2446</v>
      </c>
      <c r="C2263" s="3" t="s">
        <v>2443</v>
      </c>
      <c r="D2263" s="3" t="s">
        <v>2180</v>
      </c>
      <c r="G2263" s="19">
        <v>7013</v>
      </c>
      <c r="H2263" s="19" t="s">
        <v>4561</v>
      </c>
    </row>
    <row r="2264" spans="1:8" x14ac:dyDescent="0.2">
      <c r="A2264" s="3">
        <v>7028</v>
      </c>
      <c r="B2264" s="3" t="s">
        <v>2447</v>
      </c>
      <c r="C2264" s="3" t="s">
        <v>2443</v>
      </c>
      <c r="D2264" s="3" t="s">
        <v>2180</v>
      </c>
      <c r="G2264" s="19">
        <v>7014</v>
      </c>
      <c r="H2264" s="19" t="s">
        <v>4561</v>
      </c>
    </row>
    <row r="2265" spans="1:8" x14ac:dyDescent="0.2">
      <c r="A2265" s="3">
        <v>7029</v>
      </c>
      <c r="B2265" s="3" t="s">
        <v>2448</v>
      </c>
      <c r="C2265" s="3" t="s">
        <v>2443</v>
      </c>
      <c r="D2265" s="3" t="s">
        <v>2180</v>
      </c>
      <c r="G2265" s="19">
        <v>7015</v>
      </c>
      <c r="H2265" s="19" t="s">
        <v>4561</v>
      </c>
    </row>
    <row r="2266" spans="1:8" x14ac:dyDescent="0.2">
      <c r="A2266" s="3">
        <v>7050</v>
      </c>
      <c r="B2266" s="3" t="s">
        <v>2443</v>
      </c>
      <c r="C2266" s="3" t="s">
        <v>2443</v>
      </c>
      <c r="D2266" s="3" t="s">
        <v>2180</v>
      </c>
      <c r="G2266" s="19">
        <v>7016</v>
      </c>
      <c r="H2266" s="19" t="s">
        <v>4561</v>
      </c>
    </row>
    <row r="2267" spans="1:8" x14ac:dyDescent="0.2">
      <c r="A2267" s="3">
        <v>7056</v>
      </c>
      <c r="B2267" s="3" t="s">
        <v>2449</v>
      </c>
      <c r="C2267" s="3" t="s">
        <v>2443</v>
      </c>
      <c r="D2267" s="3" t="s">
        <v>2180</v>
      </c>
      <c r="G2267" s="19">
        <v>7017</v>
      </c>
      <c r="H2267" s="19" t="s">
        <v>4561</v>
      </c>
    </row>
    <row r="2268" spans="1:8" x14ac:dyDescent="0.2">
      <c r="A2268" s="3">
        <v>7057</v>
      </c>
      <c r="B2268" s="3" t="s">
        <v>2450</v>
      </c>
      <c r="C2268" s="3" t="s">
        <v>2443</v>
      </c>
      <c r="D2268" s="3" t="s">
        <v>2180</v>
      </c>
      <c r="G2268" s="19">
        <v>7018</v>
      </c>
      <c r="H2268" s="19" t="s">
        <v>4561</v>
      </c>
    </row>
    <row r="2269" spans="1:8" x14ac:dyDescent="0.2">
      <c r="A2269" s="3">
        <v>7058</v>
      </c>
      <c r="B2269" s="3" t="s">
        <v>2451</v>
      </c>
      <c r="C2269" s="3" t="s">
        <v>2443</v>
      </c>
      <c r="D2269" s="3" t="s">
        <v>2180</v>
      </c>
      <c r="G2269" s="19">
        <v>7019</v>
      </c>
      <c r="H2269" s="19" t="s">
        <v>4561</v>
      </c>
    </row>
    <row r="2270" spans="1:8" x14ac:dyDescent="0.2">
      <c r="A2270" s="3">
        <v>7063</v>
      </c>
      <c r="B2270" s="3" t="s">
        <v>2452</v>
      </c>
      <c r="C2270" s="3" t="s">
        <v>2453</v>
      </c>
      <c r="D2270" s="3" t="s">
        <v>2180</v>
      </c>
      <c r="G2270" s="19">
        <v>7023</v>
      </c>
      <c r="H2270" s="19" t="s">
        <v>4561</v>
      </c>
    </row>
    <row r="2271" spans="1:8" x14ac:dyDescent="0.2">
      <c r="A2271" s="3">
        <v>7064</v>
      </c>
      <c r="B2271" s="3" t="s">
        <v>2454</v>
      </c>
      <c r="C2271" s="3" t="s">
        <v>2453</v>
      </c>
      <c r="D2271" s="3" t="s">
        <v>2180</v>
      </c>
      <c r="G2271" s="19">
        <v>7026</v>
      </c>
      <c r="H2271" s="19" t="s">
        <v>4561</v>
      </c>
    </row>
    <row r="2272" spans="1:8" x14ac:dyDescent="0.2">
      <c r="A2272" s="3">
        <v>7202</v>
      </c>
      <c r="B2272" s="3" t="s">
        <v>2455</v>
      </c>
      <c r="C2272" s="3" t="s">
        <v>2456</v>
      </c>
      <c r="D2272" s="3" t="s">
        <v>2180</v>
      </c>
      <c r="G2272" s="19">
        <v>7027</v>
      </c>
      <c r="H2272" s="19" t="s">
        <v>4561</v>
      </c>
    </row>
    <row r="2273" spans="1:8" x14ac:dyDescent="0.2">
      <c r="A2273" s="3">
        <v>7203</v>
      </c>
      <c r="B2273" s="3" t="s">
        <v>2456</v>
      </c>
      <c r="C2273" s="3" t="s">
        <v>2456</v>
      </c>
      <c r="D2273" s="3" t="s">
        <v>2180</v>
      </c>
      <c r="G2273" s="19">
        <v>7028</v>
      </c>
      <c r="H2273" s="19" t="s">
        <v>4561</v>
      </c>
    </row>
    <row r="2274" spans="1:8" x14ac:dyDescent="0.2">
      <c r="A2274" s="3">
        <v>7204</v>
      </c>
      <c r="B2274" s="3" t="s">
        <v>2457</v>
      </c>
      <c r="C2274" s="3" t="s">
        <v>2457</v>
      </c>
      <c r="D2274" s="3" t="s">
        <v>2180</v>
      </c>
      <c r="G2274" s="19">
        <v>7029</v>
      </c>
      <c r="H2274" s="19" t="s">
        <v>4561</v>
      </c>
    </row>
    <row r="2275" spans="1:8" x14ac:dyDescent="0.2">
      <c r="A2275" s="3">
        <v>7205</v>
      </c>
      <c r="B2275" s="3" t="s">
        <v>2458</v>
      </c>
      <c r="C2275" s="3" t="s">
        <v>2458</v>
      </c>
      <c r="D2275" s="3" t="s">
        <v>2180</v>
      </c>
      <c r="G2275" s="19">
        <v>7031</v>
      </c>
      <c r="H2275" s="19" t="s">
        <v>4561</v>
      </c>
    </row>
    <row r="2276" spans="1:8" x14ac:dyDescent="0.2">
      <c r="A2276" s="3">
        <v>7306</v>
      </c>
      <c r="B2276" s="3" t="s">
        <v>2459</v>
      </c>
      <c r="C2276" s="3" t="s">
        <v>2459</v>
      </c>
      <c r="D2276" s="3" t="s">
        <v>2180</v>
      </c>
      <c r="G2276" s="19">
        <v>7032</v>
      </c>
      <c r="H2276" s="19" t="s">
        <v>4561</v>
      </c>
    </row>
    <row r="2277" spans="1:8" x14ac:dyDescent="0.2">
      <c r="A2277" s="3">
        <v>7307</v>
      </c>
      <c r="B2277" s="3" t="s">
        <v>2460</v>
      </c>
      <c r="C2277" s="3" t="s">
        <v>2460</v>
      </c>
      <c r="D2277" s="3" t="s">
        <v>2180</v>
      </c>
      <c r="G2277" s="19">
        <v>7050</v>
      </c>
      <c r="H2277" s="19" t="s">
        <v>4562</v>
      </c>
    </row>
    <row r="2278" spans="1:8" x14ac:dyDescent="0.2">
      <c r="A2278" s="3">
        <v>7304</v>
      </c>
      <c r="B2278" s="3" t="s">
        <v>2461</v>
      </c>
      <c r="C2278" s="3" t="s">
        <v>2461</v>
      </c>
      <c r="D2278" s="3" t="s">
        <v>2180</v>
      </c>
      <c r="G2278" s="19">
        <v>7056</v>
      </c>
      <c r="H2278" s="19" t="s">
        <v>4561</v>
      </c>
    </row>
    <row r="2279" spans="1:8" x14ac:dyDescent="0.2">
      <c r="A2279" s="3">
        <v>7208</v>
      </c>
      <c r="B2279" s="3" t="s">
        <v>2462</v>
      </c>
      <c r="C2279" s="3" t="s">
        <v>2463</v>
      </c>
      <c r="D2279" s="3" t="s">
        <v>2180</v>
      </c>
      <c r="G2279" s="19">
        <v>7057</v>
      </c>
      <c r="H2279" s="19" t="s">
        <v>4561</v>
      </c>
    </row>
    <row r="2280" spans="1:8" x14ac:dyDescent="0.2">
      <c r="A2280" s="3">
        <v>7206</v>
      </c>
      <c r="B2280" s="3" t="s">
        <v>2464</v>
      </c>
      <c r="C2280" s="3" t="s">
        <v>2465</v>
      </c>
      <c r="D2280" s="3" t="s">
        <v>2180</v>
      </c>
      <c r="G2280" s="19">
        <v>7058</v>
      </c>
      <c r="H2280" s="19" t="s">
        <v>4562</v>
      </c>
    </row>
    <row r="2281" spans="1:8" x14ac:dyDescent="0.2">
      <c r="A2281" s="3">
        <v>7302</v>
      </c>
      <c r="B2281" s="3" t="s">
        <v>2465</v>
      </c>
      <c r="C2281" s="3" t="s">
        <v>2465</v>
      </c>
      <c r="D2281" s="3" t="s">
        <v>2180</v>
      </c>
      <c r="G2281" s="19">
        <v>7062</v>
      </c>
      <c r="H2281" s="19" t="s">
        <v>4561</v>
      </c>
    </row>
    <row r="2282" spans="1:8" x14ac:dyDescent="0.2">
      <c r="A2282" s="3">
        <v>7303</v>
      </c>
      <c r="B2282" s="3" t="s">
        <v>2466</v>
      </c>
      <c r="C2282" s="3" t="s">
        <v>2465</v>
      </c>
      <c r="D2282" s="3" t="s">
        <v>2180</v>
      </c>
      <c r="G2282" s="19">
        <v>7063</v>
      </c>
      <c r="H2282" s="19" t="s">
        <v>4561</v>
      </c>
    </row>
    <row r="2283" spans="1:8" x14ac:dyDescent="0.2">
      <c r="A2283" s="3">
        <v>7213</v>
      </c>
      <c r="B2283" s="3" t="s">
        <v>2467</v>
      </c>
      <c r="C2283" s="3" t="s">
        <v>2468</v>
      </c>
      <c r="D2283" s="3" t="s">
        <v>2180</v>
      </c>
      <c r="G2283" s="19">
        <v>7064</v>
      </c>
      <c r="H2283" s="19" t="s">
        <v>4561</v>
      </c>
    </row>
    <row r="2284" spans="1:8" x14ac:dyDescent="0.2">
      <c r="A2284" s="3">
        <v>7214</v>
      </c>
      <c r="B2284" s="3" t="s">
        <v>2468</v>
      </c>
      <c r="C2284" s="3" t="s">
        <v>2468</v>
      </c>
      <c r="D2284" s="3" t="s">
        <v>2180</v>
      </c>
      <c r="G2284" s="19">
        <v>7074</v>
      </c>
      <c r="H2284" s="19" t="s">
        <v>4561</v>
      </c>
    </row>
    <row r="2285" spans="1:8" x14ac:dyDescent="0.2">
      <c r="A2285" s="3">
        <v>7215</v>
      </c>
      <c r="B2285" s="3" t="s">
        <v>2469</v>
      </c>
      <c r="C2285" s="3" t="s">
        <v>2468</v>
      </c>
      <c r="D2285" s="3" t="s">
        <v>2180</v>
      </c>
      <c r="G2285" s="19">
        <v>7075</v>
      </c>
      <c r="H2285" s="19" t="s">
        <v>4561</v>
      </c>
    </row>
    <row r="2286" spans="1:8" x14ac:dyDescent="0.2">
      <c r="A2286" s="3">
        <v>7220</v>
      </c>
      <c r="B2286" s="3" t="s">
        <v>2470</v>
      </c>
      <c r="C2286" s="3" t="s">
        <v>2470</v>
      </c>
      <c r="D2286" s="3" t="s">
        <v>2180</v>
      </c>
      <c r="G2286" s="19">
        <v>7076</v>
      </c>
      <c r="H2286" s="19" t="s">
        <v>4561</v>
      </c>
    </row>
    <row r="2287" spans="1:8" x14ac:dyDescent="0.2">
      <c r="A2287" s="3">
        <v>7220</v>
      </c>
      <c r="B2287" s="3" t="s">
        <v>2470</v>
      </c>
      <c r="C2287" s="3" t="s">
        <v>2470</v>
      </c>
      <c r="D2287" s="3" t="s">
        <v>2180</v>
      </c>
      <c r="G2287" s="19">
        <v>7077</v>
      </c>
      <c r="H2287" s="19" t="s">
        <v>4561</v>
      </c>
    </row>
    <row r="2288" spans="1:8" x14ac:dyDescent="0.2">
      <c r="A2288" s="3">
        <v>7222</v>
      </c>
      <c r="B2288" s="3" t="s">
        <v>2471</v>
      </c>
      <c r="C2288" s="3" t="s">
        <v>2470</v>
      </c>
      <c r="D2288" s="3" t="s">
        <v>2180</v>
      </c>
      <c r="G2288" s="19">
        <v>7078</v>
      </c>
      <c r="H2288" s="19" t="s">
        <v>4561</v>
      </c>
    </row>
    <row r="2289" spans="1:8" x14ac:dyDescent="0.2">
      <c r="A2289" s="3">
        <v>7226</v>
      </c>
      <c r="B2289" s="3" t="s">
        <v>2472</v>
      </c>
      <c r="C2289" s="3" t="s">
        <v>2470</v>
      </c>
      <c r="D2289" s="3" t="s">
        <v>2180</v>
      </c>
      <c r="G2289" s="19">
        <v>7082</v>
      </c>
      <c r="H2289" s="19" t="s">
        <v>4561</v>
      </c>
    </row>
    <row r="2290" spans="1:8" x14ac:dyDescent="0.2">
      <c r="A2290" s="3">
        <v>7226</v>
      </c>
      <c r="B2290" s="3" t="s">
        <v>2472</v>
      </c>
      <c r="C2290" s="3" t="s">
        <v>2470</v>
      </c>
      <c r="D2290" s="3" t="s">
        <v>2180</v>
      </c>
      <c r="G2290" s="19">
        <v>7083</v>
      </c>
      <c r="H2290" s="19" t="s">
        <v>4561</v>
      </c>
    </row>
    <row r="2291" spans="1:8" x14ac:dyDescent="0.2">
      <c r="A2291" s="3">
        <v>7226</v>
      </c>
      <c r="B2291" s="3" t="s">
        <v>2473</v>
      </c>
      <c r="C2291" s="3" t="s">
        <v>2470</v>
      </c>
      <c r="D2291" s="3" t="s">
        <v>2180</v>
      </c>
      <c r="G2291" s="19">
        <v>7084</v>
      </c>
      <c r="H2291" s="19" t="s">
        <v>4561</v>
      </c>
    </row>
    <row r="2292" spans="1:8" x14ac:dyDescent="0.2">
      <c r="A2292" s="3">
        <v>7228</v>
      </c>
      <c r="B2292" s="3" t="s">
        <v>2474</v>
      </c>
      <c r="C2292" s="3" t="s">
        <v>2470</v>
      </c>
      <c r="D2292" s="3" t="s">
        <v>2180</v>
      </c>
      <c r="G2292" s="19">
        <v>7104</v>
      </c>
      <c r="H2292" s="19" t="s">
        <v>4561</v>
      </c>
    </row>
    <row r="2293" spans="1:8" x14ac:dyDescent="0.2">
      <c r="A2293" s="3">
        <v>7228</v>
      </c>
      <c r="B2293" s="3" t="s">
        <v>2475</v>
      </c>
      <c r="C2293" s="3" t="s">
        <v>2470</v>
      </c>
      <c r="D2293" s="3" t="s">
        <v>2180</v>
      </c>
      <c r="G2293" s="19">
        <v>7106</v>
      </c>
      <c r="H2293" s="19" t="s">
        <v>4557</v>
      </c>
    </row>
    <row r="2294" spans="1:8" x14ac:dyDescent="0.2">
      <c r="A2294" s="3">
        <v>7212</v>
      </c>
      <c r="B2294" s="3" t="s">
        <v>2476</v>
      </c>
      <c r="C2294" s="3" t="s">
        <v>2477</v>
      </c>
      <c r="D2294" s="3" t="s">
        <v>2180</v>
      </c>
      <c r="G2294" s="19">
        <v>7107</v>
      </c>
      <c r="H2294" s="19" t="s">
        <v>4557</v>
      </c>
    </row>
    <row r="2295" spans="1:8" x14ac:dyDescent="0.2">
      <c r="A2295" s="3">
        <v>7212</v>
      </c>
      <c r="B2295" s="3" t="s">
        <v>2478</v>
      </c>
      <c r="C2295" s="3" t="s">
        <v>2477</v>
      </c>
      <c r="D2295" s="3" t="s">
        <v>2180</v>
      </c>
      <c r="G2295" s="19">
        <v>7109</v>
      </c>
      <c r="H2295" s="19" t="s">
        <v>4557</v>
      </c>
    </row>
    <row r="2296" spans="1:8" x14ac:dyDescent="0.2">
      <c r="A2296" s="3">
        <v>7212</v>
      </c>
      <c r="B2296" s="3" t="s">
        <v>2479</v>
      </c>
      <c r="C2296" s="3" t="s">
        <v>2477</v>
      </c>
      <c r="D2296" s="3" t="s">
        <v>2180</v>
      </c>
      <c r="G2296" s="19">
        <v>7110</v>
      </c>
      <c r="H2296" s="19" t="s">
        <v>4561</v>
      </c>
    </row>
    <row r="2297" spans="1:8" x14ac:dyDescent="0.2">
      <c r="A2297" s="3">
        <v>7158</v>
      </c>
      <c r="B2297" s="3" t="s">
        <v>2480</v>
      </c>
      <c r="C2297" s="3" t="s">
        <v>2481</v>
      </c>
      <c r="D2297" s="3" t="s">
        <v>2180</v>
      </c>
      <c r="G2297" s="19">
        <v>7111</v>
      </c>
      <c r="H2297" s="19" t="s">
        <v>4561</v>
      </c>
    </row>
    <row r="2298" spans="1:8" x14ac:dyDescent="0.2">
      <c r="A2298" s="3">
        <v>7159</v>
      </c>
      <c r="B2298" s="3" t="s">
        <v>2482</v>
      </c>
      <c r="C2298" s="3" t="s">
        <v>2481</v>
      </c>
      <c r="D2298" s="3" t="s">
        <v>2180</v>
      </c>
      <c r="G2298" s="19">
        <v>7112</v>
      </c>
      <c r="H2298" s="19" t="s">
        <v>4559</v>
      </c>
    </row>
    <row r="2299" spans="1:8" x14ac:dyDescent="0.2">
      <c r="A2299" s="3">
        <v>7162</v>
      </c>
      <c r="B2299" s="3" t="s">
        <v>2483</v>
      </c>
      <c r="C2299" s="3" t="s">
        <v>2481</v>
      </c>
      <c r="D2299" s="3" t="s">
        <v>2180</v>
      </c>
      <c r="G2299" s="19">
        <v>7113</v>
      </c>
      <c r="H2299" s="19" t="s">
        <v>4559</v>
      </c>
    </row>
    <row r="2300" spans="1:8" x14ac:dyDescent="0.2">
      <c r="A2300" s="3">
        <v>7163</v>
      </c>
      <c r="B2300" s="3" t="s">
        <v>2484</v>
      </c>
      <c r="C2300" s="3" t="s">
        <v>2481</v>
      </c>
      <c r="D2300" s="3" t="s">
        <v>2180</v>
      </c>
      <c r="G2300" s="19">
        <v>7114</v>
      </c>
      <c r="H2300" s="19" t="s">
        <v>4561</v>
      </c>
    </row>
    <row r="2301" spans="1:8" x14ac:dyDescent="0.2">
      <c r="A2301" s="3">
        <v>7164</v>
      </c>
      <c r="B2301" s="3" t="s">
        <v>2485</v>
      </c>
      <c r="C2301" s="3" t="s">
        <v>2481</v>
      </c>
      <c r="D2301" s="3" t="s">
        <v>2180</v>
      </c>
      <c r="G2301" s="19">
        <v>7115</v>
      </c>
      <c r="H2301" s="19" t="s">
        <v>4561</v>
      </c>
    </row>
    <row r="2302" spans="1:8" x14ac:dyDescent="0.2">
      <c r="A2302" s="3">
        <v>7165</v>
      </c>
      <c r="B2302" s="3" t="s">
        <v>2481</v>
      </c>
      <c r="C2302" s="3" t="s">
        <v>2481</v>
      </c>
      <c r="D2302" s="3" t="s">
        <v>2180</v>
      </c>
      <c r="G2302" s="19">
        <v>7116</v>
      </c>
      <c r="H2302" s="19" t="s">
        <v>4559</v>
      </c>
    </row>
    <row r="2303" spans="1:8" x14ac:dyDescent="0.2">
      <c r="A2303" s="3">
        <v>7180</v>
      </c>
      <c r="B2303" s="3" t="s">
        <v>2486</v>
      </c>
      <c r="C2303" s="3" t="s">
        <v>2486</v>
      </c>
      <c r="D2303" s="3" t="s">
        <v>2180</v>
      </c>
      <c r="G2303" s="19">
        <v>7122</v>
      </c>
      <c r="H2303" s="19" t="s">
        <v>4561</v>
      </c>
    </row>
    <row r="2304" spans="1:8" x14ac:dyDescent="0.2">
      <c r="A2304" s="3">
        <v>7182</v>
      </c>
      <c r="B2304" s="3" t="s">
        <v>2487</v>
      </c>
      <c r="C2304" s="3" t="s">
        <v>2486</v>
      </c>
      <c r="D2304" s="3" t="s">
        <v>2180</v>
      </c>
      <c r="G2304" s="19">
        <v>7126</v>
      </c>
      <c r="H2304" s="19" t="s">
        <v>4561</v>
      </c>
    </row>
    <row r="2305" spans="1:8" x14ac:dyDescent="0.2">
      <c r="A2305" s="3">
        <v>7183</v>
      </c>
      <c r="B2305" s="3" t="s">
        <v>2488</v>
      </c>
      <c r="C2305" s="3" t="s">
        <v>2486</v>
      </c>
      <c r="D2305" s="3" t="s">
        <v>2180</v>
      </c>
      <c r="G2305" s="19">
        <v>7127</v>
      </c>
      <c r="H2305" s="19" t="s">
        <v>4561</v>
      </c>
    </row>
    <row r="2306" spans="1:8" x14ac:dyDescent="0.2">
      <c r="A2306" s="3">
        <v>7186</v>
      </c>
      <c r="B2306" s="3" t="s">
        <v>2489</v>
      </c>
      <c r="C2306" s="3" t="s">
        <v>2486</v>
      </c>
      <c r="D2306" s="3" t="s">
        <v>2180</v>
      </c>
      <c r="G2306" s="19">
        <v>7128</v>
      </c>
      <c r="H2306" s="19" t="s">
        <v>4559</v>
      </c>
    </row>
    <row r="2307" spans="1:8" x14ac:dyDescent="0.2">
      <c r="A2307" s="3">
        <v>7184</v>
      </c>
      <c r="B2307" s="3" t="s">
        <v>2490</v>
      </c>
      <c r="C2307" s="3" t="s">
        <v>2491</v>
      </c>
      <c r="D2307" s="3" t="s">
        <v>2180</v>
      </c>
      <c r="G2307" s="19">
        <v>7130</v>
      </c>
      <c r="H2307" s="19" t="s">
        <v>4561</v>
      </c>
    </row>
    <row r="2308" spans="1:8" x14ac:dyDescent="0.2">
      <c r="A2308" s="3">
        <v>7185</v>
      </c>
      <c r="B2308" s="3" t="s">
        <v>2492</v>
      </c>
      <c r="C2308" s="3" t="s">
        <v>2491</v>
      </c>
      <c r="D2308" s="3" t="s">
        <v>2180</v>
      </c>
      <c r="G2308" s="19">
        <v>7132</v>
      </c>
      <c r="H2308" s="19" t="s">
        <v>4559</v>
      </c>
    </row>
    <row r="2309" spans="1:8" x14ac:dyDescent="0.2">
      <c r="A2309" s="3">
        <v>7172</v>
      </c>
      <c r="B2309" s="3" t="s">
        <v>2493</v>
      </c>
      <c r="C2309" s="3" t="s">
        <v>2494</v>
      </c>
      <c r="D2309" s="3" t="s">
        <v>2180</v>
      </c>
      <c r="G2309" s="19">
        <v>7134</v>
      </c>
      <c r="H2309" s="19" t="s">
        <v>4559</v>
      </c>
    </row>
    <row r="2310" spans="1:8" x14ac:dyDescent="0.2">
      <c r="A2310" s="3">
        <v>7173</v>
      </c>
      <c r="B2310" s="3" t="s">
        <v>2495</v>
      </c>
      <c r="C2310" s="3" t="s">
        <v>2494</v>
      </c>
      <c r="D2310" s="3" t="s">
        <v>2180</v>
      </c>
      <c r="G2310" s="19">
        <v>7137</v>
      </c>
      <c r="H2310" s="19" t="s">
        <v>4559</v>
      </c>
    </row>
    <row r="2311" spans="1:8" x14ac:dyDescent="0.2">
      <c r="A2311" s="3">
        <v>7174</v>
      </c>
      <c r="B2311" s="3" t="s">
        <v>2496</v>
      </c>
      <c r="C2311" s="3" t="s">
        <v>2494</v>
      </c>
      <c r="D2311" s="3" t="s">
        <v>2180</v>
      </c>
      <c r="G2311" s="19">
        <v>7138</v>
      </c>
      <c r="H2311" s="19" t="s">
        <v>4559</v>
      </c>
    </row>
    <row r="2312" spans="1:8" x14ac:dyDescent="0.2">
      <c r="A2312" s="3">
        <v>7175</v>
      </c>
      <c r="B2312" s="3" t="s">
        <v>2494</v>
      </c>
      <c r="C2312" s="3" t="s">
        <v>2494</v>
      </c>
      <c r="D2312" s="3" t="s">
        <v>2180</v>
      </c>
      <c r="G2312" s="19">
        <v>7141</v>
      </c>
      <c r="H2312" s="19" t="s">
        <v>4561</v>
      </c>
    </row>
    <row r="2313" spans="1:8" x14ac:dyDescent="0.2">
      <c r="A2313" s="3">
        <v>7176</v>
      </c>
      <c r="B2313" s="3" t="s">
        <v>2497</v>
      </c>
      <c r="C2313" s="3" t="s">
        <v>2494</v>
      </c>
      <c r="D2313" s="3" t="s">
        <v>2180</v>
      </c>
      <c r="G2313" s="19">
        <v>7142</v>
      </c>
      <c r="H2313" s="19" t="s">
        <v>4559</v>
      </c>
    </row>
    <row r="2314" spans="1:8" x14ac:dyDescent="0.2">
      <c r="A2314" s="3">
        <v>7187</v>
      </c>
      <c r="B2314" s="3" t="s">
        <v>2498</v>
      </c>
      <c r="C2314" s="3" t="s">
        <v>2499</v>
      </c>
      <c r="D2314" s="3" t="s">
        <v>2180</v>
      </c>
      <c r="G2314" s="19">
        <v>7143</v>
      </c>
      <c r="H2314" s="19" t="s">
        <v>4559</v>
      </c>
    </row>
    <row r="2315" spans="1:8" x14ac:dyDescent="0.2">
      <c r="A2315" s="3">
        <v>7188</v>
      </c>
      <c r="B2315" s="3" t="s">
        <v>2500</v>
      </c>
      <c r="C2315" s="3" t="s">
        <v>2499</v>
      </c>
      <c r="D2315" s="3" t="s">
        <v>2180</v>
      </c>
      <c r="G2315" s="19">
        <v>7144</v>
      </c>
      <c r="H2315" s="19" t="s">
        <v>4559</v>
      </c>
    </row>
    <row r="2316" spans="1:8" x14ac:dyDescent="0.2">
      <c r="A2316" s="3">
        <v>7189</v>
      </c>
      <c r="B2316" s="3" t="s">
        <v>2501</v>
      </c>
      <c r="C2316" s="3" t="s">
        <v>2499</v>
      </c>
      <c r="D2316" s="3" t="s">
        <v>2180</v>
      </c>
      <c r="G2316" s="19">
        <v>7145</v>
      </c>
      <c r="H2316" s="19" t="s">
        <v>4559</v>
      </c>
    </row>
    <row r="2317" spans="1:8" x14ac:dyDescent="0.2">
      <c r="A2317" s="3">
        <v>7166</v>
      </c>
      <c r="B2317" s="3" t="s">
        <v>2502</v>
      </c>
      <c r="C2317" s="3" t="s">
        <v>2502</v>
      </c>
      <c r="D2317" s="3" t="s">
        <v>2180</v>
      </c>
      <c r="G2317" s="19">
        <v>7146</v>
      </c>
      <c r="H2317" s="19" t="s">
        <v>4559</v>
      </c>
    </row>
    <row r="2318" spans="1:8" x14ac:dyDescent="0.2">
      <c r="A2318" s="3">
        <v>7167</v>
      </c>
      <c r="B2318" s="3" t="s">
        <v>2503</v>
      </c>
      <c r="C2318" s="3" t="s">
        <v>2502</v>
      </c>
      <c r="D2318" s="3" t="s">
        <v>2180</v>
      </c>
      <c r="G2318" s="19">
        <v>7147</v>
      </c>
      <c r="H2318" s="19" t="s">
        <v>4559</v>
      </c>
    </row>
    <row r="2319" spans="1:8" x14ac:dyDescent="0.2">
      <c r="A2319" s="3">
        <v>7168</v>
      </c>
      <c r="B2319" s="3" t="s">
        <v>2504</v>
      </c>
      <c r="C2319" s="3" t="s">
        <v>2502</v>
      </c>
      <c r="D2319" s="3" t="s">
        <v>2180</v>
      </c>
      <c r="G2319" s="19">
        <v>7148</v>
      </c>
      <c r="H2319" s="19" t="s">
        <v>4559</v>
      </c>
    </row>
    <row r="2320" spans="1:8" x14ac:dyDescent="0.2">
      <c r="A2320" s="3">
        <v>7134</v>
      </c>
      <c r="B2320" s="3" t="s">
        <v>2505</v>
      </c>
      <c r="C2320" s="3" t="s">
        <v>2506</v>
      </c>
      <c r="D2320" s="3" t="s">
        <v>2180</v>
      </c>
      <c r="G2320" s="19">
        <v>7149</v>
      </c>
      <c r="H2320" s="19" t="s">
        <v>4559</v>
      </c>
    </row>
    <row r="2321" spans="1:8" x14ac:dyDescent="0.2">
      <c r="A2321" s="3">
        <v>7137</v>
      </c>
      <c r="B2321" s="3" t="s">
        <v>2507</v>
      </c>
      <c r="C2321" s="3" t="s">
        <v>2506</v>
      </c>
      <c r="D2321" s="3" t="s">
        <v>2180</v>
      </c>
      <c r="G2321" s="19">
        <v>7151</v>
      </c>
      <c r="H2321" s="19" t="s">
        <v>4561</v>
      </c>
    </row>
    <row r="2322" spans="1:8" x14ac:dyDescent="0.2">
      <c r="A2322" s="3">
        <v>7138</v>
      </c>
      <c r="B2322" s="3" t="s">
        <v>2508</v>
      </c>
      <c r="C2322" s="3" t="s">
        <v>2506</v>
      </c>
      <c r="D2322" s="3" t="s">
        <v>2180</v>
      </c>
      <c r="G2322" s="19">
        <v>7152</v>
      </c>
      <c r="H2322" s="19" t="s">
        <v>4561</v>
      </c>
    </row>
    <row r="2323" spans="1:8" x14ac:dyDescent="0.2">
      <c r="A2323" s="3">
        <v>5000</v>
      </c>
      <c r="B2323" s="3" t="s">
        <v>2509</v>
      </c>
      <c r="C2323" s="3" t="s">
        <v>2509</v>
      </c>
      <c r="D2323" s="3" t="s">
        <v>2510</v>
      </c>
      <c r="G2323" s="19">
        <v>7153</v>
      </c>
      <c r="H2323" s="19" t="s">
        <v>4559</v>
      </c>
    </row>
    <row r="2324" spans="1:8" x14ac:dyDescent="0.2">
      <c r="A2324" s="3">
        <v>5004</v>
      </c>
      <c r="B2324" s="3" t="s">
        <v>2509</v>
      </c>
      <c r="C2324" s="3" t="s">
        <v>2509</v>
      </c>
      <c r="D2324" s="3" t="s">
        <v>2510</v>
      </c>
      <c r="G2324" s="19">
        <v>7154</v>
      </c>
      <c r="H2324" s="19" t="s">
        <v>4559</v>
      </c>
    </row>
    <row r="2325" spans="1:8" x14ac:dyDescent="0.2">
      <c r="A2325" s="3">
        <v>5032</v>
      </c>
      <c r="B2325" s="3" t="s">
        <v>2511</v>
      </c>
      <c r="C2325" s="3" t="s">
        <v>2509</v>
      </c>
      <c r="D2325" s="3" t="s">
        <v>2510</v>
      </c>
      <c r="G2325" s="19">
        <v>7155</v>
      </c>
      <c r="H2325" s="19" t="s">
        <v>4559</v>
      </c>
    </row>
    <row r="2326" spans="1:8" x14ac:dyDescent="0.2">
      <c r="A2326" s="3">
        <v>5023</v>
      </c>
      <c r="B2326" s="3" t="s">
        <v>2512</v>
      </c>
      <c r="C2326" s="3" t="s">
        <v>2512</v>
      </c>
      <c r="D2326" s="3" t="s">
        <v>2510</v>
      </c>
      <c r="G2326" s="19">
        <v>7156</v>
      </c>
      <c r="H2326" s="19" t="s">
        <v>4561</v>
      </c>
    </row>
    <row r="2327" spans="1:8" x14ac:dyDescent="0.2">
      <c r="A2327" s="3">
        <v>5033</v>
      </c>
      <c r="B2327" s="3" t="s">
        <v>2513</v>
      </c>
      <c r="C2327" s="3" t="s">
        <v>2514</v>
      </c>
      <c r="D2327" s="3" t="s">
        <v>2510</v>
      </c>
      <c r="G2327" s="19">
        <v>7157</v>
      </c>
      <c r="H2327" s="19" t="s">
        <v>4559</v>
      </c>
    </row>
    <row r="2328" spans="1:8" x14ac:dyDescent="0.2">
      <c r="A2328" s="3">
        <v>5025</v>
      </c>
      <c r="B2328" s="3" t="s">
        <v>2515</v>
      </c>
      <c r="C2328" s="3" t="s">
        <v>2516</v>
      </c>
      <c r="D2328" s="3" t="s">
        <v>2510</v>
      </c>
      <c r="G2328" s="19">
        <v>7158</v>
      </c>
      <c r="H2328" s="19" t="s">
        <v>4559</v>
      </c>
    </row>
    <row r="2329" spans="1:8" x14ac:dyDescent="0.2">
      <c r="A2329" s="3">
        <v>5026</v>
      </c>
      <c r="B2329" s="3" t="s">
        <v>2516</v>
      </c>
      <c r="C2329" s="3" t="s">
        <v>2516</v>
      </c>
      <c r="D2329" s="3" t="s">
        <v>2510</v>
      </c>
      <c r="G2329" s="19">
        <v>7159</v>
      </c>
      <c r="H2329" s="19" t="s">
        <v>4559</v>
      </c>
    </row>
    <row r="2330" spans="1:8" x14ac:dyDescent="0.2">
      <c r="A2330" s="3">
        <v>5017</v>
      </c>
      <c r="B2330" s="3" t="s">
        <v>2517</v>
      </c>
      <c r="C2330" s="3" t="s">
        <v>2518</v>
      </c>
      <c r="D2330" s="3" t="s">
        <v>2510</v>
      </c>
      <c r="G2330" s="19">
        <v>7162</v>
      </c>
      <c r="H2330" s="19" t="s">
        <v>4559</v>
      </c>
    </row>
    <row r="2331" spans="1:8" x14ac:dyDescent="0.2">
      <c r="A2331" s="3">
        <v>5018</v>
      </c>
      <c r="B2331" s="3" t="s">
        <v>2519</v>
      </c>
      <c r="C2331" s="3" t="s">
        <v>2518</v>
      </c>
      <c r="D2331" s="3" t="s">
        <v>2510</v>
      </c>
      <c r="G2331" s="19">
        <v>7163</v>
      </c>
      <c r="H2331" s="19" t="s">
        <v>4559</v>
      </c>
    </row>
    <row r="2332" spans="1:8" x14ac:dyDescent="0.2">
      <c r="A2332" s="3">
        <v>5722</v>
      </c>
      <c r="B2332" s="3" t="s">
        <v>2520</v>
      </c>
      <c r="C2332" s="3" t="s">
        <v>2520</v>
      </c>
      <c r="D2332" s="3" t="s">
        <v>2510</v>
      </c>
      <c r="G2332" s="19">
        <v>7164</v>
      </c>
      <c r="H2332" s="19" t="s">
        <v>4559</v>
      </c>
    </row>
    <row r="2333" spans="1:8" x14ac:dyDescent="0.2">
      <c r="A2333" s="3">
        <v>5042</v>
      </c>
      <c r="B2333" s="3" t="s">
        <v>2521</v>
      </c>
      <c r="C2333" s="3" t="s">
        <v>2521</v>
      </c>
      <c r="D2333" s="3" t="s">
        <v>2510</v>
      </c>
      <c r="G2333" s="19">
        <v>7165</v>
      </c>
      <c r="H2333" s="19" t="s">
        <v>4559</v>
      </c>
    </row>
    <row r="2334" spans="1:8" x14ac:dyDescent="0.2">
      <c r="A2334" s="3">
        <v>5022</v>
      </c>
      <c r="B2334" s="3" t="s">
        <v>2522</v>
      </c>
      <c r="C2334" s="3" t="s">
        <v>2523</v>
      </c>
      <c r="D2334" s="3" t="s">
        <v>2510</v>
      </c>
      <c r="G2334" s="19">
        <v>7166</v>
      </c>
      <c r="H2334" s="19" t="s">
        <v>4559</v>
      </c>
    </row>
    <row r="2335" spans="1:8" x14ac:dyDescent="0.2">
      <c r="A2335" s="3">
        <v>5024</v>
      </c>
      <c r="B2335" s="3" t="s">
        <v>2523</v>
      </c>
      <c r="C2335" s="3" t="s">
        <v>2523</v>
      </c>
      <c r="D2335" s="3" t="s">
        <v>2510</v>
      </c>
      <c r="G2335" s="19">
        <v>7167</v>
      </c>
      <c r="H2335" s="19" t="s">
        <v>4559</v>
      </c>
    </row>
    <row r="2336" spans="1:8" x14ac:dyDescent="0.2">
      <c r="A2336" s="3">
        <v>5037</v>
      </c>
      <c r="B2336" s="3" t="s">
        <v>2524</v>
      </c>
      <c r="C2336" s="3" t="s">
        <v>2524</v>
      </c>
      <c r="D2336" s="3" t="s">
        <v>2510</v>
      </c>
      <c r="G2336" s="19">
        <v>7168</v>
      </c>
      <c r="H2336" s="19" t="s">
        <v>4559</v>
      </c>
    </row>
    <row r="2337" spans="1:8" x14ac:dyDescent="0.2">
      <c r="A2337" s="3">
        <v>5036</v>
      </c>
      <c r="B2337" s="3" t="s">
        <v>2525</v>
      </c>
      <c r="C2337" s="3" t="s">
        <v>2525</v>
      </c>
      <c r="D2337" s="3" t="s">
        <v>2510</v>
      </c>
      <c r="G2337" s="19">
        <v>7172</v>
      </c>
      <c r="H2337" s="19" t="s">
        <v>4559</v>
      </c>
    </row>
    <row r="2338" spans="1:8" x14ac:dyDescent="0.2">
      <c r="A2338" s="3">
        <v>5034</v>
      </c>
      <c r="B2338" s="3" t="s">
        <v>2526</v>
      </c>
      <c r="C2338" s="3" t="s">
        <v>2526</v>
      </c>
      <c r="D2338" s="3" t="s">
        <v>2510</v>
      </c>
      <c r="G2338" s="19">
        <v>7173</v>
      </c>
      <c r="H2338" s="19" t="s">
        <v>4559</v>
      </c>
    </row>
    <row r="2339" spans="1:8" x14ac:dyDescent="0.2">
      <c r="A2339" s="3">
        <v>5035</v>
      </c>
      <c r="B2339" s="3" t="s">
        <v>2527</v>
      </c>
      <c r="C2339" s="3" t="s">
        <v>2527</v>
      </c>
      <c r="D2339" s="3" t="s">
        <v>2510</v>
      </c>
      <c r="G2339" s="19">
        <v>7174</v>
      </c>
      <c r="H2339" s="19" t="s">
        <v>4559</v>
      </c>
    </row>
    <row r="2340" spans="1:8" x14ac:dyDescent="0.2">
      <c r="A2340" s="3">
        <v>5400</v>
      </c>
      <c r="B2340" s="3" t="s">
        <v>2528</v>
      </c>
      <c r="C2340" s="3" t="s">
        <v>2528</v>
      </c>
      <c r="D2340" s="3" t="s">
        <v>2510</v>
      </c>
      <c r="G2340" s="19">
        <v>7175</v>
      </c>
      <c r="H2340" s="19" t="s">
        <v>4559</v>
      </c>
    </row>
    <row r="2341" spans="1:8" x14ac:dyDescent="0.2">
      <c r="A2341" s="3">
        <v>5404</v>
      </c>
      <c r="B2341" s="3" t="s">
        <v>2528</v>
      </c>
      <c r="C2341" s="3" t="s">
        <v>2528</v>
      </c>
      <c r="D2341" s="3" t="s">
        <v>2510</v>
      </c>
      <c r="G2341" s="19">
        <v>7176</v>
      </c>
      <c r="H2341" s="19" t="s">
        <v>4559</v>
      </c>
    </row>
    <row r="2342" spans="1:8" x14ac:dyDescent="0.2">
      <c r="A2342" s="3">
        <v>5405</v>
      </c>
      <c r="B2342" s="3" t="s">
        <v>2529</v>
      </c>
      <c r="C2342" s="3" t="s">
        <v>2528</v>
      </c>
      <c r="D2342" s="3" t="s">
        <v>2510</v>
      </c>
      <c r="G2342" s="19">
        <v>7180</v>
      </c>
      <c r="H2342" s="19" t="s">
        <v>4559</v>
      </c>
    </row>
    <row r="2343" spans="1:8" x14ac:dyDescent="0.2">
      <c r="A2343" s="3">
        <v>5406</v>
      </c>
      <c r="B2343" s="3" t="s">
        <v>2530</v>
      </c>
      <c r="C2343" s="3" t="s">
        <v>2528</v>
      </c>
      <c r="D2343" s="3" t="s">
        <v>2510</v>
      </c>
      <c r="G2343" s="19">
        <v>7182</v>
      </c>
      <c r="H2343" s="19" t="s">
        <v>4559</v>
      </c>
    </row>
    <row r="2344" spans="1:8" x14ac:dyDescent="0.2">
      <c r="A2344" s="3">
        <v>5454</v>
      </c>
      <c r="B2344" s="3" t="s">
        <v>2531</v>
      </c>
      <c r="C2344" s="3" t="s">
        <v>2531</v>
      </c>
      <c r="D2344" s="3" t="s">
        <v>2510</v>
      </c>
      <c r="G2344" s="19">
        <v>7183</v>
      </c>
      <c r="H2344" s="19" t="s">
        <v>4559</v>
      </c>
    </row>
    <row r="2345" spans="1:8" x14ac:dyDescent="0.2">
      <c r="A2345" s="3">
        <v>8962</v>
      </c>
      <c r="B2345" s="3" t="s">
        <v>2532</v>
      </c>
      <c r="C2345" s="3" t="s">
        <v>2532</v>
      </c>
      <c r="D2345" s="3" t="s">
        <v>2510</v>
      </c>
      <c r="G2345" s="19">
        <v>7184</v>
      </c>
      <c r="H2345" s="19" t="s">
        <v>4559</v>
      </c>
    </row>
    <row r="2346" spans="1:8" x14ac:dyDescent="0.2">
      <c r="A2346" s="3">
        <v>5413</v>
      </c>
      <c r="B2346" s="3" t="s">
        <v>2533</v>
      </c>
      <c r="C2346" s="3" t="s">
        <v>2534</v>
      </c>
      <c r="D2346" s="3" t="s">
        <v>2510</v>
      </c>
      <c r="G2346" s="19">
        <v>7185</v>
      </c>
      <c r="H2346" s="19" t="s">
        <v>4559</v>
      </c>
    </row>
    <row r="2347" spans="1:8" x14ac:dyDescent="0.2">
      <c r="A2347" s="3">
        <v>5408</v>
      </c>
      <c r="B2347" s="3" t="s">
        <v>2535</v>
      </c>
      <c r="C2347" s="3" t="s">
        <v>2535</v>
      </c>
      <c r="D2347" s="3" t="s">
        <v>2510</v>
      </c>
      <c r="G2347" s="19">
        <v>7186</v>
      </c>
      <c r="H2347" s="19" t="s">
        <v>4559</v>
      </c>
    </row>
    <row r="2348" spans="1:8" x14ac:dyDescent="0.2">
      <c r="A2348" s="3">
        <v>5442</v>
      </c>
      <c r="B2348" s="3" t="s">
        <v>2536</v>
      </c>
      <c r="C2348" s="3" t="s">
        <v>2536</v>
      </c>
      <c r="D2348" s="3" t="s">
        <v>2510</v>
      </c>
      <c r="G2348" s="19">
        <v>7187</v>
      </c>
      <c r="H2348" s="19" t="s">
        <v>4559</v>
      </c>
    </row>
    <row r="2349" spans="1:8" x14ac:dyDescent="0.2">
      <c r="A2349" s="3">
        <v>5423</v>
      </c>
      <c r="B2349" s="3" t="s">
        <v>2537</v>
      </c>
      <c r="C2349" s="3" t="s">
        <v>2537</v>
      </c>
      <c r="D2349" s="3" t="s">
        <v>2510</v>
      </c>
      <c r="G2349" s="19">
        <v>7188</v>
      </c>
      <c r="H2349" s="19" t="s">
        <v>4559</v>
      </c>
    </row>
    <row r="2350" spans="1:8" x14ac:dyDescent="0.2">
      <c r="A2350" s="3">
        <v>5412</v>
      </c>
      <c r="B2350" s="3" t="s">
        <v>2538</v>
      </c>
      <c r="C2350" s="3" t="s">
        <v>2538</v>
      </c>
      <c r="D2350" s="3" t="s">
        <v>2510</v>
      </c>
      <c r="G2350" s="19">
        <v>7189</v>
      </c>
      <c r="H2350" s="19" t="s">
        <v>4559</v>
      </c>
    </row>
    <row r="2351" spans="1:8" x14ac:dyDescent="0.2">
      <c r="A2351" s="3">
        <v>5412</v>
      </c>
      <c r="B2351" s="3" t="s">
        <v>2539</v>
      </c>
      <c r="C2351" s="3" t="s">
        <v>2538</v>
      </c>
      <c r="D2351" s="3" t="s">
        <v>2510</v>
      </c>
      <c r="G2351" s="19">
        <v>7202</v>
      </c>
      <c r="H2351" s="19" t="s">
        <v>4561</v>
      </c>
    </row>
    <row r="2352" spans="1:8" x14ac:dyDescent="0.2">
      <c r="A2352" s="3">
        <v>8956</v>
      </c>
      <c r="B2352" s="3" t="s">
        <v>2540</v>
      </c>
      <c r="C2352" s="3" t="s">
        <v>2540</v>
      </c>
      <c r="D2352" s="3" t="s">
        <v>2510</v>
      </c>
      <c r="G2352" s="19">
        <v>7203</v>
      </c>
      <c r="H2352" s="19" t="s">
        <v>4561</v>
      </c>
    </row>
    <row r="2353" spans="1:8" x14ac:dyDescent="0.2">
      <c r="A2353" s="3">
        <v>5444</v>
      </c>
      <c r="B2353" s="3" t="s">
        <v>2541</v>
      </c>
      <c r="C2353" s="3" t="s">
        <v>2541</v>
      </c>
      <c r="D2353" s="3" t="s">
        <v>2510</v>
      </c>
      <c r="G2353" s="19">
        <v>7204</v>
      </c>
      <c r="H2353" s="19" t="s">
        <v>4561</v>
      </c>
    </row>
    <row r="2354" spans="1:8" x14ac:dyDescent="0.2">
      <c r="A2354" s="3">
        <v>5506</v>
      </c>
      <c r="B2354" s="3" t="s">
        <v>2542</v>
      </c>
      <c r="C2354" s="3" t="s">
        <v>2542</v>
      </c>
      <c r="D2354" s="3" t="s">
        <v>2510</v>
      </c>
      <c r="G2354" s="19">
        <v>7205</v>
      </c>
      <c r="H2354" s="19" t="s">
        <v>4561</v>
      </c>
    </row>
    <row r="2355" spans="1:8" x14ac:dyDescent="0.2">
      <c r="A2355" s="3">
        <v>5507</v>
      </c>
      <c r="B2355" s="3" t="s">
        <v>2543</v>
      </c>
      <c r="C2355" s="3" t="s">
        <v>2543</v>
      </c>
      <c r="D2355" s="3" t="s">
        <v>2510</v>
      </c>
      <c r="G2355" s="19">
        <v>7206</v>
      </c>
      <c r="H2355" s="19" t="s">
        <v>4561</v>
      </c>
    </row>
    <row r="2356" spans="1:8" x14ac:dyDescent="0.2">
      <c r="A2356" s="3">
        <v>5432</v>
      </c>
      <c r="B2356" s="3" t="s">
        <v>2544</v>
      </c>
      <c r="C2356" s="3" t="s">
        <v>2544</v>
      </c>
      <c r="D2356" s="3" t="s">
        <v>2510</v>
      </c>
      <c r="G2356" s="19">
        <v>7208</v>
      </c>
      <c r="H2356" s="19" t="s">
        <v>4561</v>
      </c>
    </row>
    <row r="2357" spans="1:8" x14ac:dyDescent="0.2">
      <c r="A2357" s="3">
        <v>5443</v>
      </c>
      <c r="B2357" s="3" t="s">
        <v>2545</v>
      </c>
      <c r="C2357" s="3" t="s">
        <v>2545</v>
      </c>
      <c r="D2357" s="3" t="s">
        <v>2510</v>
      </c>
      <c r="G2357" s="19">
        <v>7212</v>
      </c>
      <c r="H2357" s="19" t="s">
        <v>4561</v>
      </c>
    </row>
    <row r="2358" spans="1:8" x14ac:dyDescent="0.2">
      <c r="A2358" s="3">
        <v>5452</v>
      </c>
      <c r="B2358" s="3" t="s">
        <v>2546</v>
      </c>
      <c r="C2358" s="3" t="s">
        <v>2546</v>
      </c>
      <c r="D2358" s="3" t="s">
        <v>2510</v>
      </c>
      <c r="G2358" s="19">
        <v>7213</v>
      </c>
      <c r="H2358" s="19" t="s">
        <v>4561</v>
      </c>
    </row>
    <row r="2359" spans="1:8" x14ac:dyDescent="0.2">
      <c r="A2359" s="3">
        <v>5415</v>
      </c>
      <c r="B2359" s="3" t="s">
        <v>2547</v>
      </c>
      <c r="C2359" s="3" t="s">
        <v>2548</v>
      </c>
      <c r="D2359" s="3" t="s">
        <v>2510</v>
      </c>
      <c r="G2359" s="19">
        <v>7214</v>
      </c>
      <c r="H2359" s="19" t="s">
        <v>4561</v>
      </c>
    </row>
    <row r="2360" spans="1:8" x14ac:dyDescent="0.2">
      <c r="A2360" s="3">
        <v>5415</v>
      </c>
      <c r="B2360" s="3" t="s">
        <v>2549</v>
      </c>
      <c r="C2360" s="3" t="s">
        <v>2548</v>
      </c>
      <c r="D2360" s="3" t="s">
        <v>2510</v>
      </c>
      <c r="G2360" s="19">
        <v>7215</v>
      </c>
      <c r="H2360" s="19" t="s">
        <v>4561</v>
      </c>
    </row>
    <row r="2361" spans="1:8" x14ac:dyDescent="0.2">
      <c r="A2361" s="3">
        <v>5415</v>
      </c>
      <c r="B2361" s="3" t="s">
        <v>2550</v>
      </c>
      <c r="C2361" s="3" t="s">
        <v>2548</v>
      </c>
      <c r="D2361" s="3" t="s">
        <v>2510</v>
      </c>
      <c r="G2361" s="19">
        <v>7220</v>
      </c>
      <c r="H2361" s="19" t="s">
        <v>4561</v>
      </c>
    </row>
    <row r="2362" spans="1:8" x14ac:dyDescent="0.2">
      <c r="A2362" s="3">
        <v>5416</v>
      </c>
      <c r="B2362" s="3" t="s">
        <v>2551</v>
      </c>
      <c r="C2362" s="3" t="s">
        <v>2548</v>
      </c>
      <c r="D2362" s="3" t="s">
        <v>2510</v>
      </c>
      <c r="G2362" s="19">
        <v>7222</v>
      </c>
      <c r="H2362" s="19" t="s">
        <v>4561</v>
      </c>
    </row>
    <row r="2363" spans="1:8" x14ac:dyDescent="0.2">
      <c r="A2363" s="3">
        <v>5453</v>
      </c>
      <c r="B2363" s="3" t="s">
        <v>2552</v>
      </c>
      <c r="C2363" s="3" t="s">
        <v>2552</v>
      </c>
      <c r="D2363" s="3" t="s">
        <v>2510</v>
      </c>
      <c r="G2363" s="19">
        <v>7223</v>
      </c>
      <c r="H2363" s="19" t="s">
        <v>4561</v>
      </c>
    </row>
    <row r="2364" spans="1:8" x14ac:dyDescent="0.2">
      <c r="A2364" s="3">
        <v>8957</v>
      </c>
      <c r="B2364" s="3" t="s">
        <v>2553</v>
      </c>
      <c r="C2364" s="3" t="s">
        <v>2553</v>
      </c>
      <c r="D2364" s="3" t="s">
        <v>2510</v>
      </c>
      <c r="G2364" s="19">
        <v>7224</v>
      </c>
      <c r="H2364" s="19" t="s">
        <v>4561</v>
      </c>
    </row>
    <row r="2365" spans="1:8" x14ac:dyDescent="0.2">
      <c r="A2365" s="3">
        <v>5608</v>
      </c>
      <c r="B2365" s="3" t="s">
        <v>2554</v>
      </c>
      <c r="C2365" s="3" t="s">
        <v>2555</v>
      </c>
      <c r="D2365" s="3" t="s">
        <v>2510</v>
      </c>
      <c r="G2365" s="19">
        <v>7226</v>
      </c>
      <c r="H2365" s="19" t="s">
        <v>4562</v>
      </c>
    </row>
    <row r="2366" spans="1:8" x14ac:dyDescent="0.2">
      <c r="A2366" s="3">
        <v>5300</v>
      </c>
      <c r="B2366" s="3" t="s">
        <v>2556</v>
      </c>
      <c r="C2366" s="3" t="s">
        <v>2556</v>
      </c>
      <c r="D2366" s="3" t="s">
        <v>2510</v>
      </c>
      <c r="G2366" s="19">
        <v>7228</v>
      </c>
      <c r="H2366" s="19" t="s">
        <v>4561</v>
      </c>
    </row>
    <row r="2367" spans="1:8" x14ac:dyDescent="0.2">
      <c r="A2367" s="3">
        <v>5301</v>
      </c>
      <c r="B2367" s="3" t="s">
        <v>2557</v>
      </c>
      <c r="C2367" s="3" t="s">
        <v>2558</v>
      </c>
      <c r="D2367" s="3" t="s">
        <v>2510</v>
      </c>
      <c r="G2367" s="19">
        <v>7231</v>
      </c>
      <c r="H2367" s="19" t="s">
        <v>4561</v>
      </c>
    </row>
    <row r="2368" spans="1:8" x14ac:dyDescent="0.2">
      <c r="A2368" s="3">
        <v>5417</v>
      </c>
      <c r="B2368" s="3" t="s">
        <v>2558</v>
      </c>
      <c r="C2368" s="3" t="s">
        <v>2558</v>
      </c>
      <c r="D2368" s="3" t="s">
        <v>2510</v>
      </c>
      <c r="G2368" s="19">
        <v>7232</v>
      </c>
      <c r="H2368" s="19" t="s">
        <v>4561</v>
      </c>
    </row>
    <row r="2369" spans="1:8" x14ac:dyDescent="0.2">
      <c r="A2369" s="3">
        <v>5430</v>
      </c>
      <c r="B2369" s="3" t="s">
        <v>2559</v>
      </c>
      <c r="C2369" s="3" t="s">
        <v>2559</v>
      </c>
      <c r="D2369" s="3" t="s">
        <v>2510</v>
      </c>
      <c r="G2369" s="19">
        <v>7233</v>
      </c>
      <c r="H2369" s="19" t="s">
        <v>4561</v>
      </c>
    </row>
    <row r="2370" spans="1:8" x14ac:dyDescent="0.2">
      <c r="A2370" s="3">
        <v>5512</v>
      </c>
      <c r="B2370" s="3" t="s">
        <v>2560</v>
      </c>
      <c r="C2370" s="3" t="s">
        <v>2560</v>
      </c>
      <c r="D2370" s="3" t="s">
        <v>2510</v>
      </c>
      <c r="G2370" s="19">
        <v>7235</v>
      </c>
      <c r="H2370" s="19" t="s">
        <v>4561</v>
      </c>
    </row>
    <row r="2371" spans="1:8" x14ac:dyDescent="0.2">
      <c r="A2371" s="3">
        <v>5303</v>
      </c>
      <c r="B2371" s="3" t="s">
        <v>2561</v>
      </c>
      <c r="C2371" s="3" t="s">
        <v>2561</v>
      </c>
      <c r="D2371" s="3" t="s">
        <v>2510</v>
      </c>
      <c r="G2371" s="19">
        <v>7240</v>
      </c>
      <c r="H2371" s="19" t="s">
        <v>4561</v>
      </c>
    </row>
    <row r="2372" spans="1:8" x14ac:dyDescent="0.2">
      <c r="A2372" s="3">
        <v>5436</v>
      </c>
      <c r="B2372" s="3" t="s">
        <v>2562</v>
      </c>
      <c r="C2372" s="3" t="s">
        <v>2562</v>
      </c>
      <c r="D2372" s="3" t="s">
        <v>2510</v>
      </c>
      <c r="G2372" s="19">
        <v>7241</v>
      </c>
      <c r="H2372" s="19" t="s">
        <v>4561</v>
      </c>
    </row>
    <row r="2373" spans="1:8" x14ac:dyDescent="0.2">
      <c r="A2373" s="3">
        <v>8109</v>
      </c>
      <c r="B2373" s="3" t="s">
        <v>2563</v>
      </c>
      <c r="C2373" s="3" t="s">
        <v>2562</v>
      </c>
      <c r="D2373" s="3" t="s">
        <v>2510</v>
      </c>
      <c r="G2373" s="19">
        <v>7242</v>
      </c>
      <c r="H2373" s="19" t="s">
        <v>4561</v>
      </c>
    </row>
    <row r="2374" spans="1:8" x14ac:dyDescent="0.2">
      <c r="A2374" s="3">
        <v>5420</v>
      </c>
      <c r="B2374" s="3" t="s">
        <v>2564</v>
      </c>
      <c r="C2374" s="3" t="s">
        <v>2564</v>
      </c>
      <c r="D2374" s="3" t="s">
        <v>2510</v>
      </c>
      <c r="G2374" s="19">
        <v>7243</v>
      </c>
      <c r="H2374" s="19" t="s">
        <v>4562</v>
      </c>
    </row>
    <row r="2375" spans="1:8" x14ac:dyDescent="0.2">
      <c r="A2375" s="3">
        <v>8905</v>
      </c>
      <c r="B2375" s="3" t="s">
        <v>2565</v>
      </c>
      <c r="C2375" s="3" t="s">
        <v>2566</v>
      </c>
      <c r="D2375" s="3" t="s">
        <v>2510</v>
      </c>
      <c r="G2375" s="19">
        <v>7244</v>
      </c>
      <c r="H2375" s="19" t="s">
        <v>4562</v>
      </c>
    </row>
    <row r="2376" spans="1:8" x14ac:dyDescent="0.2">
      <c r="A2376" s="3">
        <v>8965</v>
      </c>
      <c r="B2376" s="3" t="s">
        <v>2567</v>
      </c>
      <c r="C2376" s="3" t="s">
        <v>2567</v>
      </c>
      <c r="D2376" s="3" t="s">
        <v>2510</v>
      </c>
      <c r="G2376" s="19">
        <v>7245</v>
      </c>
      <c r="H2376" s="19" t="s">
        <v>4562</v>
      </c>
    </row>
    <row r="2377" spans="1:8" x14ac:dyDescent="0.2">
      <c r="A2377" s="3">
        <v>5620</v>
      </c>
      <c r="B2377" s="3" t="s">
        <v>2568</v>
      </c>
      <c r="C2377" s="3" t="s">
        <v>2569</v>
      </c>
      <c r="D2377" s="3" t="s">
        <v>2510</v>
      </c>
      <c r="G2377" s="19">
        <v>7246</v>
      </c>
      <c r="H2377" s="19" t="s">
        <v>4562</v>
      </c>
    </row>
    <row r="2378" spans="1:8" x14ac:dyDescent="0.2">
      <c r="A2378" s="3">
        <v>5626</v>
      </c>
      <c r="B2378" s="3" t="s">
        <v>2570</v>
      </c>
      <c r="C2378" s="3" t="s">
        <v>2569</v>
      </c>
      <c r="D2378" s="3" t="s">
        <v>2510</v>
      </c>
      <c r="G2378" s="19">
        <v>7247</v>
      </c>
      <c r="H2378" s="19" t="s">
        <v>4561</v>
      </c>
    </row>
    <row r="2379" spans="1:8" x14ac:dyDescent="0.2">
      <c r="A2379" s="3">
        <v>5619</v>
      </c>
      <c r="B2379" s="3" t="s">
        <v>2571</v>
      </c>
      <c r="C2379" s="3" t="s">
        <v>2572</v>
      </c>
      <c r="D2379" s="3" t="s">
        <v>2510</v>
      </c>
      <c r="G2379" s="19">
        <v>7249</v>
      </c>
      <c r="H2379" s="19" t="s">
        <v>4561</v>
      </c>
    </row>
    <row r="2380" spans="1:8" x14ac:dyDescent="0.2">
      <c r="A2380" s="3">
        <v>5605</v>
      </c>
      <c r="B2380" s="3" t="s">
        <v>2573</v>
      </c>
      <c r="C2380" s="3" t="s">
        <v>2573</v>
      </c>
      <c r="D2380" s="3" t="s">
        <v>2510</v>
      </c>
      <c r="G2380" s="19">
        <v>7250</v>
      </c>
      <c r="H2380" s="19" t="s">
        <v>4562</v>
      </c>
    </row>
    <row r="2381" spans="1:8" x14ac:dyDescent="0.2">
      <c r="A2381" s="3">
        <v>5445</v>
      </c>
      <c r="B2381" s="3" t="s">
        <v>2574</v>
      </c>
      <c r="C2381" s="3" t="s">
        <v>2574</v>
      </c>
      <c r="D2381" s="3" t="s">
        <v>2510</v>
      </c>
      <c r="G2381" s="19">
        <v>7252</v>
      </c>
      <c r="H2381" s="19" t="s">
        <v>4562</v>
      </c>
    </row>
    <row r="2382" spans="1:8" x14ac:dyDescent="0.2">
      <c r="A2382" s="3">
        <v>5525</v>
      </c>
      <c r="B2382" s="3" t="s">
        <v>2575</v>
      </c>
      <c r="C2382" s="3" t="s">
        <v>2575</v>
      </c>
      <c r="D2382" s="3" t="s">
        <v>2510</v>
      </c>
      <c r="G2382" s="19">
        <v>7260</v>
      </c>
      <c r="H2382" s="19" t="s">
        <v>4562</v>
      </c>
    </row>
    <row r="2383" spans="1:8" x14ac:dyDescent="0.2">
      <c r="A2383" s="3">
        <v>5607</v>
      </c>
      <c r="B2383" s="3" t="s">
        <v>2576</v>
      </c>
      <c r="C2383" s="3" t="s">
        <v>2576</v>
      </c>
      <c r="D2383" s="3" t="s">
        <v>2510</v>
      </c>
      <c r="G2383" s="19">
        <v>7265</v>
      </c>
      <c r="H2383" s="19" t="s">
        <v>4562</v>
      </c>
    </row>
    <row r="2384" spans="1:8" x14ac:dyDescent="0.2">
      <c r="A2384" s="3">
        <v>8916</v>
      </c>
      <c r="B2384" s="3" t="s">
        <v>2577</v>
      </c>
      <c r="C2384" s="3" t="s">
        <v>2577</v>
      </c>
      <c r="D2384" s="3" t="s">
        <v>2510</v>
      </c>
      <c r="G2384" s="19">
        <v>7270</v>
      </c>
      <c r="H2384" s="19" t="s">
        <v>4562</v>
      </c>
    </row>
    <row r="2385" spans="1:8" x14ac:dyDescent="0.2">
      <c r="A2385" s="3">
        <v>5524</v>
      </c>
      <c r="B2385" s="3" t="s">
        <v>2578</v>
      </c>
      <c r="C2385" s="3" t="s">
        <v>2579</v>
      </c>
      <c r="D2385" s="3" t="s">
        <v>2510</v>
      </c>
      <c r="G2385" s="19">
        <v>7272</v>
      </c>
      <c r="H2385" s="19" t="s">
        <v>4562</v>
      </c>
    </row>
    <row r="2386" spans="1:8" x14ac:dyDescent="0.2">
      <c r="A2386" s="3">
        <v>5524</v>
      </c>
      <c r="B2386" s="3" t="s">
        <v>2580</v>
      </c>
      <c r="C2386" s="3" t="s">
        <v>2579</v>
      </c>
      <c r="D2386" s="3" t="s">
        <v>2510</v>
      </c>
      <c r="G2386" s="19">
        <v>7276</v>
      </c>
      <c r="H2386" s="19" t="s">
        <v>4562</v>
      </c>
    </row>
    <row r="2387" spans="1:8" x14ac:dyDescent="0.2">
      <c r="A2387" s="3">
        <v>8917</v>
      </c>
      <c r="B2387" s="3" t="s">
        <v>2581</v>
      </c>
      <c r="C2387" s="3" t="s">
        <v>2581</v>
      </c>
      <c r="D2387" s="3" t="s">
        <v>2510</v>
      </c>
      <c r="G2387" s="19">
        <v>7277</v>
      </c>
      <c r="H2387" s="19" t="s">
        <v>4562</v>
      </c>
    </row>
    <row r="2388" spans="1:8" x14ac:dyDescent="0.2">
      <c r="A2388" s="3">
        <v>8966</v>
      </c>
      <c r="B2388" s="3" t="s">
        <v>2582</v>
      </c>
      <c r="C2388" s="3" t="s">
        <v>2582</v>
      </c>
      <c r="D2388" s="3" t="s">
        <v>2510</v>
      </c>
      <c r="G2388" s="19">
        <v>7278</v>
      </c>
      <c r="H2388" s="19" t="s">
        <v>4562</v>
      </c>
    </row>
    <row r="2389" spans="1:8" x14ac:dyDescent="0.2">
      <c r="A2389" s="3">
        <v>8964</v>
      </c>
      <c r="B2389" s="3" t="s">
        <v>2583</v>
      </c>
      <c r="C2389" s="3" t="s">
        <v>2584</v>
      </c>
      <c r="D2389" s="3" t="s">
        <v>2510</v>
      </c>
      <c r="G2389" s="19">
        <v>7302</v>
      </c>
      <c r="H2389" s="19" t="s">
        <v>4561</v>
      </c>
    </row>
    <row r="2390" spans="1:8" x14ac:dyDescent="0.2">
      <c r="A2390" s="3">
        <v>5614</v>
      </c>
      <c r="B2390" s="3" t="s">
        <v>2585</v>
      </c>
      <c r="C2390" s="3" t="s">
        <v>2585</v>
      </c>
      <c r="D2390" s="3" t="s">
        <v>2510</v>
      </c>
      <c r="G2390" s="19">
        <v>7303</v>
      </c>
      <c r="H2390" s="19" t="s">
        <v>4561</v>
      </c>
    </row>
    <row r="2391" spans="1:8" x14ac:dyDescent="0.2">
      <c r="A2391" s="3">
        <v>5522</v>
      </c>
      <c r="B2391" s="3" t="s">
        <v>2586</v>
      </c>
      <c r="C2391" s="3" t="s">
        <v>2586</v>
      </c>
      <c r="D2391" s="3" t="s">
        <v>2510</v>
      </c>
      <c r="G2391" s="19">
        <v>7304</v>
      </c>
      <c r="H2391" s="19" t="s">
        <v>4561</v>
      </c>
    </row>
    <row r="2392" spans="1:8" x14ac:dyDescent="0.2">
      <c r="A2392" s="3">
        <v>5619</v>
      </c>
      <c r="B2392" s="3" t="s">
        <v>2587</v>
      </c>
      <c r="C2392" s="3" t="s">
        <v>2587</v>
      </c>
      <c r="D2392" s="3" t="s">
        <v>2510</v>
      </c>
      <c r="G2392" s="19">
        <v>7306</v>
      </c>
      <c r="H2392" s="19" t="s">
        <v>4561</v>
      </c>
    </row>
    <row r="2393" spans="1:8" x14ac:dyDescent="0.2">
      <c r="A2393" s="3">
        <v>8918</v>
      </c>
      <c r="B2393" s="3" t="s">
        <v>2588</v>
      </c>
      <c r="C2393" s="3" t="s">
        <v>2588</v>
      </c>
      <c r="D2393" s="3" t="s">
        <v>2510</v>
      </c>
      <c r="G2393" s="19">
        <v>7307</v>
      </c>
      <c r="H2393" s="19" t="s">
        <v>4561</v>
      </c>
    </row>
    <row r="2394" spans="1:8" x14ac:dyDescent="0.2">
      <c r="A2394" s="3">
        <v>5612</v>
      </c>
      <c r="B2394" s="3" t="s">
        <v>2589</v>
      </c>
      <c r="C2394" s="3" t="s">
        <v>2589</v>
      </c>
      <c r="D2394" s="3" t="s">
        <v>2510</v>
      </c>
      <c r="G2394" s="19">
        <v>7310</v>
      </c>
      <c r="H2394" s="19" t="s">
        <v>4561</v>
      </c>
    </row>
    <row r="2395" spans="1:8" x14ac:dyDescent="0.2">
      <c r="A2395" s="3">
        <v>5613</v>
      </c>
      <c r="B2395" s="3" t="s">
        <v>2590</v>
      </c>
      <c r="C2395" s="3" t="s">
        <v>2589</v>
      </c>
      <c r="D2395" s="3" t="s">
        <v>2510</v>
      </c>
      <c r="G2395" s="19">
        <v>7312</v>
      </c>
      <c r="H2395" s="19" t="s">
        <v>4561</v>
      </c>
    </row>
    <row r="2396" spans="1:8" x14ac:dyDescent="0.2">
      <c r="A2396" s="3">
        <v>8967</v>
      </c>
      <c r="B2396" s="3" t="s">
        <v>2591</v>
      </c>
      <c r="C2396" s="3" t="s">
        <v>2591</v>
      </c>
      <c r="D2396" s="3" t="s">
        <v>2510</v>
      </c>
      <c r="G2396" s="19">
        <v>7313</v>
      </c>
      <c r="H2396" s="19" t="s">
        <v>4561</v>
      </c>
    </row>
    <row r="2397" spans="1:8" x14ac:dyDescent="0.2">
      <c r="A2397" s="3">
        <v>5610</v>
      </c>
      <c r="B2397" s="3" t="s">
        <v>2592</v>
      </c>
      <c r="C2397" s="3" t="s">
        <v>2593</v>
      </c>
      <c r="D2397" s="3" t="s">
        <v>2510</v>
      </c>
      <c r="G2397" s="19">
        <v>7314</v>
      </c>
      <c r="H2397" s="19" t="s">
        <v>4561</v>
      </c>
    </row>
    <row r="2398" spans="1:8" x14ac:dyDescent="0.2">
      <c r="A2398" s="3">
        <v>5611</v>
      </c>
      <c r="B2398" s="3" t="s">
        <v>2594</v>
      </c>
      <c r="C2398" s="3" t="s">
        <v>2593</v>
      </c>
      <c r="D2398" s="3" t="s">
        <v>2510</v>
      </c>
      <c r="G2398" s="19">
        <v>7315</v>
      </c>
      <c r="H2398" s="19" t="s">
        <v>4561</v>
      </c>
    </row>
    <row r="2399" spans="1:8" x14ac:dyDescent="0.2">
      <c r="A2399" s="3">
        <v>5621</v>
      </c>
      <c r="B2399" s="3" t="s">
        <v>2595</v>
      </c>
      <c r="C2399" s="3" t="s">
        <v>2595</v>
      </c>
      <c r="D2399" s="3" t="s">
        <v>2510</v>
      </c>
      <c r="G2399" s="19">
        <v>7317</v>
      </c>
      <c r="H2399" s="19" t="s">
        <v>4561</v>
      </c>
    </row>
    <row r="2400" spans="1:8" x14ac:dyDescent="0.2">
      <c r="A2400" s="3">
        <v>8905</v>
      </c>
      <c r="B2400" s="3" t="s">
        <v>2596</v>
      </c>
      <c r="C2400" s="3" t="s">
        <v>2596</v>
      </c>
      <c r="D2400" s="3" t="s">
        <v>2510</v>
      </c>
      <c r="G2400" s="19">
        <v>7320</v>
      </c>
      <c r="H2400" s="19" t="s">
        <v>4561</v>
      </c>
    </row>
    <row r="2401" spans="1:8" x14ac:dyDescent="0.2">
      <c r="A2401" s="3">
        <v>5105</v>
      </c>
      <c r="B2401" s="3" t="s">
        <v>2597</v>
      </c>
      <c r="C2401" s="3" t="s">
        <v>2597</v>
      </c>
      <c r="D2401" s="3" t="s">
        <v>2510</v>
      </c>
      <c r="G2401" s="19">
        <v>7323</v>
      </c>
      <c r="H2401" s="19" t="s">
        <v>4561</v>
      </c>
    </row>
    <row r="2402" spans="1:8" x14ac:dyDescent="0.2">
      <c r="A2402" s="3">
        <v>5242</v>
      </c>
      <c r="B2402" s="3" t="s">
        <v>2598</v>
      </c>
      <c r="C2402" s="3" t="s">
        <v>2598</v>
      </c>
      <c r="D2402" s="3" t="s">
        <v>2510</v>
      </c>
      <c r="G2402" s="19">
        <v>7324</v>
      </c>
      <c r="H2402" s="19" t="s">
        <v>4561</v>
      </c>
    </row>
    <row r="2403" spans="1:8" x14ac:dyDescent="0.2">
      <c r="A2403" s="3">
        <v>5244</v>
      </c>
      <c r="B2403" s="3" t="s">
        <v>2599</v>
      </c>
      <c r="C2403" s="3" t="s">
        <v>2599</v>
      </c>
      <c r="D2403" s="3" t="s">
        <v>2510</v>
      </c>
      <c r="G2403" s="19">
        <v>7325</v>
      </c>
      <c r="H2403" s="19" t="s">
        <v>4563</v>
      </c>
    </row>
    <row r="2404" spans="1:8" x14ac:dyDescent="0.2">
      <c r="A2404" s="3">
        <v>5116</v>
      </c>
      <c r="B2404" s="3" t="s">
        <v>2600</v>
      </c>
      <c r="C2404" s="3" t="s">
        <v>2601</v>
      </c>
      <c r="D2404" s="3" t="s">
        <v>2510</v>
      </c>
      <c r="G2404" s="19">
        <v>7326</v>
      </c>
      <c r="H2404" s="19" t="s">
        <v>4564</v>
      </c>
    </row>
    <row r="2405" spans="1:8" x14ac:dyDescent="0.2">
      <c r="A2405" s="3">
        <v>5200</v>
      </c>
      <c r="B2405" s="3" t="s">
        <v>2602</v>
      </c>
      <c r="C2405" s="3" t="s">
        <v>2601</v>
      </c>
      <c r="D2405" s="3" t="s">
        <v>2510</v>
      </c>
      <c r="G2405" s="19">
        <v>7402</v>
      </c>
      <c r="H2405" s="19" t="s">
        <v>4561</v>
      </c>
    </row>
    <row r="2406" spans="1:8" x14ac:dyDescent="0.2">
      <c r="A2406" s="3">
        <v>5222</v>
      </c>
      <c r="B2406" s="3" t="s">
        <v>2603</v>
      </c>
      <c r="C2406" s="3" t="s">
        <v>2601</v>
      </c>
      <c r="D2406" s="3" t="s">
        <v>2510</v>
      </c>
      <c r="G2406" s="19">
        <v>7403</v>
      </c>
      <c r="H2406" s="19" t="s">
        <v>4561</v>
      </c>
    </row>
    <row r="2407" spans="1:8" x14ac:dyDescent="0.2">
      <c r="A2407" s="3">
        <v>5245</v>
      </c>
      <c r="B2407" s="3" t="s">
        <v>2604</v>
      </c>
      <c r="C2407" s="3" t="s">
        <v>2604</v>
      </c>
      <c r="D2407" s="3" t="s">
        <v>2510</v>
      </c>
      <c r="G2407" s="19">
        <v>7404</v>
      </c>
      <c r="H2407" s="19" t="s">
        <v>4561</v>
      </c>
    </row>
    <row r="2408" spans="1:8" x14ac:dyDescent="0.2">
      <c r="A2408" s="3">
        <v>5212</v>
      </c>
      <c r="B2408" s="3" t="s">
        <v>2605</v>
      </c>
      <c r="C2408" s="3" t="s">
        <v>2606</v>
      </c>
      <c r="D2408" s="3" t="s">
        <v>2510</v>
      </c>
      <c r="G2408" s="19">
        <v>7405</v>
      </c>
      <c r="H2408" s="19" t="s">
        <v>4561</v>
      </c>
    </row>
    <row r="2409" spans="1:8" x14ac:dyDescent="0.2">
      <c r="A2409" s="3">
        <v>5242</v>
      </c>
      <c r="B2409" s="3" t="s">
        <v>2607</v>
      </c>
      <c r="C2409" s="3" t="s">
        <v>2607</v>
      </c>
      <c r="D2409" s="3" t="s">
        <v>2510</v>
      </c>
      <c r="G2409" s="19">
        <v>7407</v>
      </c>
      <c r="H2409" s="19" t="s">
        <v>4561</v>
      </c>
    </row>
    <row r="2410" spans="1:8" x14ac:dyDescent="0.2">
      <c r="A2410" s="3">
        <v>5246</v>
      </c>
      <c r="B2410" s="3" t="s">
        <v>2608</v>
      </c>
      <c r="C2410" s="3" t="s">
        <v>2607</v>
      </c>
      <c r="D2410" s="3" t="s">
        <v>2510</v>
      </c>
      <c r="G2410" s="19">
        <v>7408</v>
      </c>
      <c r="H2410" s="19" t="s">
        <v>4561</v>
      </c>
    </row>
    <row r="2411" spans="1:8" x14ac:dyDescent="0.2">
      <c r="A2411" s="3">
        <v>5318</v>
      </c>
      <c r="B2411" s="3" t="s">
        <v>2609</v>
      </c>
      <c r="C2411" s="3" t="s">
        <v>2609</v>
      </c>
      <c r="D2411" s="3" t="s">
        <v>2510</v>
      </c>
      <c r="G2411" s="19">
        <v>7411</v>
      </c>
      <c r="H2411" s="19" t="s">
        <v>4561</v>
      </c>
    </row>
    <row r="2412" spans="1:8" x14ac:dyDescent="0.2">
      <c r="A2412" s="3">
        <v>5237</v>
      </c>
      <c r="B2412" s="3" t="s">
        <v>2610</v>
      </c>
      <c r="C2412" s="3" t="s">
        <v>2610</v>
      </c>
      <c r="D2412" s="3" t="s">
        <v>2510</v>
      </c>
      <c r="G2412" s="19">
        <v>7412</v>
      </c>
      <c r="H2412" s="19" t="s">
        <v>4561</v>
      </c>
    </row>
    <row r="2413" spans="1:8" x14ac:dyDescent="0.2">
      <c r="A2413" s="3">
        <v>5243</v>
      </c>
      <c r="B2413" s="3" t="s">
        <v>2611</v>
      </c>
      <c r="C2413" s="3" t="s">
        <v>2611</v>
      </c>
      <c r="D2413" s="3" t="s">
        <v>2510</v>
      </c>
      <c r="G2413" s="19">
        <v>7413</v>
      </c>
      <c r="H2413" s="19" t="s">
        <v>4561</v>
      </c>
    </row>
    <row r="2414" spans="1:8" x14ac:dyDescent="0.2">
      <c r="A2414" s="3">
        <v>5236</v>
      </c>
      <c r="B2414" s="3" t="s">
        <v>2612</v>
      </c>
      <c r="C2414" s="3" t="s">
        <v>2612</v>
      </c>
      <c r="D2414" s="3" t="s">
        <v>2510</v>
      </c>
      <c r="G2414" s="19">
        <v>7414</v>
      </c>
      <c r="H2414" s="19" t="s">
        <v>4561</v>
      </c>
    </row>
    <row r="2415" spans="1:8" x14ac:dyDescent="0.2">
      <c r="A2415" s="3">
        <v>5223</v>
      </c>
      <c r="B2415" s="3" t="s">
        <v>2613</v>
      </c>
      <c r="C2415" s="3" t="s">
        <v>2613</v>
      </c>
      <c r="D2415" s="3" t="s">
        <v>2510</v>
      </c>
      <c r="G2415" s="19">
        <v>7415</v>
      </c>
      <c r="H2415" s="19" t="s">
        <v>4561</v>
      </c>
    </row>
    <row r="2416" spans="1:8" x14ac:dyDescent="0.2">
      <c r="A2416" s="3">
        <v>5235</v>
      </c>
      <c r="B2416" s="3" t="s">
        <v>2614</v>
      </c>
      <c r="C2416" s="3" t="s">
        <v>2615</v>
      </c>
      <c r="D2416" s="3" t="s">
        <v>2510</v>
      </c>
      <c r="G2416" s="19">
        <v>7416</v>
      </c>
      <c r="H2416" s="19" t="s">
        <v>4561</v>
      </c>
    </row>
    <row r="2417" spans="1:8" x14ac:dyDescent="0.2">
      <c r="A2417" s="3">
        <v>5112</v>
      </c>
      <c r="B2417" s="3" t="s">
        <v>2616</v>
      </c>
      <c r="C2417" s="3" t="s">
        <v>2617</v>
      </c>
      <c r="D2417" s="3" t="s">
        <v>2510</v>
      </c>
      <c r="G2417" s="19">
        <v>7417</v>
      </c>
      <c r="H2417" s="19" t="s">
        <v>4561</v>
      </c>
    </row>
    <row r="2418" spans="1:8" x14ac:dyDescent="0.2">
      <c r="A2418" s="3">
        <v>5106</v>
      </c>
      <c r="B2418" s="3" t="s">
        <v>2618</v>
      </c>
      <c r="C2418" s="3" t="s">
        <v>2619</v>
      </c>
      <c r="D2418" s="3" t="s">
        <v>2510</v>
      </c>
      <c r="G2418" s="19">
        <v>7418</v>
      </c>
      <c r="H2418" s="19" t="s">
        <v>4561</v>
      </c>
    </row>
    <row r="2419" spans="1:8" x14ac:dyDescent="0.2">
      <c r="A2419" s="3">
        <v>5233</v>
      </c>
      <c r="B2419" s="3" t="s">
        <v>2620</v>
      </c>
      <c r="C2419" s="3" t="s">
        <v>2621</v>
      </c>
      <c r="D2419" s="3" t="s">
        <v>2510</v>
      </c>
      <c r="G2419" s="19">
        <v>7419</v>
      </c>
      <c r="H2419" s="19" t="s">
        <v>4561</v>
      </c>
    </row>
    <row r="2420" spans="1:8" x14ac:dyDescent="0.2">
      <c r="A2420" s="3">
        <v>5234</v>
      </c>
      <c r="B2420" s="3" t="s">
        <v>2621</v>
      </c>
      <c r="C2420" s="3" t="s">
        <v>2621</v>
      </c>
      <c r="D2420" s="3" t="s">
        <v>2510</v>
      </c>
      <c r="G2420" s="19">
        <v>7421</v>
      </c>
      <c r="H2420" s="19" t="s">
        <v>4561</v>
      </c>
    </row>
    <row r="2421" spans="1:8" x14ac:dyDescent="0.2">
      <c r="A2421" s="3">
        <v>5213</v>
      </c>
      <c r="B2421" s="3" t="s">
        <v>2622</v>
      </c>
      <c r="C2421" s="3" t="s">
        <v>2622</v>
      </c>
      <c r="D2421" s="3" t="s">
        <v>2510</v>
      </c>
      <c r="G2421" s="19">
        <v>7422</v>
      </c>
      <c r="H2421" s="19" t="s">
        <v>4561</v>
      </c>
    </row>
    <row r="2422" spans="1:8" x14ac:dyDescent="0.2">
      <c r="A2422" s="3">
        <v>5210</v>
      </c>
      <c r="B2422" s="3" t="s">
        <v>2623</v>
      </c>
      <c r="C2422" s="3" t="s">
        <v>2623</v>
      </c>
      <c r="D2422" s="3" t="s">
        <v>2510</v>
      </c>
      <c r="G2422" s="19">
        <v>7423</v>
      </c>
      <c r="H2422" s="19" t="s">
        <v>4561</v>
      </c>
    </row>
    <row r="2423" spans="1:8" x14ac:dyDescent="0.2">
      <c r="A2423" s="3">
        <v>5225</v>
      </c>
      <c r="B2423" s="3" t="s">
        <v>2624</v>
      </c>
      <c r="C2423" s="3" t="s">
        <v>2624</v>
      </c>
      <c r="D2423" s="3" t="s">
        <v>2510</v>
      </c>
      <c r="G2423" s="19">
        <v>7424</v>
      </c>
      <c r="H2423" s="19" t="s">
        <v>4561</v>
      </c>
    </row>
    <row r="2424" spans="1:8" x14ac:dyDescent="0.2">
      <c r="A2424" s="3">
        <v>5107</v>
      </c>
      <c r="B2424" s="3" t="s">
        <v>2625</v>
      </c>
      <c r="C2424" s="3" t="s">
        <v>2626</v>
      </c>
      <c r="D2424" s="3" t="s">
        <v>2510</v>
      </c>
      <c r="G2424" s="19">
        <v>7425</v>
      </c>
      <c r="H2424" s="19" t="s">
        <v>4561</v>
      </c>
    </row>
    <row r="2425" spans="1:8" x14ac:dyDescent="0.2">
      <c r="A2425" s="3">
        <v>5108</v>
      </c>
      <c r="B2425" s="3" t="s">
        <v>2627</v>
      </c>
      <c r="C2425" s="3" t="s">
        <v>2626</v>
      </c>
      <c r="D2425" s="3" t="s">
        <v>2510</v>
      </c>
      <c r="G2425" s="19">
        <v>7426</v>
      </c>
      <c r="H2425" s="19" t="s">
        <v>4561</v>
      </c>
    </row>
    <row r="2426" spans="1:8" x14ac:dyDescent="0.2">
      <c r="A2426" s="3">
        <v>5712</v>
      </c>
      <c r="B2426" s="3" t="s">
        <v>2628</v>
      </c>
      <c r="C2426" s="3" t="s">
        <v>2628</v>
      </c>
      <c r="D2426" s="3" t="s">
        <v>2510</v>
      </c>
      <c r="G2426" s="19">
        <v>7427</v>
      </c>
      <c r="H2426" s="19" t="s">
        <v>4561</v>
      </c>
    </row>
    <row r="2427" spans="1:8" x14ac:dyDescent="0.2">
      <c r="A2427" s="3">
        <v>5708</v>
      </c>
      <c r="B2427" s="3" t="s">
        <v>2629</v>
      </c>
      <c r="C2427" s="3" t="s">
        <v>2629</v>
      </c>
      <c r="D2427" s="3" t="s">
        <v>2510</v>
      </c>
      <c r="G2427" s="19">
        <v>7428</v>
      </c>
      <c r="H2427" s="19" t="s">
        <v>4557</v>
      </c>
    </row>
    <row r="2428" spans="1:8" x14ac:dyDescent="0.2">
      <c r="A2428" s="3">
        <v>5736</v>
      </c>
      <c r="B2428" s="3" t="s">
        <v>2630</v>
      </c>
      <c r="C2428" s="3" t="s">
        <v>2631</v>
      </c>
      <c r="D2428" s="3" t="s">
        <v>2510</v>
      </c>
      <c r="G2428" s="19">
        <v>7430</v>
      </c>
      <c r="H2428" s="19" t="s">
        <v>4561</v>
      </c>
    </row>
    <row r="2429" spans="1:8" x14ac:dyDescent="0.2">
      <c r="A2429" s="3">
        <v>5724</v>
      </c>
      <c r="B2429" s="3" t="s">
        <v>2632</v>
      </c>
      <c r="C2429" s="3" t="s">
        <v>2632</v>
      </c>
      <c r="D2429" s="3" t="s">
        <v>2510</v>
      </c>
      <c r="G2429" s="19">
        <v>7431</v>
      </c>
      <c r="H2429" s="19" t="s">
        <v>4561</v>
      </c>
    </row>
    <row r="2430" spans="1:8" x14ac:dyDescent="0.2">
      <c r="A2430" s="3">
        <v>5728</v>
      </c>
      <c r="B2430" s="3" t="s">
        <v>2633</v>
      </c>
      <c r="C2430" s="3" t="s">
        <v>2633</v>
      </c>
      <c r="D2430" s="3" t="s">
        <v>2510</v>
      </c>
      <c r="G2430" s="19">
        <v>7432</v>
      </c>
      <c r="H2430" s="19" t="s">
        <v>4561</v>
      </c>
    </row>
    <row r="2431" spans="1:8" x14ac:dyDescent="0.2">
      <c r="A2431" s="3">
        <v>5043</v>
      </c>
      <c r="B2431" s="3" t="s">
        <v>2634</v>
      </c>
      <c r="C2431" s="3" t="s">
        <v>2634</v>
      </c>
      <c r="D2431" s="3" t="s">
        <v>2510</v>
      </c>
      <c r="G2431" s="19">
        <v>7433</v>
      </c>
      <c r="H2431" s="19" t="s">
        <v>4561</v>
      </c>
    </row>
    <row r="2432" spans="1:8" x14ac:dyDescent="0.2">
      <c r="A2432" s="3">
        <v>5733</v>
      </c>
      <c r="B2432" s="3" t="s">
        <v>2635</v>
      </c>
      <c r="C2432" s="3" t="s">
        <v>2636</v>
      </c>
      <c r="D2432" s="3" t="s">
        <v>2510</v>
      </c>
      <c r="G2432" s="19">
        <v>7434</v>
      </c>
      <c r="H2432" s="19" t="s">
        <v>4557</v>
      </c>
    </row>
    <row r="2433" spans="1:8" x14ac:dyDescent="0.2">
      <c r="A2433" s="3">
        <v>5725</v>
      </c>
      <c r="B2433" s="3" t="s">
        <v>2637</v>
      </c>
      <c r="C2433" s="3" t="s">
        <v>2637</v>
      </c>
      <c r="D2433" s="3" t="s">
        <v>2510</v>
      </c>
      <c r="G2433" s="19">
        <v>7435</v>
      </c>
      <c r="H2433" s="19" t="s">
        <v>4557</v>
      </c>
    </row>
    <row r="2434" spans="1:8" x14ac:dyDescent="0.2">
      <c r="A2434" s="3">
        <v>5737</v>
      </c>
      <c r="B2434" s="3" t="s">
        <v>2638</v>
      </c>
      <c r="C2434" s="3" t="s">
        <v>2638</v>
      </c>
      <c r="D2434" s="3" t="s">
        <v>2510</v>
      </c>
      <c r="G2434" s="19">
        <v>7436</v>
      </c>
      <c r="H2434" s="19" t="s">
        <v>4557</v>
      </c>
    </row>
    <row r="2435" spans="1:8" x14ac:dyDescent="0.2">
      <c r="A2435" s="3">
        <v>5727</v>
      </c>
      <c r="B2435" s="3" t="s">
        <v>2639</v>
      </c>
      <c r="C2435" s="3" t="s">
        <v>2639</v>
      </c>
      <c r="D2435" s="3" t="s">
        <v>2510</v>
      </c>
      <c r="G2435" s="19">
        <v>7437</v>
      </c>
      <c r="H2435" s="19" t="s">
        <v>4557</v>
      </c>
    </row>
    <row r="2436" spans="1:8" x14ac:dyDescent="0.2">
      <c r="A2436" s="3">
        <v>5734</v>
      </c>
      <c r="B2436" s="3" t="s">
        <v>2640</v>
      </c>
      <c r="C2436" s="3" t="s">
        <v>2641</v>
      </c>
      <c r="D2436" s="3" t="s">
        <v>2510</v>
      </c>
      <c r="G2436" s="19">
        <v>7438</v>
      </c>
      <c r="H2436" s="19" t="s">
        <v>4557</v>
      </c>
    </row>
    <row r="2437" spans="1:8" x14ac:dyDescent="0.2">
      <c r="A2437" s="3">
        <v>5044</v>
      </c>
      <c r="B2437" s="3" t="s">
        <v>2642</v>
      </c>
      <c r="C2437" s="3" t="s">
        <v>2642</v>
      </c>
      <c r="D2437" s="3" t="s">
        <v>2510</v>
      </c>
      <c r="G2437" s="19">
        <v>7440</v>
      </c>
      <c r="H2437" s="19" t="s">
        <v>4561</v>
      </c>
    </row>
    <row r="2438" spans="1:8" x14ac:dyDescent="0.2">
      <c r="A2438" s="3">
        <v>5046</v>
      </c>
      <c r="B2438" s="3" t="s">
        <v>2643</v>
      </c>
      <c r="C2438" s="3" t="s">
        <v>2643</v>
      </c>
      <c r="D2438" s="3" t="s">
        <v>2510</v>
      </c>
      <c r="G2438" s="19">
        <v>7442</v>
      </c>
      <c r="H2438" s="19" t="s">
        <v>4561</v>
      </c>
    </row>
    <row r="2439" spans="1:8" x14ac:dyDescent="0.2">
      <c r="A2439" s="3">
        <v>5046</v>
      </c>
      <c r="B2439" s="3" t="s">
        <v>2644</v>
      </c>
      <c r="C2439" s="3" t="s">
        <v>2643</v>
      </c>
      <c r="D2439" s="3" t="s">
        <v>2510</v>
      </c>
      <c r="G2439" s="19">
        <v>7443</v>
      </c>
      <c r="H2439" s="19" t="s">
        <v>4561</v>
      </c>
    </row>
    <row r="2440" spans="1:8" x14ac:dyDescent="0.2">
      <c r="A2440" s="3">
        <v>5040</v>
      </c>
      <c r="B2440" s="3" t="s">
        <v>2645</v>
      </c>
      <c r="C2440" s="3" t="s">
        <v>2645</v>
      </c>
      <c r="D2440" s="3" t="s">
        <v>2510</v>
      </c>
      <c r="G2440" s="19">
        <v>7444</v>
      </c>
      <c r="H2440" s="19" t="s">
        <v>4557</v>
      </c>
    </row>
    <row r="2441" spans="1:8" x14ac:dyDescent="0.2">
      <c r="A2441" s="3">
        <v>5723</v>
      </c>
      <c r="B2441" s="3" t="s">
        <v>2646</v>
      </c>
      <c r="C2441" s="3" t="s">
        <v>2647</v>
      </c>
      <c r="D2441" s="3" t="s">
        <v>2510</v>
      </c>
      <c r="G2441" s="19">
        <v>7445</v>
      </c>
      <c r="H2441" s="19" t="s">
        <v>4557</v>
      </c>
    </row>
    <row r="2442" spans="1:8" x14ac:dyDescent="0.2">
      <c r="A2442" s="3">
        <v>5726</v>
      </c>
      <c r="B2442" s="3" t="s">
        <v>2648</v>
      </c>
      <c r="C2442" s="3" t="s">
        <v>2648</v>
      </c>
      <c r="D2442" s="3" t="s">
        <v>2510</v>
      </c>
      <c r="G2442" s="19">
        <v>7447</v>
      </c>
      <c r="H2442" s="19" t="s">
        <v>4557</v>
      </c>
    </row>
    <row r="2443" spans="1:8" x14ac:dyDescent="0.2">
      <c r="A2443" s="3">
        <v>5732</v>
      </c>
      <c r="B2443" s="3" t="s">
        <v>2649</v>
      </c>
      <c r="C2443" s="3" t="s">
        <v>2649</v>
      </c>
      <c r="D2443" s="3" t="s">
        <v>2510</v>
      </c>
      <c r="G2443" s="19">
        <v>7448</v>
      </c>
      <c r="H2443" s="19" t="s">
        <v>4557</v>
      </c>
    </row>
    <row r="2444" spans="1:8" x14ac:dyDescent="0.2">
      <c r="A2444" s="3">
        <v>5074</v>
      </c>
      <c r="B2444" s="3" t="s">
        <v>2650</v>
      </c>
      <c r="C2444" s="3" t="s">
        <v>2650</v>
      </c>
      <c r="D2444" s="3" t="s">
        <v>2510</v>
      </c>
      <c r="G2444" s="19">
        <v>7450</v>
      </c>
      <c r="H2444" s="19" t="s">
        <v>4561</v>
      </c>
    </row>
    <row r="2445" spans="1:8" x14ac:dyDescent="0.2">
      <c r="A2445" s="3">
        <v>5070</v>
      </c>
      <c r="B2445" s="3" t="s">
        <v>2651</v>
      </c>
      <c r="C2445" s="3" t="s">
        <v>2651</v>
      </c>
      <c r="D2445" s="3" t="s">
        <v>2510</v>
      </c>
      <c r="G2445" s="19">
        <v>7451</v>
      </c>
      <c r="H2445" s="19" t="s">
        <v>4561</v>
      </c>
    </row>
    <row r="2446" spans="1:8" x14ac:dyDescent="0.2">
      <c r="A2446" s="3">
        <v>5272</v>
      </c>
      <c r="B2446" s="3" t="s">
        <v>2652</v>
      </c>
      <c r="C2446" s="3" t="s">
        <v>2652</v>
      </c>
      <c r="D2446" s="3" t="s">
        <v>2510</v>
      </c>
      <c r="G2446" s="19">
        <v>7452</v>
      </c>
      <c r="H2446" s="19" t="s">
        <v>4561</v>
      </c>
    </row>
    <row r="2447" spans="1:8" x14ac:dyDescent="0.2">
      <c r="A2447" s="3">
        <v>5073</v>
      </c>
      <c r="B2447" s="3" t="s">
        <v>2653</v>
      </c>
      <c r="C2447" s="3" t="s">
        <v>2653</v>
      </c>
      <c r="D2447" s="3" t="s">
        <v>2510</v>
      </c>
      <c r="G2447" s="19">
        <v>7453</v>
      </c>
      <c r="H2447" s="19" t="s">
        <v>4561</v>
      </c>
    </row>
    <row r="2448" spans="1:8" x14ac:dyDescent="0.2">
      <c r="A2448" s="3">
        <v>5027</v>
      </c>
      <c r="B2448" s="3" t="s">
        <v>2654</v>
      </c>
      <c r="C2448" s="3" t="s">
        <v>2654</v>
      </c>
      <c r="D2448" s="3" t="s">
        <v>2510</v>
      </c>
      <c r="G2448" s="19">
        <v>7454</v>
      </c>
      <c r="H2448" s="19" t="s">
        <v>4562</v>
      </c>
    </row>
    <row r="2449" spans="1:8" x14ac:dyDescent="0.2">
      <c r="A2449" s="3">
        <v>5082</v>
      </c>
      <c r="B2449" s="3" t="s">
        <v>2655</v>
      </c>
      <c r="C2449" s="3" t="s">
        <v>2655</v>
      </c>
      <c r="D2449" s="3" t="s">
        <v>2510</v>
      </c>
      <c r="G2449" s="19">
        <v>7455</v>
      </c>
      <c r="H2449" s="19" t="s">
        <v>4557</v>
      </c>
    </row>
    <row r="2450" spans="1:8" x14ac:dyDescent="0.2">
      <c r="A2450" s="3">
        <v>5083</v>
      </c>
      <c r="B2450" s="3" t="s">
        <v>2656</v>
      </c>
      <c r="C2450" s="3" t="s">
        <v>2655</v>
      </c>
      <c r="D2450" s="3" t="s">
        <v>2510</v>
      </c>
      <c r="G2450" s="19">
        <v>7456</v>
      </c>
      <c r="H2450" s="19" t="s">
        <v>4557</v>
      </c>
    </row>
    <row r="2451" spans="1:8" x14ac:dyDescent="0.2">
      <c r="A2451" s="3">
        <v>5080</v>
      </c>
      <c r="B2451" s="3" t="s">
        <v>2657</v>
      </c>
      <c r="C2451" s="3" t="s">
        <v>2657</v>
      </c>
      <c r="D2451" s="3" t="s">
        <v>2510</v>
      </c>
      <c r="G2451" s="19">
        <v>7457</v>
      </c>
      <c r="H2451" s="19" t="s">
        <v>4557</v>
      </c>
    </row>
    <row r="2452" spans="1:8" x14ac:dyDescent="0.2">
      <c r="A2452" s="3">
        <v>5084</v>
      </c>
      <c r="B2452" s="3" t="s">
        <v>2658</v>
      </c>
      <c r="C2452" s="3" t="s">
        <v>2657</v>
      </c>
      <c r="D2452" s="3" t="s">
        <v>2510</v>
      </c>
      <c r="G2452" s="19">
        <v>7458</v>
      </c>
      <c r="H2452" s="19" t="s">
        <v>4561</v>
      </c>
    </row>
    <row r="2453" spans="1:8" x14ac:dyDescent="0.2">
      <c r="A2453" s="3">
        <v>5085</v>
      </c>
      <c r="B2453" s="3" t="s">
        <v>2659</v>
      </c>
      <c r="C2453" s="3" t="s">
        <v>2657</v>
      </c>
      <c r="D2453" s="3" t="s">
        <v>2510</v>
      </c>
      <c r="G2453" s="19">
        <v>7459</v>
      </c>
      <c r="H2453" s="19" t="s">
        <v>4561</v>
      </c>
    </row>
    <row r="2454" spans="1:8" x14ac:dyDescent="0.2">
      <c r="A2454" s="3">
        <v>4333</v>
      </c>
      <c r="B2454" s="3" t="s">
        <v>2660</v>
      </c>
      <c r="C2454" s="3" t="s">
        <v>2661</v>
      </c>
      <c r="D2454" s="3" t="s">
        <v>2510</v>
      </c>
      <c r="G2454" s="19">
        <v>7460</v>
      </c>
      <c r="H2454" s="19" t="s">
        <v>4561</v>
      </c>
    </row>
    <row r="2455" spans="1:8" x14ac:dyDescent="0.2">
      <c r="A2455" s="3">
        <v>5062</v>
      </c>
      <c r="B2455" s="3" t="s">
        <v>2662</v>
      </c>
      <c r="C2455" s="3" t="s">
        <v>2662</v>
      </c>
      <c r="D2455" s="3" t="s">
        <v>2510</v>
      </c>
      <c r="G2455" s="19">
        <v>7462</v>
      </c>
      <c r="H2455" s="19" t="s">
        <v>4561</v>
      </c>
    </row>
    <row r="2456" spans="1:8" x14ac:dyDescent="0.2">
      <c r="A2456" s="3">
        <v>5072</v>
      </c>
      <c r="B2456" s="3" t="s">
        <v>2663</v>
      </c>
      <c r="C2456" s="3" t="s">
        <v>2663</v>
      </c>
      <c r="D2456" s="3" t="s">
        <v>2510</v>
      </c>
      <c r="G2456" s="19">
        <v>7463</v>
      </c>
      <c r="H2456" s="19" t="s">
        <v>4561</v>
      </c>
    </row>
    <row r="2457" spans="1:8" x14ac:dyDescent="0.2">
      <c r="A2457" s="3">
        <v>5326</v>
      </c>
      <c r="B2457" s="3" t="s">
        <v>2664</v>
      </c>
      <c r="C2457" s="3" t="s">
        <v>2664</v>
      </c>
      <c r="D2457" s="3" t="s">
        <v>2510</v>
      </c>
      <c r="G2457" s="19">
        <v>7464</v>
      </c>
      <c r="H2457" s="19" t="s">
        <v>4561</v>
      </c>
    </row>
    <row r="2458" spans="1:8" x14ac:dyDescent="0.2">
      <c r="A2458" s="3">
        <v>4334</v>
      </c>
      <c r="B2458" s="3" t="s">
        <v>2665</v>
      </c>
      <c r="C2458" s="3" t="s">
        <v>2666</v>
      </c>
      <c r="D2458" s="3" t="s">
        <v>2510</v>
      </c>
      <c r="G2458" s="19">
        <v>7472</v>
      </c>
      <c r="H2458" s="19" t="s">
        <v>4561</v>
      </c>
    </row>
    <row r="2459" spans="1:8" x14ac:dyDescent="0.2">
      <c r="A2459" s="3">
        <v>5028</v>
      </c>
      <c r="B2459" s="3" t="s">
        <v>2667</v>
      </c>
      <c r="C2459" s="3" t="s">
        <v>2667</v>
      </c>
      <c r="D2459" s="3" t="s">
        <v>2510</v>
      </c>
      <c r="G2459" s="19">
        <v>7473</v>
      </c>
      <c r="H2459" s="19" t="s">
        <v>4561</v>
      </c>
    </row>
    <row r="2460" spans="1:8" x14ac:dyDescent="0.2">
      <c r="A2460" s="3">
        <v>5064</v>
      </c>
      <c r="B2460" s="3" t="s">
        <v>2668</v>
      </c>
      <c r="C2460" s="3" t="s">
        <v>2668</v>
      </c>
      <c r="D2460" s="3" t="s">
        <v>2510</v>
      </c>
      <c r="G2460" s="19">
        <v>7477</v>
      </c>
      <c r="H2460" s="19" t="s">
        <v>4561</v>
      </c>
    </row>
    <row r="2461" spans="1:8" x14ac:dyDescent="0.2">
      <c r="A2461" s="3">
        <v>5063</v>
      </c>
      <c r="B2461" s="3" t="s">
        <v>2669</v>
      </c>
      <c r="C2461" s="3" t="s">
        <v>2669</v>
      </c>
      <c r="D2461" s="3" t="s">
        <v>2510</v>
      </c>
      <c r="G2461" s="19">
        <v>7482</v>
      </c>
      <c r="H2461" s="19" t="s">
        <v>4562</v>
      </c>
    </row>
    <row r="2462" spans="1:8" x14ac:dyDescent="0.2">
      <c r="A2462" s="3">
        <v>5079</v>
      </c>
      <c r="B2462" s="3" t="s">
        <v>2670</v>
      </c>
      <c r="C2462" s="3" t="s">
        <v>2670</v>
      </c>
      <c r="D2462" s="3" t="s">
        <v>2510</v>
      </c>
      <c r="G2462" s="19">
        <v>7484</v>
      </c>
      <c r="H2462" s="19" t="s">
        <v>4562</v>
      </c>
    </row>
    <row r="2463" spans="1:8" x14ac:dyDescent="0.2">
      <c r="A2463" s="3">
        <v>5273</v>
      </c>
      <c r="B2463" s="3" t="s">
        <v>2671</v>
      </c>
      <c r="C2463" s="3" t="s">
        <v>2672</v>
      </c>
      <c r="D2463" s="3" t="s">
        <v>2510</v>
      </c>
      <c r="G2463" s="19">
        <v>7492</v>
      </c>
      <c r="H2463" s="19" t="s">
        <v>4561</v>
      </c>
    </row>
    <row r="2464" spans="1:8" x14ac:dyDescent="0.2">
      <c r="A2464" s="3">
        <v>5274</v>
      </c>
      <c r="B2464" s="3" t="s">
        <v>2673</v>
      </c>
      <c r="C2464" s="3" t="s">
        <v>2672</v>
      </c>
      <c r="D2464" s="3" t="s">
        <v>2510</v>
      </c>
      <c r="G2464" s="19">
        <v>7493</v>
      </c>
      <c r="H2464" s="19" t="s">
        <v>4561</v>
      </c>
    </row>
    <row r="2465" spans="1:8" x14ac:dyDescent="0.2">
      <c r="A2465" s="3">
        <v>5275</v>
      </c>
      <c r="B2465" s="3" t="s">
        <v>2674</v>
      </c>
      <c r="C2465" s="3" t="s">
        <v>2672</v>
      </c>
      <c r="D2465" s="3" t="s">
        <v>2510</v>
      </c>
      <c r="G2465" s="19">
        <v>7494</v>
      </c>
      <c r="H2465" s="19" t="s">
        <v>4562</v>
      </c>
    </row>
    <row r="2466" spans="1:8" x14ac:dyDescent="0.2">
      <c r="A2466" s="3">
        <v>5276</v>
      </c>
      <c r="B2466" s="3" t="s">
        <v>2675</v>
      </c>
      <c r="C2466" s="3" t="s">
        <v>2672</v>
      </c>
      <c r="D2466" s="3" t="s">
        <v>2510</v>
      </c>
      <c r="G2466" s="19">
        <v>7500</v>
      </c>
      <c r="H2466" s="19" t="s">
        <v>4565</v>
      </c>
    </row>
    <row r="2467" spans="1:8" x14ac:dyDescent="0.2">
      <c r="A2467" s="3">
        <v>5277</v>
      </c>
      <c r="B2467" s="3" t="s">
        <v>2676</v>
      </c>
      <c r="C2467" s="3" t="s">
        <v>2672</v>
      </c>
      <c r="D2467" s="3" t="s">
        <v>2510</v>
      </c>
      <c r="G2467" s="19">
        <v>7502</v>
      </c>
      <c r="H2467" s="19" t="s">
        <v>4565</v>
      </c>
    </row>
    <row r="2468" spans="1:8" x14ac:dyDescent="0.2">
      <c r="A2468" s="3">
        <v>5075</v>
      </c>
      <c r="B2468" s="3" t="s">
        <v>2677</v>
      </c>
      <c r="C2468" s="3" t="s">
        <v>2678</v>
      </c>
      <c r="D2468" s="3" t="s">
        <v>2510</v>
      </c>
      <c r="G2468" s="19">
        <v>7503</v>
      </c>
      <c r="H2468" s="19" t="s">
        <v>4565</v>
      </c>
    </row>
    <row r="2469" spans="1:8" x14ac:dyDescent="0.2">
      <c r="A2469" s="3">
        <v>5076</v>
      </c>
      <c r="B2469" s="3" t="s">
        <v>2679</v>
      </c>
      <c r="C2469" s="3" t="s">
        <v>2678</v>
      </c>
      <c r="D2469" s="3" t="s">
        <v>2510</v>
      </c>
      <c r="G2469" s="19">
        <v>7504</v>
      </c>
      <c r="H2469" s="19" t="s">
        <v>4565</v>
      </c>
    </row>
    <row r="2470" spans="1:8" x14ac:dyDescent="0.2">
      <c r="A2470" s="3">
        <v>5077</v>
      </c>
      <c r="B2470" s="3" t="s">
        <v>2680</v>
      </c>
      <c r="C2470" s="3" t="s">
        <v>2678</v>
      </c>
      <c r="D2470" s="3" t="s">
        <v>2510</v>
      </c>
      <c r="G2470" s="19">
        <v>7505</v>
      </c>
      <c r="H2470" s="19" t="s">
        <v>4565</v>
      </c>
    </row>
    <row r="2471" spans="1:8" x14ac:dyDescent="0.2">
      <c r="A2471" s="3">
        <v>5078</v>
      </c>
      <c r="B2471" s="3" t="s">
        <v>2681</v>
      </c>
      <c r="C2471" s="3" t="s">
        <v>2678</v>
      </c>
      <c r="D2471" s="3" t="s">
        <v>2510</v>
      </c>
      <c r="G2471" s="19">
        <v>7512</v>
      </c>
      <c r="H2471" s="19" t="s">
        <v>4565</v>
      </c>
    </row>
    <row r="2472" spans="1:8" x14ac:dyDescent="0.2">
      <c r="A2472" s="3">
        <v>5600</v>
      </c>
      <c r="B2472" s="3" t="s">
        <v>2682</v>
      </c>
      <c r="C2472" s="3" t="s">
        <v>2683</v>
      </c>
      <c r="D2472" s="3" t="s">
        <v>2510</v>
      </c>
      <c r="G2472" s="19">
        <v>7513</v>
      </c>
      <c r="H2472" s="19" t="s">
        <v>4565</v>
      </c>
    </row>
    <row r="2473" spans="1:8" x14ac:dyDescent="0.2">
      <c r="A2473" s="3">
        <v>5706</v>
      </c>
      <c r="B2473" s="3" t="s">
        <v>2684</v>
      </c>
      <c r="C2473" s="3" t="s">
        <v>2684</v>
      </c>
      <c r="D2473" s="3" t="s">
        <v>2510</v>
      </c>
      <c r="G2473" s="19">
        <v>7514</v>
      </c>
      <c r="H2473" s="19" t="s">
        <v>4565</v>
      </c>
    </row>
    <row r="2474" spans="1:8" x14ac:dyDescent="0.2">
      <c r="A2474" s="3">
        <v>5505</v>
      </c>
      <c r="B2474" s="3" t="s">
        <v>2685</v>
      </c>
      <c r="C2474" s="3" t="s">
        <v>2685</v>
      </c>
      <c r="D2474" s="3" t="s">
        <v>2510</v>
      </c>
      <c r="G2474" s="19">
        <v>7515</v>
      </c>
      <c r="H2474" s="19" t="s">
        <v>4565</v>
      </c>
    </row>
    <row r="2475" spans="1:8" x14ac:dyDescent="0.2">
      <c r="A2475" s="3">
        <v>5606</v>
      </c>
      <c r="B2475" s="3" t="s">
        <v>2686</v>
      </c>
      <c r="C2475" s="3" t="s">
        <v>2686</v>
      </c>
      <c r="D2475" s="3" t="s">
        <v>2510</v>
      </c>
      <c r="G2475" s="19">
        <v>7516</v>
      </c>
      <c r="H2475" s="19" t="s">
        <v>4565</v>
      </c>
    </row>
    <row r="2476" spans="1:8" x14ac:dyDescent="0.2">
      <c r="A2476" s="3">
        <v>5704</v>
      </c>
      <c r="B2476" s="3" t="s">
        <v>2687</v>
      </c>
      <c r="C2476" s="3" t="s">
        <v>2687</v>
      </c>
      <c r="D2476" s="3" t="s">
        <v>2510</v>
      </c>
      <c r="G2476" s="19">
        <v>7517</v>
      </c>
      <c r="H2476" s="19" t="s">
        <v>4565</v>
      </c>
    </row>
    <row r="2477" spans="1:8" x14ac:dyDescent="0.2">
      <c r="A2477" s="3">
        <v>5615</v>
      </c>
      <c r="B2477" s="3" t="s">
        <v>2688</v>
      </c>
      <c r="C2477" s="3" t="s">
        <v>2688</v>
      </c>
      <c r="D2477" s="3" t="s">
        <v>2510</v>
      </c>
      <c r="G2477" s="19">
        <v>7522</v>
      </c>
      <c r="H2477" s="19" t="s">
        <v>4565</v>
      </c>
    </row>
    <row r="2478" spans="1:8" x14ac:dyDescent="0.2">
      <c r="A2478" s="3">
        <v>5705</v>
      </c>
      <c r="B2478" s="3" t="s">
        <v>2689</v>
      </c>
      <c r="C2478" s="3" t="s">
        <v>2689</v>
      </c>
      <c r="D2478" s="3" t="s">
        <v>2510</v>
      </c>
      <c r="G2478" s="19">
        <v>7523</v>
      </c>
      <c r="H2478" s="19" t="s">
        <v>4565</v>
      </c>
    </row>
    <row r="2479" spans="1:8" x14ac:dyDescent="0.2">
      <c r="A2479" s="3">
        <v>5604</v>
      </c>
      <c r="B2479" s="3" t="s">
        <v>2690</v>
      </c>
      <c r="C2479" s="3" t="s">
        <v>2690</v>
      </c>
      <c r="D2479" s="3" t="s">
        <v>2510</v>
      </c>
      <c r="G2479" s="19">
        <v>7524</v>
      </c>
      <c r="H2479" s="19" t="s">
        <v>4565</v>
      </c>
    </row>
    <row r="2480" spans="1:8" x14ac:dyDescent="0.2">
      <c r="A2480" s="3">
        <v>5113</v>
      </c>
      <c r="B2480" s="3" t="s">
        <v>2691</v>
      </c>
      <c r="C2480" s="3" t="s">
        <v>2692</v>
      </c>
      <c r="D2480" s="3" t="s">
        <v>2510</v>
      </c>
      <c r="G2480" s="19">
        <v>7525</v>
      </c>
      <c r="H2480" s="19" t="s">
        <v>4565</v>
      </c>
    </row>
    <row r="2481" spans="1:8" x14ac:dyDescent="0.2">
      <c r="A2481" s="3">
        <v>5502</v>
      </c>
      <c r="B2481" s="3" t="s">
        <v>2693</v>
      </c>
      <c r="C2481" s="3" t="s">
        <v>2693</v>
      </c>
      <c r="D2481" s="3" t="s">
        <v>2510</v>
      </c>
      <c r="G2481" s="19">
        <v>7526</v>
      </c>
      <c r="H2481" s="19" t="s">
        <v>4565</v>
      </c>
    </row>
    <row r="2482" spans="1:8" x14ac:dyDescent="0.2">
      <c r="A2482" s="3">
        <v>5600</v>
      </c>
      <c r="B2482" s="3" t="s">
        <v>2694</v>
      </c>
      <c r="C2482" s="3" t="s">
        <v>2694</v>
      </c>
      <c r="D2482" s="3" t="s">
        <v>2510</v>
      </c>
      <c r="G2482" s="19">
        <v>7527</v>
      </c>
      <c r="H2482" s="19" t="s">
        <v>4565</v>
      </c>
    </row>
    <row r="2483" spans="1:8" x14ac:dyDescent="0.2">
      <c r="A2483" s="3">
        <v>5616</v>
      </c>
      <c r="B2483" s="3" t="s">
        <v>2695</v>
      </c>
      <c r="C2483" s="3" t="s">
        <v>2695</v>
      </c>
      <c r="D2483" s="3" t="s">
        <v>2510</v>
      </c>
      <c r="G2483" s="19">
        <v>7530</v>
      </c>
      <c r="H2483" s="19" t="s">
        <v>4566</v>
      </c>
    </row>
    <row r="2484" spans="1:8" x14ac:dyDescent="0.2">
      <c r="A2484" s="3">
        <v>5617</v>
      </c>
      <c r="B2484" s="3" t="s">
        <v>2696</v>
      </c>
      <c r="C2484" s="3" t="s">
        <v>2695</v>
      </c>
      <c r="D2484" s="3" t="s">
        <v>2510</v>
      </c>
      <c r="G2484" s="19">
        <v>7532</v>
      </c>
      <c r="H2484" s="19" t="s">
        <v>4566</v>
      </c>
    </row>
    <row r="2485" spans="1:8" x14ac:dyDescent="0.2">
      <c r="A2485" s="3">
        <v>5103</v>
      </c>
      <c r="B2485" s="3" t="s">
        <v>2697</v>
      </c>
      <c r="C2485" s="3" t="s">
        <v>2698</v>
      </c>
      <c r="D2485" s="3" t="s">
        <v>2510</v>
      </c>
      <c r="G2485" s="19">
        <v>7533</v>
      </c>
      <c r="H2485" s="19" t="s">
        <v>4566</v>
      </c>
    </row>
    <row r="2486" spans="1:8" x14ac:dyDescent="0.2">
      <c r="A2486" s="3">
        <v>5103</v>
      </c>
      <c r="B2486" s="3" t="s">
        <v>2699</v>
      </c>
      <c r="C2486" s="3" t="s">
        <v>2698</v>
      </c>
      <c r="D2486" s="3" t="s">
        <v>2510</v>
      </c>
      <c r="G2486" s="19">
        <v>7534</v>
      </c>
      <c r="H2486" s="19" t="s">
        <v>4566</v>
      </c>
    </row>
    <row r="2487" spans="1:8" x14ac:dyDescent="0.2">
      <c r="A2487" s="3">
        <v>5702</v>
      </c>
      <c r="B2487" s="3" t="s">
        <v>2700</v>
      </c>
      <c r="C2487" s="3" t="s">
        <v>2700</v>
      </c>
      <c r="D2487" s="3" t="s">
        <v>2510</v>
      </c>
      <c r="G2487" s="19">
        <v>7535</v>
      </c>
      <c r="H2487" s="19" t="s">
        <v>4566</v>
      </c>
    </row>
    <row r="2488" spans="1:8" x14ac:dyDescent="0.2">
      <c r="A2488" s="3">
        <v>5504</v>
      </c>
      <c r="B2488" s="3" t="s">
        <v>2701</v>
      </c>
      <c r="C2488" s="3" t="s">
        <v>2701</v>
      </c>
      <c r="D2488" s="3" t="s">
        <v>2510</v>
      </c>
      <c r="G2488" s="19">
        <v>7536</v>
      </c>
      <c r="H2488" s="19" t="s">
        <v>4566</v>
      </c>
    </row>
    <row r="2489" spans="1:8" x14ac:dyDescent="0.2">
      <c r="A2489" s="3">
        <v>5102</v>
      </c>
      <c r="B2489" s="3" t="s">
        <v>2702</v>
      </c>
      <c r="C2489" s="3" t="s">
        <v>2702</v>
      </c>
      <c r="D2489" s="3" t="s">
        <v>2510</v>
      </c>
      <c r="G2489" s="19">
        <v>7537</v>
      </c>
      <c r="H2489" s="19" t="s">
        <v>4566</v>
      </c>
    </row>
    <row r="2490" spans="1:8" x14ac:dyDescent="0.2">
      <c r="A2490" s="3">
        <v>5503</v>
      </c>
      <c r="B2490" s="3" t="s">
        <v>2703</v>
      </c>
      <c r="C2490" s="3" t="s">
        <v>2703</v>
      </c>
      <c r="D2490" s="3" t="s">
        <v>2510</v>
      </c>
      <c r="G2490" s="19">
        <v>7542</v>
      </c>
      <c r="H2490" s="19" t="s">
        <v>4566</v>
      </c>
    </row>
    <row r="2491" spans="1:8" x14ac:dyDescent="0.2">
      <c r="A2491" s="3">
        <v>5707</v>
      </c>
      <c r="B2491" s="3" t="s">
        <v>2704</v>
      </c>
      <c r="C2491" s="3" t="s">
        <v>2704</v>
      </c>
      <c r="D2491" s="3" t="s">
        <v>2510</v>
      </c>
      <c r="G2491" s="19">
        <v>7543</v>
      </c>
      <c r="H2491" s="19" t="s">
        <v>4566</v>
      </c>
    </row>
    <row r="2492" spans="1:8" x14ac:dyDescent="0.2">
      <c r="A2492" s="3">
        <v>5703</v>
      </c>
      <c r="B2492" s="3" t="s">
        <v>2705</v>
      </c>
      <c r="C2492" s="3" t="s">
        <v>2705</v>
      </c>
      <c r="D2492" s="3" t="s">
        <v>2510</v>
      </c>
      <c r="G2492" s="19">
        <v>7545</v>
      </c>
      <c r="H2492" s="19" t="s">
        <v>4566</v>
      </c>
    </row>
    <row r="2493" spans="1:8" x14ac:dyDescent="0.2">
      <c r="A2493" s="3">
        <v>5603</v>
      </c>
      <c r="B2493" s="3" t="s">
        <v>2706</v>
      </c>
      <c r="C2493" s="3" t="s">
        <v>2706</v>
      </c>
      <c r="D2493" s="3" t="s">
        <v>2510</v>
      </c>
      <c r="G2493" s="19">
        <v>7546</v>
      </c>
      <c r="H2493" s="19" t="s">
        <v>4566</v>
      </c>
    </row>
    <row r="2494" spans="1:8" x14ac:dyDescent="0.2">
      <c r="A2494" s="3">
        <v>5646</v>
      </c>
      <c r="B2494" s="3" t="s">
        <v>2707</v>
      </c>
      <c r="C2494" s="3" t="s">
        <v>2708</v>
      </c>
      <c r="D2494" s="3" t="s">
        <v>2510</v>
      </c>
      <c r="G2494" s="19">
        <v>7550</v>
      </c>
      <c r="H2494" s="19" t="s">
        <v>4566</v>
      </c>
    </row>
    <row r="2495" spans="1:8" x14ac:dyDescent="0.2">
      <c r="A2495" s="3">
        <v>5628</v>
      </c>
      <c r="B2495" s="3" t="s">
        <v>2709</v>
      </c>
      <c r="C2495" s="3" t="s">
        <v>2709</v>
      </c>
      <c r="D2495" s="3" t="s">
        <v>2510</v>
      </c>
      <c r="G2495" s="19">
        <v>7551</v>
      </c>
      <c r="H2495" s="19" t="s">
        <v>4566</v>
      </c>
    </row>
    <row r="2496" spans="1:8" x14ac:dyDescent="0.2">
      <c r="A2496" s="3">
        <v>5644</v>
      </c>
      <c r="B2496" s="3" t="s">
        <v>2710</v>
      </c>
      <c r="C2496" s="3" t="s">
        <v>2710</v>
      </c>
      <c r="D2496" s="3" t="s">
        <v>2510</v>
      </c>
      <c r="G2496" s="19">
        <v>7552</v>
      </c>
      <c r="H2496" s="19" t="s">
        <v>4566</v>
      </c>
    </row>
    <row r="2497" spans="1:8" x14ac:dyDescent="0.2">
      <c r="A2497" s="3">
        <v>5637</v>
      </c>
      <c r="B2497" s="3" t="s">
        <v>2711</v>
      </c>
      <c r="C2497" s="3" t="s">
        <v>2711</v>
      </c>
      <c r="D2497" s="3" t="s">
        <v>2510</v>
      </c>
      <c r="G2497" s="19">
        <v>7553</v>
      </c>
      <c r="H2497" s="19" t="s">
        <v>4566</v>
      </c>
    </row>
    <row r="2498" spans="1:8" x14ac:dyDescent="0.2">
      <c r="A2498" s="3">
        <v>5627</v>
      </c>
      <c r="B2498" s="3" t="s">
        <v>2712</v>
      </c>
      <c r="C2498" s="3" t="s">
        <v>2712</v>
      </c>
      <c r="D2498" s="3" t="s">
        <v>2510</v>
      </c>
      <c r="G2498" s="19">
        <v>7554</v>
      </c>
      <c r="H2498" s="19" t="s">
        <v>4566</v>
      </c>
    </row>
    <row r="2499" spans="1:8" x14ac:dyDescent="0.2">
      <c r="A2499" s="3">
        <v>5618</v>
      </c>
      <c r="B2499" s="3" t="s">
        <v>2713</v>
      </c>
      <c r="C2499" s="3" t="s">
        <v>2713</v>
      </c>
      <c r="D2499" s="3" t="s">
        <v>2510</v>
      </c>
      <c r="G2499" s="19">
        <v>7556</v>
      </c>
      <c r="H2499" s="19" t="s">
        <v>4566</v>
      </c>
    </row>
    <row r="2500" spans="1:8" x14ac:dyDescent="0.2">
      <c r="A2500" s="3">
        <v>5623</v>
      </c>
      <c r="B2500" s="3" t="s">
        <v>2714</v>
      </c>
      <c r="C2500" s="3" t="s">
        <v>2714</v>
      </c>
      <c r="D2500" s="3" t="s">
        <v>2510</v>
      </c>
      <c r="G2500" s="19">
        <v>7557</v>
      </c>
      <c r="H2500" s="19" t="s">
        <v>4566</v>
      </c>
    </row>
    <row r="2501" spans="1:8" x14ac:dyDescent="0.2">
      <c r="A2501" s="3">
        <v>5624</v>
      </c>
      <c r="B2501" s="3" t="s">
        <v>2715</v>
      </c>
      <c r="C2501" s="3" t="s">
        <v>2715</v>
      </c>
      <c r="D2501" s="3" t="s">
        <v>2510</v>
      </c>
      <c r="G2501" s="19">
        <v>7558</v>
      </c>
      <c r="H2501" s="19" t="s">
        <v>4566</v>
      </c>
    </row>
    <row r="2502" spans="1:8" x14ac:dyDescent="0.2">
      <c r="A2502" s="3">
        <v>5624</v>
      </c>
      <c r="B2502" s="3" t="s">
        <v>2716</v>
      </c>
      <c r="C2502" s="3" t="s">
        <v>2715</v>
      </c>
      <c r="D2502" s="3" t="s">
        <v>2510</v>
      </c>
      <c r="G2502" s="19">
        <v>7559</v>
      </c>
      <c r="H2502" s="19" t="s">
        <v>4566</v>
      </c>
    </row>
    <row r="2503" spans="1:8" x14ac:dyDescent="0.2">
      <c r="A2503" s="3">
        <v>5632</v>
      </c>
      <c r="B2503" s="3" t="s">
        <v>2717</v>
      </c>
      <c r="C2503" s="3" t="s">
        <v>2717</v>
      </c>
      <c r="D2503" s="3" t="s">
        <v>2510</v>
      </c>
      <c r="G2503" s="19">
        <v>7560</v>
      </c>
      <c r="H2503" s="19" t="s">
        <v>4566</v>
      </c>
    </row>
    <row r="2504" spans="1:8" x14ac:dyDescent="0.2">
      <c r="A2504" s="3">
        <v>6042</v>
      </c>
      <c r="B2504" s="3" t="s">
        <v>2718</v>
      </c>
      <c r="C2504" s="3" t="s">
        <v>2718</v>
      </c>
      <c r="D2504" s="3" t="s">
        <v>2510</v>
      </c>
      <c r="G2504" s="19">
        <v>7562</v>
      </c>
      <c r="H2504" s="19" t="s">
        <v>4566</v>
      </c>
    </row>
    <row r="2505" spans="1:8" x14ac:dyDescent="0.2">
      <c r="A2505" s="3">
        <v>5637</v>
      </c>
      <c r="B2505" s="3" t="s">
        <v>2719</v>
      </c>
      <c r="C2505" s="3" t="s">
        <v>2719</v>
      </c>
      <c r="D2505" s="3" t="s">
        <v>2510</v>
      </c>
      <c r="G2505" s="19">
        <v>7563</v>
      </c>
      <c r="H2505" s="19" t="s">
        <v>4566</v>
      </c>
    </row>
    <row r="2506" spans="1:8" x14ac:dyDescent="0.2">
      <c r="A2506" s="3">
        <v>5625</v>
      </c>
      <c r="B2506" s="3" t="s">
        <v>2720</v>
      </c>
      <c r="C2506" s="3" t="s">
        <v>2720</v>
      </c>
      <c r="D2506" s="3" t="s">
        <v>2510</v>
      </c>
      <c r="G2506" s="19">
        <v>7602</v>
      </c>
      <c r="H2506" s="19" t="s">
        <v>4567</v>
      </c>
    </row>
    <row r="2507" spans="1:8" x14ac:dyDescent="0.2">
      <c r="A2507" s="3">
        <v>5634</v>
      </c>
      <c r="B2507" s="3" t="s">
        <v>2721</v>
      </c>
      <c r="C2507" s="3" t="s">
        <v>2721</v>
      </c>
      <c r="D2507" s="3" t="s">
        <v>2510</v>
      </c>
      <c r="G2507" s="19">
        <v>7603</v>
      </c>
      <c r="H2507" s="19" t="s">
        <v>4567</v>
      </c>
    </row>
    <row r="2508" spans="1:8" x14ac:dyDescent="0.2">
      <c r="A2508" s="3">
        <v>5636</v>
      </c>
      <c r="B2508" s="3" t="s">
        <v>2722</v>
      </c>
      <c r="C2508" s="3" t="s">
        <v>2721</v>
      </c>
      <c r="D2508" s="3" t="s">
        <v>2510</v>
      </c>
      <c r="G2508" s="19">
        <v>7604</v>
      </c>
      <c r="H2508" s="19" t="s">
        <v>4567</v>
      </c>
    </row>
    <row r="2509" spans="1:8" x14ac:dyDescent="0.2">
      <c r="A2509" s="3">
        <v>5642</v>
      </c>
      <c r="B2509" s="3" t="s">
        <v>2723</v>
      </c>
      <c r="C2509" s="3" t="s">
        <v>2723</v>
      </c>
      <c r="D2509" s="3" t="s">
        <v>2510</v>
      </c>
      <c r="G2509" s="19">
        <v>7605</v>
      </c>
      <c r="H2509" s="19" t="s">
        <v>4567</v>
      </c>
    </row>
    <row r="2510" spans="1:8" x14ac:dyDescent="0.2">
      <c r="A2510" s="3">
        <v>5630</v>
      </c>
      <c r="B2510" s="3" t="s">
        <v>2724</v>
      </c>
      <c r="C2510" s="3" t="s">
        <v>2725</v>
      </c>
      <c r="D2510" s="3" t="s">
        <v>2510</v>
      </c>
      <c r="G2510" s="19">
        <v>7606</v>
      </c>
      <c r="H2510" s="19" t="s">
        <v>4567</v>
      </c>
    </row>
    <row r="2511" spans="1:8" x14ac:dyDescent="0.2">
      <c r="A2511" s="3">
        <v>5647</v>
      </c>
      <c r="B2511" s="3" t="s">
        <v>2726</v>
      </c>
      <c r="C2511" s="3" t="s">
        <v>2726</v>
      </c>
      <c r="D2511" s="3" t="s">
        <v>2510</v>
      </c>
      <c r="G2511" s="19">
        <v>7608</v>
      </c>
      <c r="H2511" s="19" t="s">
        <v>4567</v>
      </c>
    </row>
    <row r="2512" spans="1:8" x14ac:dyDescent="0.2">
      <c r="A2512" s="3">
        <v>8919</v>
      </c>
      <c r="B2512" s="3" t="s">
        <v>2727</v>
      </c>
      <c r="C2512" s="3" t="s">
        <v>2727</v>
      </c>
      <c r="D2512" s="3" t="s">
        <v>2510</v>
      </c>
      <c r="G2512" s="19">
        <v>7610</v>
      </c>
      <c r="H2512" s="19" t="s">
        <v>4567</v>
      </c>
    </row>
    <row r="2513" spans="1:8" x14ac:dyDescent="0.2">
      <c r="A2513" s="3">
        <v>5643</v>
      </c>
      <c r="B2513" s="3" t="s">
        <v>2728</v>
      </c>
      <c r="C2513" s="3" t="s">
        <v>2728</v>
      </c>
      <c r="D2513" s="3" t="s">
        <v>2510</v>
      </c>
      <c r="G2513" s="19">
        <v>7710</v>
      </c>
      <c r="H2513" s="19" t="s">
        <v>4567</v>
      </c>
    </row>
    <row r="2514" spans="1:8" x14ac:dyDescent="0.2">
      <c r="A2514" s="3">
        <v>5643</v>
      </c>
      <c r="B2514" s="3" t="s">
        <v>2728</v>
      </c>
      <c r="C2514" s="3" t="s">
        <v>2728</v>
      </c>
      <c r="D2514" s="3" t="s">
        <v>2510</v>
      </c>
      <c r="G2514" s="19">
        <v>7741</v>
      </c>
      <c r="H2514" s="19" t="s">
        <v>4567</v>
      </c>
    </row>
    <row r="2515" spans="1:8" x14ac:dyDescent="0.2">
      <c r="A2515" s="3">
        <v>5643</v>
      </c>
      <c r="B2515" s="3" t="s">
        <v>2729</v>
      </c>
      <c r="C2515" s="3" t="s">
        <v>2728</v>
      </c>
      <c r="D2515" s="3" t="s">
        <v>2510</v>
      </c>
      <c r="G2515" s="19">
        <v>7742</v>
      </c>
      <c r="H2515" s="19" t="s">
        <v>4567</v>
      </c>
    </row>
    <row r="2516" spans="1:8" x14ac:dyDescent="0.2">
      <c r="A2516" s="3">
        <v>5643</v>
      </c>
      <c r="B2516" s="3" t="s">
        <v>2730</v>
      </c>
      <c r="C2516" s="3" t="s">
        <v>2728</v>
      </c>
      <c r="D2516" s="3" t="s">
        <v>2510</v>
      </c>
      <c r="G2516" s="19">
        <v>7743</v>
      </c>
      <c r="H2516" s="19" t="s">
        <v>4567</v>
      </c>
    </row>
    <row r="2517" spans="1:8" x14ac:dyDescent="0.2">
      <c r="A2517" s="3">
        <v>5645</v>
      </c>
      <c r="B2517" s="3" t="s">
        <v>2731</v>
      </c>
      <c r="C2517" s="3" t="s">
        <v>2728</v>
      </c>
      <c r="D2517" s="3" t="s">
        <v>2510</v>
      </c>
      <c r="G2517" s="19">
        <v>7744</v>
      </c>
      <c r="H2517" s="19" t="s">
        <v>4567</v>
      </c>
    </row>
    <row r="2518" spans="1:8" x14ac:dyDescent="0.2">
      <c r="A2518" s="3">
        <v>5645</v>
      </c>
      <c r="B2518" s="3" t="s">
        <v>2732</v>
      </c>
      <c r="C2518" s="3" t="s">
        <v>2728</v>
      </c>
      <c r="D2518" s="3" t="s">
        <v>2510</v>
      </c>
      <c r="G2518" s="19">
        <v>7745</v>
      </c>
      <c r="H2518" s="19" t="s">
        <v>4567</v>
      </c>
    </row>
    <row r="2519" spans="1:8" x14ac:dyDescent="0.2">
      <c r="A2519" s="3">
        <v>5622</v>
      </c>
      <c r="B2519" s="3" t="s">
        <v>2733</v>
      </c>
      <c r="C2519" s="3" t="s">
        <v>2733</v>
      </c>
      <c r="D2519" s="3" t="s">
        <v>2510</v>
      </c>
      <c r="G2519" s="19">
        <v>7746</v>
      </c>
      <c r="H2519" s="19" t="s">
        <v>4567</v>
      </c>
    </row>
    <row r="2520" spans="1:8" x14ac:dyDescent="0.2">
      <c r="A2520" s="3">
        <v>4316</v>
      </c>
      <c r="B2520" s="3" t="s">
        <v>2734</v>
      </c>
      <c r="C2520" s="3" t="s">
        <v>2734</v>
      </c>
      <c r="D2520" s="3" t="s">
        <v>2510</v>
      </c>
      <c r="G2520" s="19">
        <v>7747</v>
      </c>
      <c r="H2520" s="19" t="s">
        <v>4567</v>
      </c>
    </row>
    <row r="2521" spans="1:8" x14ac:dyDescent="0.2">
      <c r="A2521" s="3">
        <v>4303</v>
      </c>
      <c r="B2521" s="3" t="s">
        <v>2735</v>
      </c>
      <c r="C2521" s="3" t="s">
        <v>2735</v>
      </c>
      <c r="D2521" s="3" t="s">
        <v>2510</v>
      </c>
      <c r="G2521" s="19">
        <v>7748</v>
      </c>
      <c r="H2521" s="19" t="s">
        <v>4567</v>
      </c>
    </row>
    <row r="2522" spans="1:8" x14ac:dyDescent="0.2">
      <c r="A2522" s="3">
        <v>4312</v>
      </c>
      <c r="B2522" s="3" t="s">
        <v>2736</v>
      </c>
      <c r="C2522" s="3" t="s">
        <v>2736</v>
      </c>
      <c r="D2522" s="3" t="s">
        <v>2510</v>
      </c>
      <c r="G2522" s="19">
        <v>8001</v>
      </c>
      <c r="H2522" s="19" t="s">
        <v>4553</v>
      </c>
    </row>
    <row r="2523" spans="1:8" x14ac:dyDescent="0.2">
      <c r="A2523" s="3">
        <v>4313</v>
      </c>
      <c r="B2523" s="3" t="s">
        <v>2737</v>
      </c>
      <c r="C2523" s="3" t="s">
        <v>2737</v>
      </c>
      <c r="D2523" s="3" t="s">
        <v>2510</v>
      </c>
      <c r="G2523" s="19">
        <v>8002</v>
      </c>
      <c r="H2523" s="19" t="s">
        <v>4553</v>
      </c>
    </row>
    <row r="2524" spans="1:8" x14ac:dyDescent="0.2">
      <c r="A2524" s="3">
        <v>4322</v>
      </c>
      <c r="B2524" s="3" t="s">
        <v>2738</v>
      </c>
      <c r="C2524" s="3" t="s">
        <v>2738</v>
      </c>
      <c r="D2524" s="3" t="s">
        <v>2510</v>
      </c>
      <c r="G2524" s="19">
        <v>8003</v>
      </c>
      <c r="H2524" s="19" t="s">
        <v>4553</v>
      </c>
    </row>
    <row r="2525" spans="1:8" x14ac:dyDescent="0.2">
      <c r="A2525" s="3">
        <v>4324</v>
      </c>
      <c r="B2525" s="3" t="s">
        <v>2739</v>
      </c>
      <c r="C2525" s="3" t="s">
        <v>2739</v>
      </c>
      <c r="D2525" s="3" t="s">
        <v>2510</v>
      </c>
      <c r="G2525" s="19">
        <v>8004</v>
      </c>
      <c r="H2525" s="19" t="s">
        <v>4553</v>
      </c>
    </row>
    <row r="2526" spans="1:8" x14ac:dyDescent="0.2">
      <c r="A2526" s="3">
        <v>4305</v>
      </c>
      <c r="B2526" s="3" t="s">
        <v>2740</v>
      </c>
      <c r="C2526" s="3" t="s">
        <v>2740</v>
      </c>
      <c r="D2526" s="3" t="s">
        <v>2510</v>
      </c>
      <c r="G2526" s="19">
        <v>8005</v>
      </c>
      <c r="H2526" s="19" t="s">
        <v>4553</v>
      </c>
    </row>
    <row r="2527" spans="1:8" x14ac:dyDescent="0.2">
      <c r="A2527" s="3">
        <v>4310</v>
      </c>
      <c r="B2527" s="3" t="s">
        <v>2741</v>
      </c>
      <c r="C2527" s="3" t="s">
        <v>2741</v>
      </c>
      <c r="D2527" s="3" t="s">
        <v>2510</v>
      </c>
      <c r="G2527" s="19">
        <v>8006</v>
      </c>
      <c r="H2527" s="19" t="s">
        <v>4553</v>
      </c>
    </row>
    <row r="2528" spans="1:8" x14ac:dyDescent="0.2">
      <c r="A2528" s="3">
        <v>4325</v>
      </c>
      <c r="B2528" s="3" t="s">
        <v>2742</v>
      </c>
      <c r="C2528" s="3" t="s">
        <v>2742</v>
      </c>
      <c r="D2528" s="3" t="s">
        <v>2510</v>
      </c>
      <c r="G2528" s="19">
        <v>8008</v>
      </c>
      <c r="H2528" s="19" t="s">
        <v>4553</v>
      </c>
    </row>
    <row r="2529" spans="1:8" x14ac:dyDescent="0.2">
      <c r="A2529" s="3">
        <v>4332</v>
      </c>
      <c r="B2529" s="3" t="s">
        <v>2743</v>
      </c>
      <c r="C2529" s="3" t="s">
        <v>2744</v>
      </c>
      <c r="D2529" s="3" t="s">
        <v>2510</v>
      </c>
      <c r="G2529" s="19">
        <v>8032</v>
      </c>
      <c r="H2529" s="19" t="s">
        <v>4553</v>
      </c>
    </row>
    <row r="2530" spans="1:8" x14ac:dyDescent="0.2">
      <c r="A2530" s="3">
        <v>4323</v>
      </c>
      <c r="B2530" s="3" t="s">
        <v>2745</v>
      </c>
      <c r="C2530" s="3" t="s">
        <v>2745</v>
      </c>
      <c r="D2530" s="3" t="s">
        <v>2510</v>
      </c>
      <c r="G2530" s="19">
        <v>8037</v>
      </c>
      <c r="H2530" s="19" t="s">
        <v>4553</v>
      </c>
    </row>
    <row r="2531" spans="1:8" x14ac:dyDescent="0.2">
      <c r="A2531" s="3">
        <v>4317</v>
      </c>
      <c r="B2531" s="3" t="s">
        <v>2746</v>
      </c>
      <c r="C2531" s="3" t="s">
        <v>2746</v>
      </c>
      <c r="D2531" s="3" t="s">
        <v>2510</v>
      </c>
      <c r="G2531" s="19">
        <v>8038</v>
      </c>
      <c r="H2531" s="19" t="s">
        <v>4553</v>
      </c>
    </row>
    <row r="2532" spans="1:8" x14ac:dyDescent="0.2">
      <c r="A2532" s="3">
        <v>4314</v>
      </c>
      <c r="B2532" s="3" t="s">
        <v>2747</v>
      </c>
      <c r="C2532" s="3" t="s">
        <v>2747</v>
      </c>
      <c r="D2532" s="3" t="s">
        <v>2510</v>
      </c>
      <c r="G2532" s="19">
        <v>8041</v>
      </c>
      <c r="H2532" s="19" t="s">
        <v>4553</v>
      </c>
    </row>
    <row r="2533" spans="1:8" x14ac:dyDescent="0.2">
      <c r="A2533" s="3">
        <v>4315</v>
      </c>
      <c r="B2533" s="3" t="s">
        <v>2748</v>
      </c>
      <c r="C2533" s="3" t="s">
        <v>2748</v>
      </c>
      <c r="D2533" s="3" t="s">
        <v>2510</v>
      </c>
      <c r="G2533" s="19">
        <v>8044</v>
      </c>
      <c r="H2533" s="19" t="s">
        <v>4553</v>
      </c>
    </row>
    <row r="2534" spans="1:8" x14ac:dyDescent="0.2">
      <c r="A2534" s="3">
        <v>4663</v>
      </c>
      <c r="B2534" s="3" t="s">
        <v>2749</v>
      </c>
      <c r="C2534" s="3" t="s">
        <v>2749</v>
      </c>
      <c r="D2534" s="3" t="s">
        <v>2510</v>
      </c>
      <c r="G2534" s="19">
        <v>8045</v>
      </c>
      <c r="H2534" s="19" t="s">
        <v>4553</v>
      </c>
    </row>
    <row r="2535" spans="1:8" x14ac:dyDescent="0.2">
      <c r="A2535" s="3">
        <v>4814</v>
      </c>
      <c r="B2535" s="3" t="s">
        <v>2750</v>
      </c>
      <c r="C2535" s="3" t="s">
        <v>2750</v>
      </c>
      <c r="D2535" s="3" t="s">
        <v>2510</v>
      </c>
      <c r="G2535" s="19">
        <v>8046</v>
      </c>
      <c r="H2535" s="19" t="s">
        <v>4553</v>
      </c>
    </row>
    <row r="2536" spans="1:8" x14ac:dyDescent="0.2">
      <c r="A2536" s="3">
        <v>4805</v>
      </c>
      <c r="B2536" s="3" t="s">
        <v>2751</v>
      </c>
      <c r="C2536" s="3" t="s">
        <v>2751</v>
      </c>
      <c r="D2536" s="3" t="s">
        <v>2510</v>
      </c>
      <c r="G2536" s="19">
        <v>8047</v>
      </c>
      <c r="H2536" s="19" t="s">
        <v>4553</v>
      </c>
    </row>
    <row r="2537" spans="1:8" x14ac:dyDescent="0.2">
      <c r="A2537" s="3">
        <v>5054</v>
      </c>
      <c r="B2537" s="3" t="s">
        <v>2752</v>
      </c>
      <c r="C2537" s="3" t="s">
        <v>2752</v>
      </c>
      <c r="D2537" s="3" t="s">
        <v>2510</v>
      </c>
      <c r="G2537" s="19">
        <v>8048</v>
      </c>
      <c r="H2537" s="19" t="s">
        <v>4553</v>
      </c>
    </row>
    <row r="2538" spans="1:8" x14ac:dyDescent="0.2">
      <c r="A2538" s="3">
        <v>5742</v>
      </c>
      <c r="B2538" s="3" t="s">
        <v>2753</v>
      </c>
      <c r="C2538" s="3" t="s">
        <v>2753</v>
      </c>
      <c r="D2538" s="3" t="s">
        <v>2510</v>
      </c>
      <c r="G2538" s="19">
        <v>8049</v>
      </c>
      <c r="H2538" s="19" t="s">
        <v>4553</v>
      </c>
    </row>
    <row r="2539" spans="1:8" x14ac:dyDescent="0.2">
      <c r="A2539" s="3">
        <v>5054</v>
      </c>
      <c r="B2539" s="3" t="s">
        <v>2754</v>
      </c>
      <c r="C2539" s="3" t="s">
        <v>2754</v>
      </c>
      <c r="D2539" s="3" t="s">
        <v>2510</v>
      </c>
      <c r="G2539" s="19">
        <v>8050</v>
      </c>
      <c r="H2539" s="19" t="s">
        <v>4553</v>
      </c>
    </row>
    <row r="2540" spans="1:8" x14ac:dyDescent="0.2">
      <c r="A2540" s="3">
        <v>4853</v>
      </c>
      <c r="B2540" s="3" t="s">
        <v>2755</v>
      </c>
      <c r="C2540" s="3" t="s">
        <v>2755</v>
      </c>
      <c r="D2540" s="3" t="s">
        <v>2510</v>
      </c>
      <c r="G2540" s="19">
        <v>8051</v>
      </c>
      <c r="H2540" s="19" t="s">
        <v>4553</v>
      </c>
    </row>
    <row r="2541" spans="1:8" x14ac:dyDescent="0.2">
      <c r="A2541" s="3">
        <v>4853</v>
      </c>
      <c r="B2541" s="3" t="s">
        <v>2756</v>
      </c>
      <c r="C2541" s="3" t="s">
        <v>2755</v>
      </c>
      <c r="D2541" s="3" t="s">
        <v>2510</v>
      </c>
      <c r="G2541" s="19">
        <v>8052</v>
      </c>
      <c r="H2541" s="19" t="s">
        <v>4553</v>
      </c>
    </row>
    <row r="2542" spans="1:8" x14ac:dyDescent="0.2">
      <c r="A2542" s="3">
        <v>4856</v>
      </c>
      <c r="B2542" s="3" t="s">
        <v>2757</v>
      </c>
      <c r="C2542" s="3" t="s">
        <v>2755</v>
      </c>
      <c r="D2542" s="3" t="s">
        <v>2510</v>
      </c>
      <c r="G2542" s="19">
        <v>8053</v>
      </c>
      <c r="H2542" s="19" t="s">
        <v>4553</v>
      </c>
    </row>
    <row r="2543" spans="1:8" x14ac:dyDescent="0.2">
      <c r="A2543" s="3">
        <v>4665</v>
      </c>
      <c r="B2543" s="3" t="s">
        <v>2758</v>
      </c>
      <c r="C2543" s="3" t="s">
        <v>2758</v>
      </c>
      <c r="D2543" s="3" t="s">
        <v>2510</v>
      </c>
      <c r="G2543" s="19">
        <v>8055</v>
      </c>
      <c r="H2543" s="19" t="s">
        <v>4553</v>
      </c>
    </row>
    <row r="2544" spans="1:8" x14ac:dyDescent="0.2">
      <c r="A2544" s="3">
        <v>5056</v>
      </c>
      <c r="B2544" s="3" t="s">
        <v>2759</v>
      </c>
      <c r="C2544" s="3" t="s">
        <v>2760</v>
      </c>
      <c r="D2544" s="3" t="s">
        <v>2510</v>
      </c>
      <c r="G2544" s="19">
        <v>8057</v>
      </c>
      <c r="H2544" s="19" t="s">
        <v>4553</v>
      </c>
    </row>
    <row r="2545" spans="1:8" x14ac:dyDescent="0.2">
      <c r="A2545" s="3">
        <v>5057</v>
      </c>
      <c r="B2545" s="3" t="s">
        <v>2760</v>
      </c>
      <c r="C2545" s="3" t="s">
        <v>2760</v>
      </c>
      <c r="D2545" s="3" t="s">
        <v>2510</v>
      </c>
      <c r="G2545" s="19">
        <v>8064</v>
      </c>
      <c r="H2545" s="19" t="s">
        <v>4553</v>
      </c>
    </row>
    <row r="2546" spans="1:8" x14ac:dyDescent="0.2">
      <c r="A2546" s="3">
        <v>4852</v>
      </c>
      <c r="B2546" s="3" t="s">
        <v>2761</v>
      </c>
      <c r="C2546" s="3" t="s">
        <v>2761</v>
      </c>
      <c r="D2546" s="3" t="s">
        <v>2510</v>
      </c>
      <c r="G2546" s="19">
        <v>8102</v>
      </c>
      <c r="H2546" s="19" t="s">
        <v>4553</v>
      </c>
    </row>
    <row r="2547" spans="1:8" x14ac:dyDescent="0.2">
      <c r="A2547" s="3">
        <v>5745</v>
      </c>
      <c r="B2547" s="3" t="s">
        <v>2762</v>
      </c>
      <c r="C2547" s="3" t="s">
        <v>2762</v>
      </c>
      <c r="D2547" s="3" t="s">
        <v>2510</v>
      </c>
      <c r="G2547" s="19">
        <v>8103</v>
      </c>
      <c r="H2547" s="19" t="s">
        <v>4553</v>
      </c>
    </row>
    <row r="2548" spans="1:8" x14ac:dyDescent="0.2">
      <c r="A2548" s="3">
        <v>5053</v>
      </c>
      <c r="B2548" s="3" t="s">
        <v>2763</v>
      </c>
      <c r="C2548" s="3" t="s">
        <v>2763</v>
      </c>
      <c r="D2548" s="3" t="s">
        <v>2510</v>
      </c>
      <c r="G2548" s="19">
        <v>8104</v>
      </c>
      <c r="H2548" s="19" t="s">
        <v>4552</v>
      </c>
    </row>
    <row r="2549" spans="1:8" x14ac:dyDescent="0.2">
      <c r="A2549" s="3">
        <v>5053</v>
      </c>
      <c r="B2549" s="3" t="s">
        <v>2764</v>
      </c>
      <c r="C2549" s="3" t="s">
        <v>2763</v>
      </c>
      <c r="D2549" s="3" t="s">
        <v>2510</v>
      </c>
      <c r="G2549" s="19">
        <v>8105</v>
      </c>
      <c r="H2549" s="19" t="s">
        <v>4552</v>
      </c>
    </row>
    <row r="2550" spans="1:8" x14ac:dyDescent="0.2">
      <c r="A2550" s="3">
        <v>4802</v>
      </c>
      <c r="B2550" s="3" t="s">
        <v>2765</v>
      </c>
      <c r="C2550" s="3" t="s">
        <v>2765</v>
      </c>
      <c r="D2550" s="3" t="s">
        <v>2510</v>
      </c>
      <c r="G2550" s="19">
        <v>8106</v>
      </c>
      <c r="H2550" s="19" t="s">
        <v>4552</v>
      </c>
    </row>
    <row r="2551" spans="1:8" x14ac:dyDescent="0.2">
      <c r="A2551" s="3">
        <v>4813</v>
      </c>
      <c r="B2551" s="3" t="s">
        <v>2766</v>
      </c>
      <c r="C2551" s="3" t="s">
        <v>2766</v>
      </c>
      <c r="D2551" s="3" t="s">
        <v>2510</v>
      </c>
      <c r="G2551" s="19">
        <v>8107</v>
      </c>
      <c r="H2551" s="19" t="s">
        <v>4552</v>
      </c>
    </row>
    <row r="2552" spans="1:8" x14ac:dyDescent="0.2">
      <c r="A2552" s="3">
        <v>4803</v>
      </c>
      <c r="B2552" s="3" t="s">
        <v>2767</v>
      </c>
      <c r="C2552" s="3" t="s">
        <v>2767</v>
      </c>
      <c r="D2552" s="3" t="s">
        <v>2510</v>
      </c>
      <c r="G2552" s="19">
        <v>8108</v>
      </c>
      <c r="H2552" s="19" t="s">
        <v>4552</v>
      </c>
    </row>
    <row r="2553" spans="1:8" x14ac:dyDescent="0.2">
      <c r="A2553" s="3">
        <v>5058</v>
      </c>
      <c r="B2553" s="3" t="s">
        <v>2768</v>
      </c>
      <c r="C2553" s="3" t="s">
        <v>2768</v>
      </c>
      <c r="D2553" s="3" t="s">
        <v>2510</v>
      </c>
      <c r="G2553" s="19">
        <v>8109</v>
      </c>
      <c r="H2553" s="19" t="s">
        <v>4553</v>
      </c>
    </row>
    <row r="2554" spans="1:8" x14ac:dyDescent="0.2">
      <c r="A2554" s="3">
        <v>4800</v>
      </c>
      <c r="B2554" s="3" t="s">
        <v>2769</v>
      </c>
      <c r="C2554" s="3" t="s">
        <v>2769</v>
      </c>
      <c r="D2554" s="3" t="s">
        <v>2510</v>
      </c>
      <c r="G2554" s="19">
        <v>8112</v>
      </c>
      <c r="H2554" s="19" t="s">
        <v>4552</v>
      </c>
    </row>
    <row r="2555" spans="1:8" x14ac:dyDescent="0.2">
      <c r="A2555" s="3">
        <v>4812</v>
      </c>
      <c r="B2555" s="3" t="s">
        <v>2770</v>
      </c>
      <c r="C2555" s="3" t="s">
        <v>2769</v>
      </c>
      <c r="D2555" s="3" t="s">
        <v>2510</v>
      </c>
      <c r="G2555" s="19">
        <v>8113</v>
      </c>
      <c r="H2555" s="19" t="s">
        <v>4552</v>
      </c>
    </row>
    <row r="2556" spans="1:8" x14ac:dyDescent="0.2">
      <c r="A2556" s="3">
        <v>5314</v>
      </c>
      <c r="B2556" s="3" t="s">
        <v>2771</v>
      </c>
      <c r="C2556" s="3" t="s">
        <v>2772</v>
      </c>
      <c r="D2556" s="3" t="s">
        <v>2510</v>
      </c>
      <c r="G2556" s="19">
        <v>8114</v>
      </c>
      <c r="H2556" s="19" t="s">
        <v>4552</v>
      </c>
    </row>
    <row r="2557" spans="1:8" x14ac:dyDescent="0.2">
      <c r="A2557" s="3">
        <v>5315</v>
      </c>
      <c r="B2557" s="3" t="s">
        <v>2772</v>
      </c>
      <c r="C2557" s="3" t="s">
        <v>2772</v>
      </c>
      <c r="D2557" s="3" t="s">
        <v>2510</v>
      </c>
      <c r="G2557" s="19">
        <v>8115</v>
      </c>
      <c r="H2557" s="19" t="s">
        <v>4552</v>
      </c>
    </row>
    <row r="2558" spans="1:8" x14ac:dyDescent="0.2">
      <c r="A2558" s="3">
        <v>5312</v>
      </c>
      <c r="B2558" s="3" t="s">
        <v>2773</v>
      </c>
      <c r="C2558" s="3" t="s">
        <v>2773</v>
      </c>
      <c r="D2558" s="3" t="s">
        <v>2510</v>
      </c>
      <c r="G2558" s="19">
        <v>8117</v>
      </c>
      <c r="H2558" s="19" t="s">
        <v>4553</v>
      </c>
    </row>
    <row r="2559" spans="1:8" x14ac:dyDescent="0.2">
      <c r="A2559" s="3">
        <v>5304</v>
      </c>
      <c r="B2559" s="3" t="s">
        <v>2774</v>
      </c>
      <c r="C2559" s="3" t="s">
        <v>2774</v>
      </c>
      <c r="D2559" s="3" t="s">
        <v>2510</v>
      </c>
      <c r="G2559" s="19">
        <v>8118</v>
      </c>
      <c r="H2559" s="19" t="s">
        <v>4553</v>
      </c>
    </row>
    <row r="2560" spans="1:8" x14ac:dyDescent="0.2">
      <c r="A2560" s="3">
        <v>5305</v>
      </c>
      <c r="B2560" s="3" t="s">
        <v>2775</v>
      </c>
      <c r="C2560" s="3" t="s">
        <v>2774</v>
      </c>
      <c r="D2560" s="3" t="s">
        <v>2510</v>
      </c>
      <c r="G2560" s="19">
        <v>8121</v>
      </c>
      <c r="H2560" s="19" t="s">
        <v>4553</v>
      </c>
    </row>
    <row r="2561" spans="1:8" x14ac:dyDescent="0.2">
      <c r="A2561" s="3">
        <v>5467</v>
      </c>
      <c r="B2561" s="3" t="s">
        <v>2776</v>
      </c>
      <c r="C2561" s="3" t="s">
        <v>2776</v>
      </c>
      <c r="D2561" s="3" t="s">
        <v>2510</v>
      </c>
      <c r="G2561" s="19">
        <v>8122</v>
      </c>
      <c r="H2561" s="19" t="s">
        <v>4553</v>
      </c>
    </row>
    <row r="2562" spans="1:8" x14ac:dyDescent="0.2">
      <c r="A2562" s="3">
        <v>5324</v>
      </c>
      <c r="B2562" s="3" t="s">
        <v>2777</v>
      </c>
      <c r="C2562" s="3" t="s">
        <v>2777</v>
      </c>
      <c r="D2562" s="3" t="s">
        <v>2510</v>
      </c>
      <c r="G2562" s="19">
        <v>8123</v>
      </c>
      <c r="H2562" s="19" t="s">
        <v>4553</v>
      </c>
    </row>
    <row r="2563" spans="1:8" x14ac:dyDescent="0.2">
      <c r="A2563" s="3">
        <v>5313</v>
      </c>
      <c r="B2563" s="3" t="s">
        <v>2778</v>
      </c>
      <c r="C2563" s="3" t="s">
        <v>2778</v>
      </c>
      <c r="D2563" s="3" t="s">
        <v>2510</v>
      </c>
      <c r="G2563" s="19">
        <v>8124</v>
      </c>
      <c r="H2563" s="19" t="s">
        <v>4553</v>
      </c>
    </row>
    <row r="2564" spans="1:8" x14ac:dyDescent="0.2">
      <c r="A2564" s="3">
        <v>5322</v>
      </c>
      <c r="B2564" s="3" t="s">
        <v>2779</v>
      </c>
      <c r="C2564" s="3" t="s">
        <v>2779</v>
      </c>
      <c r="D2564" s="3" t="s">
        <v>2510</v>
      </c>
      <c r="G2564" s="19">
        <v>8125</v>
      </c>
      <c r="H2564" s="19" t="s">
        <v>4553</v>
      </c>
    </row>
    <row r="2565" spans="1:8" x14ac:dyDescent="0.2">
      <c r="A2565" s="3">
        <v>5325</v>
      </c>
      <c r="B2565" s="3" t="s">
        <v>2780</v>
      </c>
      <c r="C2565" s="3" t="s">
        <v>2780</v>
      </c>
      <c r="D2565" s="3" t="s">
        <v>2510</v>
      </c>
      <c r="G2565" s="19">
        <v>8126</v>
      </c>
      <c r="H2565" s="19" t="s">
        <v>4553</v>
      </c>
    </row>
    <row r="2566" spans="1:8" x14ac:dyDescent="0.2">
      <c r="A2566" s="3">
        <v>5426</v>
      </c>
      <c r="B2566" s="3" t="s">
        <v>2781</v>
      </c>
      <c r="C2566" s="3" t="s">
        <v>2782</v>
      </c>
      <c r="D2566" s="3" t="s">
        <v>2510</v>
      </c>
      <c r="G2566" s="19">
        <v>8127</v>
      </c>
      <c r="H2566" s="19" t="s">
        <v>4553</v>
      </c>
    </row>
    <row r="2567" spans="1:8" x14ac:dyDescent="0.2">
      <c r="A2567" s="3">
        <v>5316</v>
      </c>
      <c r="B2567" s="3" t="s">
        <v>2783</v>
      </c>
      <c r="C2567" s="3" t="s">
        <v>2783</v>
      </c>
      <c r="D2567" s="3" t="s">
        <v>2510</v>
      </c>
      <c r="G2567" s="19">
        <v>8132</v>
      </c>
      <c r="H2567" s="19" t="s">
        <v>4553</v>
      </c>
    </row>
    <row r="2568" spans="1:8" x14ac:dyDescent="0.2">
      <c r="A2568" s="3">
        <v>5317</v>
      </c>
      <c r="B2568" s="3" t="s">
        <v>2784</v>
      </c>
      <c r="C2568" s="3" t="s">
        <v>2783</v>
      </c>
      <c r="D2568" s="3" t="s">
        <v>2510</v>
      </c>
      <c r="G2568" s="19">
        <v>8133</v>
      </c>
      <c r="H2568" s="19" t="s">
        <v>4553</v>
      </c>
    </row>
    <row r="2569" spans="1:8" x14ac:dyDescent="0.2">
      <c r="A2569" s="3">
        <v>5465</v>
      </c>
      <c r="B2569" s="3" t="s">
        <v>2785</v>
      </c>
      <c r="C2569" s="3" t="s">
        <v>2785</v>
      </c>
      <c r="D2569" s="3" t="s">
        <v>2510</v>
      </c>
      <c r="G2569" s="19">
        <v>8134</v>
      </c>
      <c r="H2569" s="19" t="s">
        <v>4553</v>
      </c>
    </row>
    <row r="2570" spans="1:8" x14ac:dyDescent="0.2">
      <c r="A2570" s="3">
        <v>5425</v>
      </c>
      <c r="B2570" s="3" t="s">
        <v>2786</v>
      </c>
      <c r="C2570" s="3" t="s">
        <v>2786</v>
      </c>
      <c r="D2570" s="3" t="s">
        <v>2510</v>
      </c>
      <c r="G2570" s="19">
        <v>8135</v>
      </c>
      <c r="H2570" s="19" t="s">
        <v>4553</v>
      </c>
    </row>
    <row r="2571" spans="1:8" x14ac:dyDescent="0.2">
      <c r="A2571" s="3">
        <v>5462</v>
      </c>
      <c r="B2571" s="3" t="s">
        <v>2787</v>
      </c>
      <c r="C2571" s="3" t="s">
        <v>2787</v>
      </c>
      <c r="D2571" s="3" t="s">
        <v>2510</v>
      </c>
      <c r="G2571" s="19">
        <v>8136</v>
      </c>
      <c r="H2571" s="19" t="s">
        <v>4553</v>
      </c>
    </row>
    <row r="2572" spans="1:8" x14ac:dyDescent="0.2">
      <c r="A2572" s="3">
        <v>5306</v>
      </c>
      <c r="B2572" s="3" t="s">
        <v>2788</v>
      </c>
      <c r="C2572" s="3" t="s">
        <v>2788</v>
      </c>
      <c r="D2572" s="3" t="s">
        <v>2510</v>
      </c>
      <c r="G2572" s="19">
        <v>8142</v>
      </c>
      <c r="H2572" s="19" t="s">
        <v>4553</v>
      </c>
    </row>
    <row r="2573" spans="1:8" x14ac:dyDescent="0.2">
      <c r="A2573" s="3">
        <v>5323</v>
      </c>
      <c r="B2573" s="3" t="s">
        <v>2789</v>
      </c>
      <c r="C2573" s="3" t="s">
        <v>2790</v>
      </c>
      <c r="D2573" s="3" t="s">
        <v>2510</v>
      </c>
      <c r="G2573" s="19">
        <v>8143</v>
      </c>
      <c r="H2573" s="19" t="s">
        <v>4553</v>
      </c>
    </row>
    <row r="2574" spans="1:8" x14ac:dyDescent="0.2">
      <c r="A2574" s="3">
        <v>5330</v>
      </c>
      <c r="B2574" s="3" t="s">
        <v>2791</v>
      </c>
      <c r="C2574" s="3" t="s">
        <v>2790</v>
      </c>
      <c r="D2574" s="3" t="s">
        <v>2510</v>
      </c>
      <c r="G2574" s="19">
        <v>8152</v>
      </c>
      <c r="H2574" s="19" t="s">
        <v>4553</v>
      </c>
    </row>
    <row r="2575" spans="1:8" x14ac:dyDescent="0.2">
      <c r="A2575" s="3">
        <v>5332</v>
      </c>
      <c r="B2575" s="3" t="s">
        <v>2792</v>
      </c>
      <c r="C2575" s="3" t="s">
        <v>2790</v>
      </c>
      <c r="D2575" s="3" t="s">
        <v>2510</v>
      </c>
      <c r="G2575" s="19">
        <v>8153</v>
      </c>
      <c r="H2575" s="19" t="s">
        <v>4552</v>
      </c>
    </row>
    <row r="2576" spans="1:8" x14ac:dyDescent="0.2">
      <c r="A2576" s="3">
        <v>5333</v>
      </c>
      <c r="B2576" s="3" t="s">
        <v>2793</v>
      </c>
      <c r="C2576" s="3" t="s">
        <v>2790</v>
      </c>
      <c r="D2576" s="3" t="s">
        <v>2510</v>
      </c>
      <c r="G2576" s="19">
        <v>8154</v>
      </c>
      <c r="H2576" s="19" t="s">
        <v>4552</v>
      </c>
    </row>
    <row r="2577" spans="1:8" x14ac:dyDescent="0.2">
      <c r="A2577" s="3">
        <v>5334</v>
      </c>
      <c r="B2577" s="3" t="s">
        <v>2794</v>
      </c>
      <c r="C2577" s="3" t="s">
        <v>2790</v>
      </c>
      <c r="D2577" s="3" t="s">
        <v>2510</v>
      </c>
      <c r="G2577" s="19">
        <v>8155</v>
      </c>
      <c r="H2577" s="19" t="s">
        <v>4552</v>
      </c>
    </row>
    <row r="2578" spans="1:8" x14ac:dyDescent="0.2">
      <c r="A2578" s="3">
        <v>5463</v>
      </c>
      <c r="B2578" s="3" t="s">
        <v>2795</v>
      </c>
      <c r="C2578" s="3" t="s">
        <v>2790</v>
      </c>
      <c r="D2578" s="3" t="s">
        <v>2510</v>
      </c>
      <c r="G2578" s="19">
        <v>8156</v>
      </c>
      <c r="H2578" s="19" t="s">
        <v>4552</v>
      </c>
    </row>
    <row r="2579" spans="1:8" x14ac:dyDescent="0.2">
      <c r="A2579" s="3">
        <v>5464</v>
      </c>
      <c r="B2579" s="3" t="s">
        <v>2796</v>
      </c>
      <c r="C2579" s="3" t="s">
        <v>2790</v>
      </c>
      <c r="D2579" s="3" t="s">
        <v>2510</v>
      </c>
      <c r="G2579" s="19">
        <v>8157</v>
      </c>
      <c r="H2579" s="19" t="s">
        <v>4552</v>
      </c>
    </row>
    <row r="2580" spans="1:8" x14ac:dyDescent="0.2">
      <c r="A2580" s="3">
        <v>5466</v>
      </c>
      <c r="B2580" s="3" t="s">
        <v>2797</v>
      </c>
      <c r="C2580" s="3" t="s">
        <v>2790</v>
      </c>
      <c r="D2580" s="3" t="s">
        <v>2510</v>
      </c>
      <c r="G2580" s="19">
        <v>8158</v>
      </c>
      <c r="H2580" s="19" t="s">
        <v>4552</v>
      </c>
    </row>
    <row r="2581" spans="1:8" x14ac:dyDescent="0.2">
      <c r="A2581" s="3">
        <v>9320</v>
      </c>
      <c r="B2581" s="3" t="s">
        <v>2798</v>
      </c>
      <c r="C2581" s="3" t="s">
        <v>2798</v>
      </c>
      <c r="D2581" s="3" t="s">
        <v>2799</v>
      </c>
      <c r="G2581" s="19">
        <v>8162</v>
      </c>
      <c r="H2581" s="19" t="s">
        <v>4552</v>
      </c>
    </row>
    <row r="2582" spans="1:8" x14ac:dyDescent="0.2">
      <c r="A2582" s="3">
        <v>9320</v>
      </c>
      <c r="B2582" s="3" t="s">
        <v>2800</v>
      </c>
      <c r="C2582" s="3" t="s">
        <v>2798</v>
      </c>
      <c r="D2582" s="3" t="s">
        <v>2799</v>
      </c>
      <c r="G2582" s="19">
        <v>8164</v>
      </c>
      <c r="H2582" s="19" t="s">
        <v>4552</v>
      </c>
    </row>
    <row r="2583" spans="1:8" x14ac:dyDescent="0.2">
      <c r="A2583" s="3">
        <v>9320</v>
      </c>
      <c r="B2583" s="3" t="s">
        <v>2801</v>
      </c>
      <c r="C2583" s="3" t="s">
        <v>2798</v>
      </c>
      <c r="D2583" s="3" t="s">
        <v>2799</v>
      </c>
      <c r="G2583" s="19">
        <v>8165</v>
      </c>
      <c r="H2583" s="19" t="s">
        <v>4552</v>
      </c>
    </row>
    <row r="2584" spans="1:8" x14ac:dyDescent="0.2">
      <c r="A2584" s="3">
        <v>8582</v>
      </c>
      <c r="B2584" s="3" t="s">
        <v>2802</v>
      </c>
      <c r="C2584" s="3" t="s">
        <v>2802</v>
      </c>
      <c r="D2584" s="3" t="s">
        <v>2799</v>
      </c>
      <c r="G2584" s="19">
        <v>8166</v>
      </c>
      <c r="H2584" s="19" t="s">
        <v>4552</v>
      </c>
    </row>
    <row r="2585" spans="1:8" x14ac:dyDescent="0.2">
      <c r="A2585" s="3">
        <v>9314</v>
      </c>
      <c r="B2585" s="3" t="s">
        <v>2803</v>
      </c>
      <c r="C2585" s="3" t="s">
        <v>2804</v>
      </c>
      <c r="D2585" s="3" t="s">
        <v>2799</v>
      </c>
      <c r="G2585" s="19">
        <v>8172</v>
      </c>
      <c r="H2585" s="19" t="s">
        <v>4552</v>
      </c>
    </row>
    <row r="2586" spans="1:8" x14ac:dyDescent="0.2">
      <c r="A2586" s="3">
        <v>9315</v>
      </c>
      <c r="B2586" s="3" t="s">
        <v>2805</v>
      </c>
      <c r="C2586" s="3" t="s">
        <v>2804</v>
      </c>
      <c r="D2586" s="3" t="s">
        <v>2799</v>
      </c>
      <c r="G2586" s="19">
        <v>8173</v>
      </c>
      <c r="H2586" s="19" t="s">
        <v>4552</v>
      </c>
    </row>
    <row r="2587" spans="1:8" x14ac:dyDescent="0.2">
      <c r="A2587" s="3">
        <v>9315</v>
      </c>
      <c r="B2587" s="3" t="s">
        <v>2806</v>
      </c>
      <c r="C2587" s="3" t="s">
        <v>2804</v>
      </c>
      <c r="D2587" s="3" t="s">
        <v>2799</v>
      </c>
      <c r="G2587" s="19">
        <v>8174</v>
      </c>
      <c r="H2587" s="19" t="s">
        <v>4552</v>
      </c>
    </row>
    <row r="2588" spans="1:8" x14ac:dyDescent="0.2">
      <c r="A2588" s="3">
        <v>9322</v>
      </c>
      <c r="B2588" s="3" t="s">
        <v>2804</v>
      </c>
      <c r="C2588" s="3" t="s">
        <v>2804</v>
      </c>
      <c r="D2588" s="3" t="s">
        <v>2799</v>
      </c>
      <c r="G2588" s="19">
        <v>8175</v>
      </c>
      <c r="H2588" s="19" t="s">
        <v>4552</v>
      </c>
    </row>
    <row r="2589" spans="1:8" x14ac:dyDescent="0.2">
      <c r="A2589" s="3">
        <v>8580</v>
      </c>
      <c r="B2589" s="3" t="s">
        <v>2807</v>
      </c>
      <c r="C2589" s="3" t="s">
        <v>2807</v>
      </c>
      <c r="D2589" s="3" t="s">
        <v>2799</v>
      </c>
      <c r="G2589" s="19">
        <v>8180</v>
      </c>
      <c r="H2589" s="19" t="s">
        <v>4552</v>
      </c>
    </row>
    <row r="2590" spans="1:8" x14ac:dyDescent="0.2">
      <c r="A2590" s="3">
        <v>9326</v>
      </c>
      <c r="B2590" s="3" t="s">
        <v>2808</v>
      </c>
      <c r="C2590" s="3" t="s">
        <v>2808</v>
      </c>
      <c r="D2590" s="3" t="s">
        <v>2799</v>
      </c>
      <c r="G2590" s="19">
        <v>8181</v>
      </c>
      <c r="H2590" s="19" t="s">
        <v>4552</v>
      </c>
    </row>
    <row r="2591" spans="1:8" x14ac:dyDescent="0.2">
      <c r="A2591" s="3">
        <v>8593</v>
      </c>
      <c r="B2591" s="3" t="s">
        <v>2809</v>
      </c>
      <c r="C2591" s="3" t="s">
        <v>2809</v>
      </c>
      <c r="D2591" s="3" t="s">
        <v>2799</v>
      </c>
      <c r="G2591" s="19">
        <v>8182</v>
      </c>
      <c r="H2591" s="19" t="s">
        <v>4552</v>
      </c>
    </row>
    <row r="2592" spans="1:8" x14ac:dyDescent="0.2">
      <c r="A2592" s="3">
        <v>9306</v>
      </c>
      <c r="B2592" s="3" t="s">
        <v>2810</v>
      </c>
      <c r="C2592" s="3" t="s">
        <v>2811</v>
      </c>
      <c r="D2592" s="3" t="s">
        <v>2799</v>
      </c>
      <c r="G2592" s="19">
        <v>8184</v>
      </c>
      <c r="H2592" s="19" t="s">
        <v>4552</v>
      </c>
    </row>
    <row r="2593" spans="1:8" x14ac:dyDescent="0.2">
      <c r="A2593" s="3">
        <v>9325</v>
      </c>
      <c r="B2593" s="3" t="s">
        <v>2812</v>
      </c>
      <c r="C2593" s="3" t="s">
        <v>2811</v>
      </c>
      <c r="D2593" s="3" t="s">
        <v>2799</v>
      </c>
      <c r="G2593" s="19">
        <v>8185</v>
      </c>
      <c r="H2593" s="19" t="s">
        <v>4552</v>
      </c>
    </row>
    <row r="2594" spans="1:8" x14ac:dyDescent="0.2">
      <c r="A2594" s="3">
        <v>8590</v>
      </c>
      <c r="B2594" s="3" t="s">
        <v>2813</v>
      </c>
      <c r="C2594" s="3" t="s">
        <v>2813</v>
      </c>
      <c r="D2594" s="3" t="s">
        <v>2799</v>
      </c>
      <c r="G2594" s="19">
        <v>8187</v>
      </c>
      <c r="H2594" s="19" t="s">
        <v>4552</v>
      </c>
    </row>
    <row r="2595" spans="1:8" x14ac:dyDescent="0.2">
      <c r="A2595" s="3">
        <v>8599</v>
      </c>
      <c r="B2595" s="3" t="s">
        <v>2814</v>
      </c>
      <c r="C2595" s="3" t="s">
        <v>2814</v>
      </c>
      <c r="D2595" s="3" t="s">
        <v>2799</v>
      </c>
      <c r="G2595" s="19">
        <v>8192</v>
      </c>
      <c r="H2595" s="19" t="s">
        <v>4552</v>
      </c>
    </row>
    <row r="2596" spans="1:8" x14ac:dyDescent="0.2">
      <c r="A2596" s="3">
        <v>8580</v>
      </c>
      <c r="B2596" s="3" t="s">
        <v>2815</v>
      </c>
      <c r="C2596" s="3" t="s">
        <v>2815</v>
      </c>
      <c r="D2596" s="3" t="s">
        <v>2799</v>
      </c>
      <c r="G2596" s="19">
        <v>8193</v>
      </c>
      <c r="H2596" s="19" t="s">
        <v>4552</v>
      </c>
    </row>
    <row r="2597" spans="1:8" x14ac:dyDescent="0.2">
      <c r="A2597" s="3">
        <v>8592</v>
      </c>
      <c r="B2597" s="3" t="s">
        <v>2816</v>
      </c>
      <c r="C2597" s="3" t="s">
        <v>2816</v>
      </c>
      <c r="D2597" s="3" t="s">
        <v>2799</v>
      </c>
      <c r="G2597" s="19">
        <v>8194</v>
      </c>
      <c r="H2597" s="19" t="s">
        <v>4552</v>
      </c>
    </row>
    <row r="2598" spans="1:8" x14ac:dyDescent="0.2">
      <c r="A2598" s="3">
        <v>8580</v>
      </c>
      <c r="B2598" s="3" t="s">
        <v>2817</v>
      </c>
      <c r="C2598" s="3" t="s">
        <v>2817</v>
      </c>
      <c r="D2598" s="3" t="s">
        <v>2799</v>
      </c>
      <c r="G2598" s="19">
        <v>8195</v>
      </c>
      <c r="H2598" s="19" t="s">
        <v>4552</v>
      </c>
    </row>
    <row r="2599" spans="1:8" x14ac:dyDescent="0.2">
      <c r="A2599" s="3">
        <v>8580</v>
      </c>
      <c r="B2599" s="3" t="s">
        <v>2818</v>
      </c>
      <c r="C2599" s="3" t="s">
        <v>2817</v>
      </c>
      <c r="D2599" s="3" t="s">
        <v>2799</v>
      </c>
      <c r="G2599" s="19">
        <v>8196</v>
      </c>
      <c r="H2599" s="19" t="s">
        <v>4568</v>
      </c>
    </row>
    <row r="2600" spans="1:8" x14ac:dyDescent="0.2">
      <c r="A2600" s="3">
        <v>8580</v>
      </c>
      <c r="B2600" s="3" t="s">
        <v>2819</v>
      </c>
      <c r="C2600" s="3" t="s">
        <v>2817</v>
      </c>
      <c r="D2600" s="3" t="s">
        <v>2799</v>
      </c>
      <c r="G2600" s="19">
        <v>8197</v>
      </c>
      <c r="H2600" s="19" t="s">
        <v>4568</v>
      </c>
    </row>
    <row r="2601" spans="1:8" x14ac:dyDescent="0.2">
      <c r="A2601" s="3">
        <v>8581</v>
      </c>
      <c r="B2601" s="3" t="s">
        <v>2820</v>
      </c>
      <c r="C2601" s="3" t="s">
        <v>2817</v>
      </c>
      <c r="D2601" s="3" t="s">
        <v>2799</v>
      </c>
      <c r="G2601" s="19">
        <v>8200</v>
      </c>
      <c r="H2601" s="19" t="s">
        <v>4568</v>
      </c>
    </row>
    <row r="2602" spans="1:8" x14ac:dyDescent="0.2">
      <c r="A2602" s="3">
        <v>8587</v>
      </c>
      <c r="B2602" s="3" t="s">
        <v>2821</v>
      </c>
      <c r="C2602" s="3" t="s">
        <v>2817</v>
      </c>
      <c r="D2602" s="3" t="s">
        <v>2799</v>
      </c>
      <c r="G2602" s="19">
        <v>8203</v>
      </c>
      <c r="H2602" s="19" t="s">
        <v>4568</v>
      </c>
    </row>
    <row r="2603" spans="1:8" x14ac:dyDescent="0.2">
      <c r="A2603" s="3">
        <v>9220</v>
      </c>
      <c r="B2603" s="3" t="s">
        <v>2822</v>
      </c>
      <c r="C2603" s="3" t="s">
        <v>2822</v>
      </c>
      <c r="D2603" s="3" t="s">
        <v>2799</v>
      </c>
      <c r="G2603" s="19">
        <v>8207</v>
      </c>
      <c r="H2603" s="19" t="s">
        <v>4568</v>
      </c>
    </row>
    <row r="2604" spans="1:8" x14ac:dyDescent="0.2">
      <c r="A2604" s="3">
        <v>9223</v>
      </c>
      <c r="B2604" s="3" t="s">
        <v>2823</v>
      </c>
      <c r="C2604" s="3" t="s">
        <v>2822</v>
      </c>
      <c r="D2604" s="3" t="s">
        <v>2799</v>
      </c>
      <c r="G2604" s="19">
        <v>8208</v>
      </c>
      <c r="H2604" s="19" t="s">
        <v>4568</v>
      </c>
    </row>
    <row r="2605" spans="1:8" x14ac:dyDescent="0.2">
      <c r="A2605" s="3">
        <v>9223</v>
      </c>
      <c r="B2605" s="3" t="s">
        <v>2824</v>
      </c>
      <c r="C2605" s="3" t="s">
        <v>2822</v>
      </c>
      <c r="D2605" s="3" t="s">
        <v>2799</v>
      </c>
      <c r="G2605" s="19">
        <v>8212</v>
      </c>
      <c r="H2605" s="19" t="s">
        <v>4568</v>
      </c>
    </row>
    <row r="2606" spans="1:8" x14ac:dyDescent="0.2">
      <c r="A2606" s="3">
        <v>8586</v>
      </c>
      <c r="B2606" s="3" t="s">
        <v>2825</v>
      </c>
      <c r="C2606" s="3" t="s">
        <v>2825</v>
      </c>
      <c r="D2606" s="3" t="s">
        <v>2799</v>
      </c>
      <c r="G2606" s="19">
        <v>8213</v>
      </c>
      <c r="H2606" s="19" t="s">
        <v>4568</v>
      </c>
    </row>
    <row r="2607" spans="1:8" x14ac:dyDescent="0.2">
      <c r="A2607" s="3">
        <v>8586</v>
      </c>
      <c r="B2607" s="3" t="s">
        <v>2826</v>
      </c>
      <c r="C2607" s="3" t="s">
        <v>2825</v>
      </c>
      <c r="D2607" s="3" t="s">
        <v>2799</v>
      </c>
      <c r="G2607" s="19">
        <v>8214</v>
      </c>
      <c r="H2607" s="19" t="s">
        <v>4568</v>
      </c>
    </row>
    <row r="2608" spans="1:8" x14ac:dyDescent="0.2">
      <c r="A2608" s="3">
        <v>8586</v>
      </c>
      <c r="B2608" s="3" t="s">
        <v>2827</v>
      </c>
      <c r="C2608" s="3" t="s">
        <v>2825</v>
      </c>
      <c r="D2608" s="3" t="s">
        <v>2799</v>
      </c>
      <c r="G2608" s="19">
        <v>8215</v>
      </c>
      <c r="H2608" s="19" t="s">
        <v>4568</v>
      </c>
    </row>
    <row r="2609" spans="1:8" x14ac:dyDescent="0.2">
      <c r="A2609" s="3">
        <v>8586</v>
      </c>
      <c r="B2609" s="3" t="s">
        <v>2828</v>
      </c>
      <c r="C2609" s="3" t="s">
        <v>2825</v>
      </c>
      <c r="D2609" s="3" t="s">
        <v>2799</v>
      </c>
      <c r="G2609" s="19">
        <v>8216</v>
      </c>
      <c r="H2609" s="19" t="s">
        <v>4568</v>
      </c>
    </row>
    <row r="2610" spans="1:8" x14ac:dyDescent="0.2">
      <c r="A2610" s="3">
        <v>8586</v>
      </c>
      <c r="B2610" s="3" t="s">
        <v>2829</v>
      </c>
      <c r="C2610" s="3" t="s">
        <v>2825</v>
      </c>
      <c r="D2610" s="3" t="s">
        <v>2799</v>
      </c>
      <c r="G2610" s="19">
        <v>8217</v>
      </c>
      <c r="H2610" s="19" t="s">
        <v>4568</v>
      </c>
    </row>
    <row r="2611" spans="1:8" x14ac:dyDescent="0.2">
      <c r="A2611" s="3">
        <v>8586</v>
      </c>
      <c r="B2611" s="3" t="s">
        <v>2830</v>
      </c>
      <c r="C2611" s="3" t="s">
        <v>2825</v>
      </c>
      <c r="D2611" s="3" t="s">
        <v>2799</v>
      </c>
      <c r="G2611" s="19">
        <v>8218</v>
      </c>
      <c r="H2611" s="19" t="s">
        <v>4568</v>
      </c>
    </row>
    <row r="2612" spans="1:8" x14ac:dyDescent="0.2">
      <c r="A2612" s="3">
        <v>9213</v>
      </c>
      <c r="B2612" s="3" t="s">
        <v>2831</v>
      </c>
      <c r="C2612" s="3" t="s">
        <v>2832</v>
      </c>
      <c r="D2612" s="3" t="s">
        <v>2799</v>
      </c>
      <c r="G2612" s="19">
        <v>8219</v>
      </c>
      <c r="H2612" s="19" t="s">
        <v>4568</v>
      </c>
    </row>
    <row r="2613" spans="1:8" x14ac:dyDescent="0.2">
      <c r="A2613" s="3">
        <v>9225</v>
      </c>
      <c r="B2613" s="3" t="s">
        <v>2833</v>
      </c>
      <c r="C2613" s="3" t="s">
        <v>2832</v>
      </c>
      <c r="D2613" s="3" t="s">
        <v>2799</v>
      </c>
      <c r="G2613" s="19">
        <v>8222</v>
      </c>
      <c r="H2613" s="19" t="s">
        <v>4568</v>
      </c>
    </row>
    <row r="2614" spans="1:8" x14ac:dyDescent="0.2">
      <c r="A2614" s="3">
        <v>9225</v>
      </c>
      <c r="B2614" s="3" t="s">
        <v>2834</v>
      </c>
      <c r="C2614" s="3" t="s">
        <v>2832</v>
      </c>
      <c r="D2614" s="3" t="s">
        <v>2799</v>
      </c>
      <c r="G2614" s="19">
        <v>8223</v>
      </c>
      <c r="H2614" s="19" t="s">
        <v>4568</v>
      </c>
    </row>
    <row r="2615" spans="1:8" x14ac:dyDescent="0.2">
      <c r="A2615" s="3">
        <v>9216</v>
      </c>
      <c r="B2615" s="3" t="s">
        <v>2835</v>
      </c>
      <c r="C2615" s="3" t="s">
        <v>2836</v>
      </c>
      <c r="D2615" s="3" t="s">
        <v>2799</v>
      </c>
      <c r="G2615" s="19">
        <v>8224</v>
      </c>
      <c r="H2615" s="19" t="s">
        <v>4568</v>
      </c>
    </row>
    <row r="2616" spans="1:8" x14ac:dyDescent="0.2">
      <c r="A2616" s="3">
        <v>9216</v>
      </c>
      <c r="B2616" s="3" t="s">
        <v>2836</v>
      </c>
      <c r="C2616" s="3" t="s">
        <v>2836</v>
      </c>
      <c r="D2616" s="3" t="s">
        <v>2799</v>
      </c>
      <c r="G2616" s="19">
        <v>8225</v>
      </c>
      <c r="H2616" s="19" t="s">
        <v>4568</v>
      </c>
    </row>
    <row r="2617" spans="1:8" x14ac:dyDescent="0.2">
      <c r="A2617" s="3">
        <v>9214</v>
      </c>
      <c r="B2617" s="3" t="s">
        <v>2837</v>
      </c>
      <c r="C2617" s="3" t="s">
        <v>2838</v>
      </c>
      <c r="D2617" s="3" t="s">
        <v>2799</v>
      </c>
      <c r="G2617" s="19">
        <v>8226</v>
      </c>
      <c r="H2617" s="19" t="s">
        <v>4568</v>
      </c>
    </row>
    <row r="2618" spans="1:8" x14ac:dyDescent="0.2">
      <c r="A2618" s="3">
        <v>9215</v>
      </c>
      <c r="B2618" s="3" t="s">
        <v>2839</v>
      </c>
      <c r="C2618" s="3" t="s">
        <v>2838</v>
      </c>
      <c r="D2618" s="3" t="s">
        <v>2799</v>
      </c>
      <c r="G2618" s="19">
        <v>8228</v>
      </c>
      <c r="H2618" s="19" t="s">
        <v>4568</v>
      </c>
    </row>
    <row r="2619" spans="1:8" x14ac:dyDescent="0.2">
      <c r="A2619" s="3">
        <v>9215</v>
      </c>
      <c r="B2619" s="3" t="s">
        <v>2840</v>
      </c>
      <c r="C2619" s="3" t="s">
        <v>2838</v>
      </c>
      <c r="D2619" s="3" t="s">
        <v>2799</v>
      </c>
      <c r="G2619" s="19">
        <v>8231</v>
      </c>
      <c r="H2619" s="19" t="s">
        <v>4568</v>
      </c>
    </row>
    <row r="2620" spans="1:8" x14ac:dyDescent="0.2">
      <c r="A2620" s="3">
        <v>9217</v>
      </c>
      <c r="B2620" s="3" t="s">
        <v>2841</v>
      </c>
      <c r="C2620" s="3" t="s">
        <v>2838</v>
      </c>
      <c r="D2620" s="3" t="s">
        <v>2799</v>
      </c>
      <c r="G2620" s="19">
        <v>8232</v>
      </c>
      <c r="H2620" s="19" t="s">
        <v>4568</v>
      </c>
    </row>
    <row r="2621" spans="1:8" x14ac:dyDescent="0.2">
      <c r="A2621" s="3">
        <v>8583</v>
      </c>
      <c r="B2621" s="3" t="s">
        <v>2842</v>
      </c>
      <c r="C2621" s="3" t="s">
        <v>2842</v>
      </c>
      <c r="D2621" s="3" t="s">
        <v>2799</v>
      </c>
      <c r="G2621" s="19">
        <v>8233</v>
      </c>
      <c r="H2621" s="19" t="s">
        <v>4568</v>
      </c>
    </row>
    <row r="2622" spans="1:8" x14ac:dyDescent="0.2">
      <c r="A2622" s="3">
        <v>8583</v>
      </c>
      <c r="B2622" s="3" t="s">
        <v>2843</v>
      </c>
      <c r="C2622" s="3" t="s">
        <v>2842</v>
      </c>
      <c r="D2622" s="3" t="s">
        <v>2799</v>
      </c>
      <c r="G2622" s="19">
        <v>8234</v>
      </c>
      <c r="H2622" s="19" t="s">
        <v>4568</v>
      </c>
    </row>
    <row r="2623" spans="1:8" x14ac:dyDescent="0.2">
      <c r="A2623" s="3">
        <v>8583</v>
      </c>
      <c r="B2623" s="3" t="s">
        <v>2844</v>
      </c>
      <c r="C2623" s="3" t="s">
        <v>2842</v>
      </c>
      <c r="D2623" s="3" t="s">
        <v>2799</v>
      </c>
      <c r="G2623" s="19">
        <v>8235</v>
      </c>
      <c r="H2623" s="19" t="s">
        <v>4568</v>
      </c>
    </row>
    <row r="2624" spans="1:8" x14ac:dyDescent="0.2">
      <c r="A2624" s="3">
        <v>8588</v>
      </c>
      <c r="B2624" s="3" t="s">
        <v>2845</v>
      </c>
      <c r="C2624" s="3" t="s">
        <v>2846</v>
      </c>
      <c r="D2624" s="3" t="s">
        <v>2799</v>
      </c>
      <c r="G2624" s="19">
        <v>8236</v>
      </c>
      <c r="H2624" s="19" t="s">
        <v>4568</v>
      </c>
    </row>
    <row r="2625" spans="1:8" x14ac:dyDescent="0.2">
      <c r="A2625" s="3">
        <v>8589</v>
      </c>
      <c r="B2625" s="3" t="s">
        <v>2847</v>
      </c>
      <c r="C2625" s="3" t="s">
        <v>2846</v>
      </c>
      <c r="D2625" s="3" t="s">
        <v>2799</v>
      </c>
      <c r="G2625" s="19">
        <v>8239</v>
      </c>
      <c r="H2625" s="19" t="s">
        <v>4568</v>
      </c>
    </row>
    <row r="2626" spans="1:8" x14ac:dyDescent="0.2">
      <c r="A2626" s="3">
        <v>8254</v>
      </c>
      <c r="B2626" s="3" t="s">
        <v>2848</v>
      </c>
      <c r="C2626" s="3" t="s">
        <v>2849</v>
      </c>
      <c r="D2626" s="3" t="s">
        <v>2799</v>
      </c>
      <c r="G2626" s="19">
        <v>8240</v>
      </c>
      <c r="H2626" s="19" t="s">
        <v>4568</v>
      </c>
    </row>
    <row r="2627" spans="1:8" x14ac:dyDescent="0.2">
      <c r="A2627" s="3">
        <v>8255</v>
      </c>
      <c r="B2627" s="3" t="s">
        <v>2850</v>
      </c>
      <c r="C2627" s="3" t="s">
        <v>2849</v>
      </c>
      <c r="D2627" s="3" t="s">
        <v>2799</v>
      </c>
      <c r="G2627" s="19">
        <v>8241</v>
      </c>
      <c r="H2627" s="19" t="s">
        <v>4568</v>
      </c>
    </row>
    <row r="2628" spans="1:8" x14ac:dyDescent="0.2">
      <c r="A2628" s="3">
        <v>8253</v>
      </c>
      <c r="B2628" s="3" t="s">
        <v>2851</v>
      </c>
      <c r="C2628" s="3" t="s">
        <v>2851</v>
      </c>
      <c r="D2628" s="3" t="s">
        <v>2799</v>
      </c>
      <c r="G2628" s="19">
        <v>8242</v>
      </c>
      <c r="H2628" s="19" t="s">
        <v>4568</v>
      </c>
    </row>
    <row r="2629" spans="1:8" x14ac:dyDescent="0.2">
      <c r="A2629" s="3">
        <v>8253</v>
      </c>
      <c r="B2629" s="3" t="s">
        <v>2852</v>
      </c>
      <c r="C2629" s="3" t="s">
        <v>2851</v>
      </c>
      <c r="D2629" s="3" t="s">
        <v>2799</v>
      </c>
      <c r="G2629" s="19">
        <v>8243</v>
      </c>
      <c r="H2629" s="19" t="s">
        <v>4568</v>
      </c>
    </row>
    <row r="2630" spans="1:8" x14ac:dyDescent="0.2">
      <c r="A2630" s="3">
        <v>8252</v>
      </c>
      <c r="B2630" s="3" t="s">
        <v>2853</v>
      </c>
      <c r="C2630" s="3" t="s">
        <v>2854</v>
      </c>
      <c r="D2630" s="3" t="s">
        <v>2799</v>
      </c>
      <c r="G2630" s="19">
        <v>8245</v>
      </c>
      <c r="H2630" s="19" t="s">
        <v>4568</v>
      </c>
    </row>
    <row r="2631" spans="1:8" x14ac:dyDescent="0.2">
      <c r="A2631" s="3">
        <v>8355</v>
      </c>
      <c r="B2631" s="3" t="s">
        <v>2855</v>
      </c>
      <c r="C2631" s="3" t="s">
        <v>2855</v>
      </c>
      <c r="D2631" s="3" t="s">
        <v>2799</v>
      </c>
      <c r="G2631" s="19">
        <v>8246</v>
      </c>
      <c r="H2631" s="19" t="s">
        <v>4568</v>
      </c>
    </row>
    <row r="2632" spans="1:8" x14ac:dyDescent="0.2">
      <c r="A2632" s="3">
        <v>8356</v>
      </c>
      <c r="B2632" s="3" t="s">
        <v>2856</v>
      </c>
      <c r="C2632" s="3" t="s">
        <v>2855</v>
      </c>
      <c r="D2632" s="3" t="s">
        <v>2799</v>
      </c>
      <c r="G2632" s="19">
        <v>8247</v>
      </c>
      <c r="H2632" s="19" t="s">
        <v>4568</v>
      </c>
    </row>
    <row r="2633" spans="1:8" x14ac:dyDescent="0.2">
      <c r="A2633" s="3">
        <v>8357</v>
      </c>
      <c r="B2633" s="3" t="s">
        <v>2857</v>
      </c>
      <c r="C2633" s="3" t="s">
        <v>2855</v>
      </c>
      <c r="D2633" s="3" t="s">
        <v>2799</v>
      </c>
      <c r="G2633" s="19">
        <v>8248</v>
      </c>
      <c r="H2633" s="19" t="s">
        <v>4568</v>
      </c>
    </row>
    <row r="2634" spans="1:8" x14ac:dyDescent="0.2">
      <c r="A2634" s="3">
        <v>8522</v>
      </c>
      <c r="B2634" s="3" t="s">
        <v>2858</v>
      </c>
      <c r="C2634" s="3" t="s">
        <v>2855</v>
      </c>
      <c r="D2634" s="3" t="s">
        <v>2799</v>
      </c>
      <c r="G2634" s="19">
        <v>8252</v>
      </c>
      <c r="H2634" s="19" t="s">
        <v>4568</v>
      </c>
    </row>
    <row r="2635" spans="1:8" x14ac:dyDescent="0.2">
      <c r="A2635" s="3">
        <v>8522</v>
      </c>
      <c r="B2635" s="3" t="s">
        <v>2859</v>
      </c>
      <c r="C2635" s="3" t="s">
        <v>2855</v>
      </c>
      <c r="D2635" s="3" t="s">
        <v>2799</v>
      </c>
      <c r="G2635" s="19">
        <v>8253</v>
      </c>
      <c r="H2635" s="19" t="s">
        <v>4568</v>
      </c>
    </row>
    <row r="2636" spans="1:8" x14ac:dyDescent="0.2">
      <c r="A2636" s="3">
        <v>9547</v>
      </c>
      <c r="B2636" s="3" t="s">
        <v>2860</v>
      </c>
      <c r="C2636" s="3" t="s">
        <v>2855</v>
      </c>
      <c r="D2636" s="3" t="s">
        <v>2799</v>
      </c>
      <c r="G2636" s="19">
        <v>8254</v>
      </c>
      <c r="H2636" s="19" t="s">
        <v>4568</v>
      </c>
    </row>
    <row r="2637" spans="1:8" x14ac:dyDescent="0.2">
      <c r="A2637" s="3">
        <v>8552</v>
      </c>
      <c r="B2637" s="3" t="s">
        <v>2861</v>
      </c>
      <c r="C2637" s="3" t="s">
        <v>2861</v>
      </c>
      <c r="D2637" s="3" t="s">
        <v>2799</v>
      </c>
      <c r="G2637" s="19">
        <v>8255</v>
      </c>
      <c r="H2637" s="19" t="s">
        <v>4568</v>
      </c>
    </row>
    <row r="2638" spans="1:8" x14ac:dyDescent="0.2">
      <c r="A2638" s="3">
        <v>8500</v>
      </c>
      <c r="B2638" s="3" t="s">
        <v>2862</v>
      </c>
      <c r="C2638" s="3" t="s">
        <v>2862</v>
      </c>
      <c r="D2638" s="3" t="s">
        <v>2799</v>
      </c>
      <c r="G2638" s="19">
        <v>8259</v>
      </c>
      <c r="H2638" s="19" t="s">
        <v>4568</v>
      </c>
    </row>
    <row r="2639" spans="1:8" x14ac:dyDescent="0.2">
      <c r="A2639" s="3">
        <v>8500</v>
      </c>
      <c r="B2639" s="3" t="s">
        <v>2863</v>
      </c>
      <c r="C2639" s="3" t="s">
        <v>2862</v>
      </c>
      <c r="D2639" s="3" t="s">
        <v>2799</v>
      </c>
      <c r="G2639" s="19">
        <v>8260</v>
      </c>
      <c r="H2639" s="19" t="s">
        <v>4568</v>
      </c>
    </row>
    <row r="2640" spans="1:8" x14ac:dyDescent="0.2">
      <c r="A2640" s="3">
        <v>8546</v>
      </c>
      <c r="B2640" s="3" t="s">
        <v>2864</v>
      </c>
      <c r="C2640" s="3" t="s">
        <v>2865</v>
      </c>
      <c r="D2640" s="3" t="s">
        <v>2799</v>
      </c>
      <c r="G2640" s="19">
        <v>8261</v>
      </c>
      <c r="H2640" s="19" t="s">
        <v>4568</v>
      </c>
    </row>
    <row r="2641" spans="1:8" x14ac:dyDescent="0.2">
      <c r="A2641" s="3">
        <v>8546</v>
      </c>
      <c r="B2641" s="3" t="s">
        <v>2866</v>
      </c>
      <c r="C2641" s="3" t="s">
        <v>2865</v>
      </c>
      <c r="D2641" s="3" t="s">
        <v>2799</v>
      </c>
      <c r="G2641" s="19">
        <v>8262</v>
      </c>
      <c r="H2641" s="19" t="s">
        <v>4568</v>
      </c>
    </row>
    <row r="2642" spans="1:8" x14ac:dyDescent="0.2">
      <c r="A2642" s="3">
        <v>8547</v>
      </c>
      <c r="B2642" s="3" t="s">
        <v>2865</v>
      </c>
      <c r="C2642" s="3" t="s">
        <v>2865</v>
      </c>
      <c r="D2642" s="3" t="s">
        <v>2799</v>
      </c>
      <c r="G2642" s="19">
        <v>8263</v>
      </c>
      <c r="H2642" s="19" t="s">
        <v>4568</v>
      </c>
    </row>
    <row r="2643" spans="1:8" x14ac:dyDescent="0.2">
      <c r="A2643" s="3">
        <v>8553</v>
      </c>
      <c r="B2643" s="3" t="s">
        <v>2867</v>
      </c>
      <c r="C2643" s="3" t="s">
        <v>2868</v>
      </c>
      <c r="D2643" s="3" t="s">
        <v>2799</v>
      </c>
      <c r="G2643" s="19">
        <v>8264</v>
      </c>
      <c r="H2643" s="19" t="s">
        <v>4568</v>
      </c>
    </row>
    <row r="2644" spans="1:8" x14ac:dyDescent="0.2">
      <c r="A2644" s="3">
        <v>8553</v>
      </c>
      <c r="B2644" s="3" t="s">
        <v>2869</v>
      </c>
      <c r="C2644" s="3" t="s">
        <v>2868</v>
      </c>
      <c r="D2644" s="3" t="s">
        <v>2799</v>
      </c>
      <c r="G2644" s="19">
        <v>8265</v>
      </c>
      <c r="H2644" s="19" t="s">
        <v>4568</v>
      </c>
    </row>
    <row r="2645" spans="1:8" x14ac:dyDescent="0.2">
      <c r="A2645" s="3">
        <v>8553</v>
      </c>
      <c r="B2645" s="3" t="s">
        <v>2868</v>
      </c>
      <c r="C2645" s="3" t="s">
        <v>2868</v>
      </c>
      <c r="D2645" s="3" t="s">
        <v>2799</v>
      </c>
      <c r="G2645" s="19">
        <v>8266</v>
      </c>
      <c r="H2645" s="19" t="s">
        <v>4569</v>
      </c>
    </row>
    <row r="2646" spans="1:8" x14ac:dyDescent="0.2">
      <c r="A2646" s="3">
        <v>8553</v>
      </c>
      <c r="B2646" s="3" t="s">
        <v>2870</v>
      </c>
      <c r="C2646" s="3" t="s">
        <v>2868</v>
      </c>
      <c r="D2646" s="3" t="s">
        <v>2799</v>
      </c>
      <c r="G2646" s="19">
        <v>8267</v>
      </c>
      <c r="H2646" s="19" t="s">
        <v>4569</v>
      </c>
    </row>
    <row r="2647" spans="1:8" x14ac:dyDescent="0.2">
      <c r="A2647" s="3">
        <v>9548</v>
      </c>
      <c r="B2647" s="3" t="s">
        <v>2871</v>
      </c>
      <c r="C2647" s="3" t="s">
        <v>2871</v>
      </c>
      <c r="D2647" s="3" t="s">
        <v>2799</v>
      </c>
      <c r="G2647" s="19">
        <v>8268</v>
      </c>
      <c r="H2647" s="19" t="s">
        <v>4569</v>
      </c>
    </row>
    <row r="2648" spans="1:8" x14ac:dyDescent="0.2">
      <c r="A2648" s="3">
        <v>8525</v>
      </c>
      <c r="B2648" s="3" t="s">
        <v>2872</v>
      </c>
      <c r="C2648" s="3" t="s">
        <v>2873</v>
      </c>
      <c r="D2648" s="3" t="s">
        <v>2799</v>
      </c>
      <c r="G2648" s="19">
        <v>8269</v>
      </c>
      <c r="H2648" s="19" t="s">
        <v>4569</v>
      </c>
    </row>
    <row r="2649" spans="1:8" x14ac:dyDescent="0.2">
      <c r="A2649" s="3">
        <v>8526</v>
      </c>
      <c r="B2649" s="3" t="s">
        <v>2874</v>
      </c>
      <c r="C2649" s="3" t="s">
        <v>2873</v>
      </c>
      <c r="D2649" s="3" t="s">
        <v>2799</v>
      </c>
      <c r="G2649" s="19">
        <v>8272</v>
      </c>
      <c r="H2649" s="19" t="s">
        <v>4569</v>
      </c>
    </row>
    <row r="2650" spans="1:8" x14ac:dyDescent="0.2">
      <c r="A2650" s="3">
        <v>9507</v>
      </c>
      <c r="B2650" s="3" t="s">
        <v>2875</v>
      </c>
      <c r="C2650" s="3" t="s">
        <v>2875</v>
      </c>
      <c r="D2650" s="3" t="s">
        <v>2799</v>
      </c>
      <c r="G2650" s="19">
        <v>8273</v>
      </c>
      <c r="H2650" s="19" t="s">
        <v>4569</v>
      </c>
    </row>
    <row r="2651" spans="1:8" x14ac:dyDescent="0.2">
      <c r="A2651" s="3">
        <v>8512</v>
      </c>
      <c r="B2651" s="3" t="s">
        <v>2876</v>
      </c>
      <c r="C2651" s="3" t="s">
        <v>2876</v>
      </c>
      <c r="D2651" s="3" t="s">
        <v>2799</v>
      </c>
      <c r="G2651" s="19">
        <v>8274</v>
      </c>
      <c r="H2651" s="19" t="s">
        <v>4569</v>
      </c>
    </row>
    <row r="2652" spans="1:8" x14ac:dyDescent="0.2">
      <c r="A2652" s="3">
        <v>8512</v>
      </c>
      <c r="B2652" s="3" t="s">
        <v>2877</v>
      </c>
      <c r="C2652" s="3" t="s">
        <v>2876</v>
      </c>
      <c r="D2652" s="3" t="s">
        <v>2799</v>
      </c>
      <c r="G2652" s="19">
        <v>8280</v>
      </c>
      <c r="H2652" s="19" t="s">
        <v>4569</v>
      </c>
    </row>
    <row r="2653" spans="1:8" x14ac:dyDescent="0.2">
      <c r="A2653" s="3">
        <v>8512</v>
      </c>
      <c r="B2653" s="3" t="s">
        <v>2878</v>
      </c>
      <c r="C2653" s="3" t="s">
        <v>2876</v>
      </c>
      <c r="D2653" s="3" t="s">
        <v>2799</v>
      </c>
      <c r="G2653" s="19">
        <v>8302</v>
      </c>
      <c r="H2653" s="19" t="s">
        <v>4552</v>
      </c>
    </row>
    <row r="2654" spans="1:8" x14ac:dyDescent="0.2">
      <c r="A2654" s="3">
        <v>8524</v>
      </c>
      <c r="B2654" s="3" t="s">
        <v>2879</v>
      </c>
      <c r="C2654" s="3" t="s">
        <v>2880</v>
      </c>
      <c r="D2654" s="3" t="s">
        <v>2799</v>
      </c>
      <c r="G2654" s="19">
        <v>8303</v>
      </c>
      <c r="H2654" s="19" t="s">
        <v>4552</v>
      </c>
    </row>
    <row r="2655" spans="1:8" x14ac:dyDescent="0.2">
      <c r="A2655" s="3">
        <v>8524</v>
      </c>
      <c r="B2655" s="3" t="s">
        <v>2881</v>
      </c>
      <c r="C2655" s="3" t="s">
        <v>2880</v>
      </c>
      <c r="D2655" s="3" t="s">
        <v>2799</v>
      </c>
      <c r="G2655" s="19">
        <v>8304</v>
      </c>
      <c r="H2655" s="19" t="s">
        <v>4553</v>
      </c>
    </row>
    <row r="2656" spans="1:8" x14ac:dyDescent="0.2">
      <c r="A2656" s="3">
        <v>8532</v>
      </c>
      <c r="B2656" s="3" t="s">
        <v>2882</v>
      </c>
      <c r="C2656" s="3" t="s">
        <v>2883</v>
      </c>
      <c r="D2656" s="3" t="s">
        <v>2799</v>
      </c>
      <c r="G2656" s="19">
        <v>8305</v>
      </c>
      <c r="H2656" s="19" t="s">
        <v>4553</v>
      </c>
    </row>
    <row r="2657" spans="1:8" x14ac:dyDescent="0.2">
      <c r="A2657" s="3">
        <v>8532</v>
      </c>
      <c r="B2657" s="3" t="s">
        <v>2884</v>
      </c>
      <c r="C2657" s="3" t="s">
        <v>2883</v>
      </c>
      <c r="D2657" s="3" t="s">
        <v>2799</v>
      </c>
      <c r="G2657" s="19">
        <v>8306</v>
      </c>
      <c r="H2657" s="19" t="s">
        <v>4553</v>
      </c>
    </row>
    <row r="2658" spans="1:8" x14ac:dyDescent="0.2">
      <c r="A2658" s="3">
        <v>8595</v>
      </c>
      <c r="B2658" s="3" t="s">
        <v>2885</v>
      </c>
      <c r="C2658" s="3" t="s">
        <v>2885</v>
      </c>
      <c r="D2658" s="3" t="s">
        <v>2799</v>
      </c>
      <c r="G2658" s="19">
        <v>8307</v>
      </c>
      <c r="H2658" s="19" t="s">
        <v>4553</v>
      </c>
    </row>
    <row r="2659" spans="1:8" x14ac:dyDescent="0.2">
      <c r="A2659" s="3">
        <v>8598</v>
      </c>
      <c r="B2659" s="3" t="s">
        <v>2886</v>
      </c>
      <c r="C2659" s="3" t="s">
        <v>2886</v>
      </c>
      <c r="D2659" s="3" t="s">
        <v>2799</v>
      </c>
      <c r="G2659" s="19">
        <v>8308</v>
      </c>
      <c r="H2659" s="19" t="s">
        <v>4553</v>
      </c>
    </row>
    <row r="2660" spans="1:8" x14ac:dyDescent="0.2">
      <c r="A2660" s="3">
        <v>8272</v>
      </c>
      <c r="B2660" s="3" t="s">
        <v>2887</v>
      </c>
      <c r="C2660" s="3" t="s">
        <v>2887</v>
      </c>
      <c r="D2660" s="3" t="s">
        <v>2799</v>
      </c>
      <c r="G2660" s="19">
        <v>8309</v>
      </c>
      <c r="H2660" s="19" t="s">
        <v>4552</v>
      </c>
    </row>
    <row r="2661" spans="1:8" x14ac:dyDescent="0.2">
      <c r="A2661" s="3">
        <v>8273</v>
      </c>
      <c r="B2661" s="3" t="s">
        <v>2888</v>
      </c>
      <c r="C2661" s="3" t="s">
        <v>2887</v>
      </c>
      <c r="D2661" s="3" t="s">
        <v>2799</v>
      </c>
      <c r="G2661" s="19">
        <v>8310</v>
      </c>
      <c r="H2661" s="19" t="s">
        <v>4553</v>
      </c>
    </row>
    <row r="2662" spans="1:8" x14ac:dyDescent="0.2">
      <c r="A2662" s="3">
        <v>8274</v>
      </c>
      <c r="B2662" s="3" t="s">
        <v>2889</v>
      </c>
      <c r="C2662" s="3" t="s">
        <v>2889</v>
      </c>
      <c r="D2662" s="3" t="s">
        <v>2799</v>
      </c>
      <c r="G2662" s="19">
        <v>8311</v>
      </c>
      <c r="H2662" s="19" t="s">
        <v>4552</v>
      </c>
    </row>
    <row r="2663" spans="1:8" x14ac:dyDescent="0.2">
      <c r="A2663" s="3">
        <v>8594</v>
      </c>
      <c r="B2663" s="3" t="s">
        <v>2890</v>
      </c>
      <c r="C2663" s="3" t="s">
        <v>2890</v>
      </c>
      <c r="D2663" s="3" t="s">
        <v>2799</v>
      </c>
      <c r="G2663" s="19">
        <v>8312</v>
      </c>
      <c r="H2663" s="19" t="s">
        <v>4552</v>
      </c>
    </row>
    <row r="2664" spans="1:8" x14ac:dyDescent="0.2">
      <c r="A2664" s="3">
        <v>8565</v>
      </c>
      <c r="B2664" s="3" t="s">
        <v>2891</v>
      </c>
      <c r="C2664" s="3" t="s">
        <v>2892</v>
      </c>
      <c r="D2664" s="3" t="s">
        <v>2799</v>
      </c>
      <c r="G2664" s="19">
        <v>8314</v>
      </c>
      <c r="H2664" s="19" t="s">
        <v>4553</v>
      </c>
    </row>
    <row r="2665" spans="1:8" x14ac:dyDescent="0.2">
      <c r="A2665" s="3">
        <v>8566</v>
      </c>
      <c r="B2665" s="3" t="s">
        <v>2893</v>
      </c>
      <c r="C2665" s="3" t="s">
        <v>2892</v>
      </c>
      <c r="D2665" s="3" t="s">
        <v>2799</v>
      </c>
      <c r="G2665" s="19">
        <v>8315</v>
      </c>
      <c r="H2665" s="19" t="s">
        <v>4553</v>
      </c>
    </row>
    <row r="2666" spans="1:8" x14ac:dyDescent="0.2">
      <c r="A2666" s="3">
        <v>8566</v>
      </c>
      <c r="B2666" s="3" t="s">
        <v>2894</v>
      </c>
      <c r="C2666" s="3" t="s">
        <v>2892</v>
      </c>
      <c r="D2666" s="3" t="s">
        <v>2799</v>
      </c>
      <c r="G2666" s="19">
        <v>8317</v>
      </c>
      <c r="H2666" s="19" t="s">
        <v>4553</v>
      </c>
    </row>
    <row r="2667" spans="1:8" x14ac:dyDescent="0.2">
      <c r="A2667" s="3">
        <v>8566</v>
      </c>
      <c r="B2667" s="3" t="s">
        <v>2895</v>
      </c>
      <c r="C2667" s="3" t="s">
        <v>2892</v>
      </c>
      <c r="D2667" s="3" t="s">
        <v>2799</v>
      </c>
      <c r="G2667" s="19">
        <v>8320</v>
      </c>
      <c r="H2667" s="19" t="s">
        <v>4553</v>
      </c>
    </row>
    <row r="2668" spans="1:8" x14ac:dyDescent="0.2">
      <c r="A2668" s="3">
        <v>8566</v>
      </c>
      <c r="B2668" s="3" t="s">
        <v>2896</v>
      </c>
      <c r="C2668" s="3" t="s">
        <v>2892</v>
      </c>
      <c r="D2668" s="3" t="s">
        <v>2799</v>
      </c>
      <c r="G2668" s="19">
        <v>8322</v>
      </c>
      <c r="H2668" s="19" t="s">
        <v>4553</v>
      </c>
    </row>
    <row r="2669" spans="1:8" x14ac:dyDescent="0.2">
      <c r="A2669" s="3">
        <v>8573</v>
      </c>
      <c r="B2669" s="3" t="s">
        <v>2897</v>
      </c>
      <c r="C2669" s="3" t="s">
        <v>2892</v>
      </c>
      <c r="D2669" s="3" t="s">
        <v>2799</v>
      </c>
      <c r="G2669" s="19">
        <v>8330</v>
      </c>
      <c r="H2669" s="19" t="s">
        <v>4553</v>
      </c>
    </row>
    <row r="2670" spans="1:8" x14ac:dyDescent="0.2">
      <c r="A2670" s="3">
        <v>8573</v>
      </c>
      <c r="B2670" s="3" t="s">
        <v>2898</v>
      </c>
      <c r="C2670" s="3" t="s">
        <v>2892</v>
      </c>
      <c r="D2670" s="3" t="s">
        <v>2799</v>
      </c>
      <c r="G2670" s="19">
        <v>8331</v>
      </c>
      <c r="H2670" s="19" t="s">
        <v>4553</v>
      </c>
    </row>
    <row r="2671" spans="1:8" x14ac:dyDescent="0.2">
      <c r="A2671" s="3">
        <v>8573</v>
      </c>
      <c r="B2671" s="3" t="s">
        <v>2899</v>
      </c>
      <c r="C2671" s="3" t="s">
        <v>2892</v>
      </c>
      <c r="D2671" s="3" t="s">
        <v>2799</v>
      </c>
      <c r="G2671" s="19">
        <v>8332</v>
      </c>
      <c r="H2671" s="19" t="s">
        <v>4553</v>
      </c>
    </row>
    <row r="2672" spans="1:8" x14ac:dyDescent="0.2">
      <c r="A2672" s="3">
        <v>8280</v>
      </c>
      <c r="B2672" s="3" t="s">
        <v>2900</v>
      </c>
      <c r="C2672" s="3" t="s">
        <v>2900</v>
      </c>
      <c r="D2672" s="3" t="s">
        <v>2799</v>
      </c>
      <c r="G2672" s="19">
        <v>8335</v>
      </c>
      <c r="H2672" s="19" t="s">
        <v>4553</v>
      </c>
    </row>
    <row r="2673" spans="1:8" x14ac:dyDescent="0.2">
      <c r="A2673" s="3">
        <v>8585</v>
      </c>
      <c r="B2673" s="3" t="s">
        <v>2901</v>
      </c>
      <c r="C2673" s="3" t="s">
        <v>2901</v>
      </c>
      <c r="D2673" s="3" t="s">
        <v>2799</v>
      </c>
      <c r="G2673" s="19">
        <v>8340</v>
      </c>
      <c r="H2673" s="19" t="s">
        <v>4553</v>
      </c>
    </row>
    <row r="2674" spans="1:8" x14ac:dyDescent="0.2">
      <c r="A2674" s="3">
        <v>8585</v>
      </c>
      <c r="B2674" s="3" t="s">
        <v>2902</v>
      </c>
      <c r="C2674" s="3" t="s">
        <v>2901</v>
      </c>
      <c r="D2674" s="3" t="s">
        <v>2799</v>
      </c>
      <c r="G2674" s="19">
        <v>8342</v>
      </c>
      <c r="H2674" s="19" t="s">
        <v>4553</v>
      </c>
    </row>
    <row r="2675" spans="1:8" x14ac:dyDescent="0.2">
      <c r="A2675" s="3">
        <v>8585</v>
      </c>
      <c r="B2675" s="3" t="s">
        <v>2903</v>
      </c>
      <c r="C2675" s="3" t="s">
        <v>2901</v>
      </c>
      <c r="D2675" s="3" t="s">
        <v>2799</v>
      </c>
      <c r="G2675" s="19">
        <v>8344</v>
      </c>
      <c r="H2675" s="19" t="s">
        <v>4553</v>
      </c>
    </row>
    <row r="2676" spans="1:8" x14ac:dyDescent="0.2">
      <c r="A2676" s="3">
        <v>8585</v>
      </c>
      <c r="B2676" s="3" t="s">
        <v>2904</v>
      </c>
      <c r="C2676" s="3" t="s">
        <v>2901</v>
      </c>
      <c r="D2676" s="3" t="s">
        <v>2799</v>
      </c>
      <c r="G2676" s="19">
        <v>8345</v>
      </c>
      <c r="H2676" s="19" t="s">
        <v>4553</v>
      </c>
    </row>
    <row r="2677" spans="1:8" x14ac:dyDescent="0.2">
      <c r="A2677" s="3">
        <v>8574</v>
      </c>
      <c r="B2677" s="3" t="s">
        <v>2905</v>
      </c>
      <c r="C2677" s="3" t="s">
        <v>2906</v>
      </c>
      <c r="D2677" s="3" t="s">
        <v>2799</v>
      </c>
      <c r="G2677" s="19">
        <v>8352</v>
      </c>
      <c r="H2677" s="19" t="s">
        <v>4552</v>
      </c>
    </row>
    <row r="2678" spans="1:8" x14ac:dyDescent="0.2">
      <c r="A2678" s="3">
        <v>8574</v>
      </c>
      <c r="B2678" s="3" t="s">
        <v>2907</v>
      </c>
      <c r="C2678" s="3" t="s">
        <v>2906</v>
      </c>
      <c r="D2678" s="3" t="s">
        <v>2799</v>
      </c>
      <c r="G2678" s="19">
        <v>8353</v>
      </c>
      <c r="H2678" s="19" t="s">
        <v>4552</v>
      </c>
    </row>
    <row r="2679" spans="1:8" x14ac:dyDescent="0.2">
      <c r="A2679" s="3">
        <v>8574</v>
      </c>
      <c r="B2679" s="3" t="s">
        <v>2906</v>
      </c>
      <c r="C2679" s="3" t="s">
        <v>2906</v>
      </c>
      <c r="D2679" s="3" t="s">
        <v>2799</v>
      </c>
      <c r="G2679" s="19">
        <v>8354</v>
      </c>
      <c r="H2679" s="19" t="s">
        <v>4552</v>
      </c>
    </row>
    <row r="2680" spans="1:8" x14ac:dyDescent="0.2">
      <c r="A2680" s="3">
        <v>8574</v>
      </c>
      <c r="B2680" s="3" t="s">
        <v>2906</v>
      </c>
      <c r="C2680" s="3" t="s">
        <v>2906</v>
      </c>
      <c r="D2680" s="3" t="s">
        <v>2799</v>
      </c>
      <c r="G2680" s="19">
        <v>8355</v>
      </c>
      <c r="H2680" s="19" t="s">
        <v>4552</v>
      </c>
    </row>
    <row r="2681" spans="1:8" x14ac:dyDescent="0.2">
      <c r="A2681" s="3">
        <v>8574</v>
      </c>
      <c r="B2681" s="3" t="s">
        <v>2908</v>
      </c>
      <c r="C2681" s="3" t="s">
        <v>2906</v>
      </c>
      <c r="D2681" s="3" t="s">
        <v>2799</v>
      </c>
      <c r="G2681" s="19">
        <v>8356</v>
      </c>
      <c r="H2681" s="19" t="s">
        <v>4553</v>
      </c>
    </row>
    <row r="2682" spans="1:8" x14ac:dyDescent="0.2">
      <c r="A2682" s="3">
        <v>8596</v>
      </c>
      <c r="B2682" s="3" t="s">
        <v>2909</v>
      </c>
      <c r="C2682" s="3" t="s">
        <v>2910</v>
      </c>
      <c r="D2682" s="3" t="s">
        <v>2799</v>
      </c>
      <c r="G2682" s="19">
        <v>8357</v>
      </c>
      <c r="H2682" s="19" t="s">
        <v>4553</v>
      </c>
    </row>
    <row r="2683" spans="1:8" x14ac:dyDescent="0.2">
      <c r="A2683" s="3">
        <v>8596</v>
      </c>
      <c r="B2683" s="3" t="s">
        <v>2910</v>
      </c>
      <c r="C2683" s="3" t="s">
        <v>2910</v>
      </c>
      <c r="D2683" s="3" t="s">
        <v>2799</v>
      </c>
      <c r="G2683" s="19">
        <v>8360</v>
      </c>
      <c r="H2683" s="19" t="s">
        <v>4569</v>
      </c>
    </row>
    <row r="2684" spans="1:8" x14ac:dyDescent="0.2">
      <c r="A2684" s="3">
        <v>8597</v>
      </c>
      <c r="B2684" s="3" t="s">
        <v>2911</v>
      </c>
      <c r="C2684" s="3" t="s">
        <v>2910</v>
      </c>
      <c r="D2684" s="3" t="s">
        <v>2799</v>
      </c>
      <c r="G2684" s="19">
        <v>8362</v>
      </c>
      <c r="H2684" s="19" t="s">
        <v>4553</v>
      </c>
    </row>
    <row r="2685" spans="1:8" x14ac:dyDescent="0.2">
      <c r="A2685" s="3">
        <v>8274</v>
      </c>
      <c r="B2685" s="3" t="s">
        <v>2912</v>
      </c>
      <c r="C2685" s="3" t="s">
        <v>2912</v>
      </c>
      <c r="D2685" s="3" t="s">
        <v>2799</v>
      </c>
      <c r="G2685" s="19">
        <v>8363</v>
      </c>
      <c r="H2685" s="19" t="s">
        <v>4553</v>
      </c>
    </row>
    <row r="2686" spans="1:8" x14ac:dyDescent="0.2">
      <c r="A2686" s="3">
        <v>8564</v>
      </c>
      <c r="B2686" s="3" t="s">
        <v>2913</v>
      </c>
      <c r="C2686" s="3" t="s">
        <v>2914</v>
      </c>
      <c r="D2686" s="3" t="s">
        <v>2799</v>
      </c>
      <c r="G2686" s="19">
        <v>8370</v>
      </c>
      <c r="H2686" s="19" t="s">
        <v>4569</v>
      </c>
    </row>
    <row r="2687" spans="1:8" x14ac:dyDescent="0.2">
      <c r="A2687" s="3">
        <v>8564</v>
      </c>
      <c r="B2687" s="3" t="s">
        <v>2915</v>
      </c>
      <c r="C2687" s="3" t="s">
        <v>2914</v>
      </c>
      <c r="D2687" s="3" t="s">
        <v>2799</v>
      </c>
      <c r="G2687" s="19">
        <v>8371</v>
      </c>
      <c r="H2687" s="19" t="s">
        <v>4569</v>
      </c>
    </row>
    <row r="2688" spans="1:8" x14ac:dyDescent="0.2">
      <c r="A2688" s="3">
        <v>8564</v>
      </c>
      <c r="B2688" s="3" t="s">
        <v>2916</v>
      </c>
      <c r="C2688" s="3" t="s">
        <v>2914</v>
      </c>
      <c r="D2688" s="3" t="s">
        <v>2799</v>
      </c>
      <c r="G2688" s="19">
        <v>8372</v>
      </c>
      <c r="H2688" s="19" t="s">
        <v>4569</v>
      </c>
    </row>
    <row r="2689" spans="1:8" x14ac:dyDescent="0.2">
      <c r="A2689" s="3">
        <v>8564</v>
      </c>
      <c r="B2689" s="3" t="s">
        <v>2914</v>
      </c>
      <c r="C2689" s="3" t="s">
        <v>2914</v>
      </c>
      <c r="D2689" s="3" t="s">
        <v>2799</v>
      </c>
      <c r="G2689" s="19">
        <v>8374</v>
      </c>
      <c r="H2689" s="19" t="s">
        <v>4553</v>
      </c>
    </row>
    <row r="2690" spans="1:8" x14ac:dyDescent="0.2">
      <c r="A2690" s="3">
        <v>8564</v>
      </c>
      <c r="B2690" s="3" t="s">
        <v>2917</v>
      </c>
      <c r="C2690" s="3" t="s">
        <v>2914</v>
      </c>
      <c r="D2690" s="3" t="s">
        <v>2799</v>
      </c>
      <c r="G2690" s="19">
        <v>8376</v>
      </c>
      <c r="H2690" s="19" t="s">
        <v>4553</v>
      </c>
    </row>
    <row r="2691" spans="1:8" x14ac:dyDescent="0.2">
      <c r="A2691" s="3">
        <v>8564</v>
      </c>
      <c r="B2691" s="3" t="s">
        <v>2918</v>
      </c>
      <c r="C2691" s="3" t="s">
        <v>2914</v>
      </c>
      <c r="D2691" s="3" t="s">
        <v>2799</v>
      </c>
      <c r="G2691" s="19">
        <v>8400</v>
      </c>
      <c r="H2691" s="19" t="s">
        <v>4552</v>
      </c>
    </row>
    <row r="2692" spans="1:8" x14ac:dyDescent="0.2">
      <c r="A2692" s="3">
        <v>8564</v>
      </c>
      <c r="B2692" s="3" t="s">
        <v>2919</v>
      </c>
      <c r="C2692" s="3" t="s">
        <v>2914</v>
      </c>
      <c r="D2692" s="3" t="s">
        <v>2799</v>
      </c>
      <c r="G2692" s="19">
        <v>8404</v>
      </c>
      <c r="H2692" s="19" t="s">
        <v>4552</v>
      </c>
    </row>
    <row r="2693" spans="1:8" x14ac:dyDescent="0.2">
      <c r="A2693" s="3">
        <v>9556</v>
      </c>
      <c r="B2693" s="3" t="s">
        <v>2920</v>
      </c>
      <c r="C2693" s="3" t="s">
        <v>2920</v>
      </c>
      <c r="D2693" s="3" t="s">
        <v>2799</v>
      </c>
      <c r="G2693" s="19">
        <v>8405</v>
      </c>
      <c r="H2693" s="19" t="s">
        <v>4552</v>
      </c>
    </row>
    <row r="2694" spans="1:8" x14ac:dyDescent="0.2">
      <c r="A2694" s="3">
        <v>9556</v>
      </c>
      <c r="B2694" s="3" t="s">
        <v>2921</v>
      </c>
      <c r="C2694" s="3" t="s">
        <v>2920</v>
      </c>
      <c r="D2694" s="3" t="s">
        <v>2799</v>
      </c>
      <c r="G2694" s="19">
        <v>8406</v>
      </c>
      <c r="H2694" s="19" t="s">
        <v>4552</v>
      </c>
    </row>
    <row r="2695" spans="1:8" x14ac:dyDescent="0.2">
      <c r="A2695" s="3">
        <v>9562</v>
      </c>
      <c r="B2695" s="3" t="s">
        <v>2922</v>
      </c>
      <c r="C2695" s="3" t="s">
        <v>2920</v>
      </c>
      <c r="D2695" s="3" t="s">
        <v>2799</v>
      </c>
      <c r="G2695" s="19">
        <v>8408</v>
      </c>
      <c r="H2695" s="19" t="s">
        <v>4552</v>
      </c>
    </row>
    <row r="2696" spans="1:8" x14ac:dyDescent="0.2">
      <c r="A2696" s="3">
        <v>9562</v>
      </c>
      <c r="B2696" s="3" t="s">
        <v>2923</v>
      </c>
      <c r="C2696" s="3" t="s">
        <v>2920</v>
      </c>
      <c r="D2696" s="3" t="s">
        <v>2799</v>
      </c>
      <c r="G2696" s="19">
        <v>8409</v>
      </c>
      <c r="H2696" s="19" t="s">
        <v>4552</v>
      </c>
    </row>
    <row r="2697" spans="1:8" x14ac:dyDescent="0.2">
      <c r="A2697" s="3">
        <v>9553</v>
      </c>
      <c r="B2697" s="3" t="s">
        <v>2924</v>
      </c>
      <c r="C2697" s="3" t="s">
        <v>2924</v>
      </c>
      <c r="D2697" s="3" t="s">
        <v>2799</v>
      </c>
      <c r="G2697" s="19">
        <v>8412</v>
      </c>
      <c r="H2697" s="19" t="s">
        <v>4552</v>
      </c>
    </row>
    <row r="2698" spans="1:8" x14ac:dyDescent="0.2">
      <c r="A2698" s="3">
        <v>8362</v>
      </c>
      <c r="B2698" s="3" t="s">
        <v>2925</v>
      </c>
      <c r="C2698" s="3" t="s">
        <v>2926</v>
      </c>
      <c r="D2698" s="3" t="s">
        <v>2799</v>
      </c>
      <c r="G2698" s="19">
        <v>8413</v>
      </c>
      <c r="H2698" s="19" t="s">
        <v>4552</v>
      </c>
    </row>
    <row r="2699" spans="1:8" x14ac:dyDescent="0.2">
      <c r="A2699" s="3">
        <v>8363</v>
      </c>
      <c r="B2699" s="3" t="s">
        <v>2927</v>
      </c>
      <c r="C2699" s="3" t="s">
        <v>2926</v>
      </c>
      <c r="D2699" s="3" t="s">
        <v>2799</v>
      </c>
      <c r="G2699" s="19">
        <v>8414</v>
      </c>
      <c r="H2699" s="19" t="s">
        <v>4552</v>
      </c>
    </row>
    <row r="2700" spans="1:8" x14ac:dyDescent="0.2">
      <c r="A2700" s="3">
        <v>9502</v>
      </c>
      <c r="B2700" s="3" t="s">
        <v>2928</v>
      </c>
      <c r="C2700" s="3" t="s">
        <v>2928</v>
      </c>
      <c r="D2700" s="3" t="s">
        <v>2799</v>
      </c>
      <c r="G2700" s="19">
        <v>8415</v>
      </c>
      <c r="H2700" s="19" t="s">
        <v>4552</v>
      </c>
    </row>
    <row r="2701" spans="1:8" x14ac:dyDescent="0.2">
      <c r="A2701" s="3">
        <v>8360</v>
      </c>
      <c r="B2701" s="3" t="s">
        <v>2929</v>
      </c>
      <c r="C2701" s="3" t="s">
        <v>2930</v>
      </c>
      <c r="D2701" s="3" t="s">
        <v>2799</v>
      </c>
      <c r="G2701" s="19">
        <v>8416</v>
      </c>
      <c r="H2701" s="19" t="s">
        <v>4552</v>
      </c>
    </row>
    <row r="2702" spans="1:8" x14ac:dyDescent="0.2">
      <c r="A2702" s="3">
        <v>8360</v>
      </c>
      <c r="B2702" s="3" t="s">
        <v>2931</v>
      </c>
      <c r="C2702" s="3" t="s">
        <v>2930</v>
      </c>
      <c r="D2702" s="3" t="s">
        <v>2799</v>
      </c>
      <c r="G2702" s="19">
        <v>8418</v>
      </c>
      <c r="H2702" s="19" t="s">
        <v>4552</v>
      </c>
    </row>
    <row r="2703" spans="1:8" x14ac:dyDescent="0.2">
      <c r="A2703" s="3">
        <v>8374</v>
      </c>
      <c r="B2703" s="3" t="s">
        <v>2932</v>
      </c>
      <c r="C2703" s="3" t="s">
        <v>2933</v>
      </c>
      <c r="D2703" s="3" t="s">
        <v>2799</v>
      </c>
      <c r="G2703" s="19">
        <v>8421</v>
      </c>
      <c r="H2703" s="19" t="s">
        <v>4552</v>
      </c>
    </row>
    <row r="2704" spans="1:8" x14ac:dyDescent="0.2">
      <c r="A2704" s="3">
        <v>8374</v>
      </c>
      <c r="B2704" s="3" t="s">
        <v>2934</v>
      </c>
      <c r="C2704" s="3" t="s">
        <v>2933</v>
      </c>
      <c r="D2704" s="3" t="s">
        <v>2799</v>
      </c>
      <c r="G2704" s="19">
        <v>8422</v>
      </c>
      <c r="H2704" s="19" t="s">
        <v>4552</v>
      </c>
    </row>
    <row r="2705" spans="1:8" x14ac:dyDescent="0.2">
      <c r="A2705" s="3">
        <v>8376</v>
      </c>
      <c r="B2705" s="3" t="s">
        <v>2933</v>
      </c>
      <c r="C2705" s="3" t="s">
        <v>2933</v>
      </c>
      <c r="D2705" s="3" t="s">
        <v>2799</v>
      </c>
      <c r="G2705" s="19">
        <v>8424</v>
      </c>
      <c r="H2705" s="19" t="s">
        <v>4552</v>
      </c>
    </row>
    <row r="2706" spans="1:8" x14ac:dyDescent="0.2">
      <c r="A2706" s="3">
        <v>8376</v>
      </c>
      <c r="B2706" s="3" t="s">
        <v>2935</v>
      </c>
      <c r="C2706" s="3" t="s">
        <v>2933</v>
      </c>
      <c r="D2706" s="3" t="s">
        <v>2799</v>
      </c>
      <c r="G2706" s="19">
        <v>8425</v>
      </c>
      <c r="H2706" s="19" t="s">
        <v>4552</v>
      </c>
    </row>
    <row r="2707" spans="1:8" x14ac:dyDescent="0.2">
      <c r="A2707" s="3">
        <v>9506</v>
      </c>
      <c r="B2707" s="3" t="s">
        <v>2936</v>
      </c>
      <c r="C2707" s="3" t="s">
        <v>2936</v>
      </c>
      <c r="D2707" s="3" t="s">
        <v>2799</v>
      </c>
      <c r="G2707" s="19">
        <v>8426</v>
      </c>
      <c r="H2707" s="19" t="s">
        <v>4552</v>
      </c>
    </row>
    <row r="2708" spans="1:8" x14ac:dyDescent="0.2">
      <c r="A2708" s="3">
        <v>9508</v>
      </c>
      <c r="B2708" s="3" t="s">
        <v>2937</v>
      </c>
      <c r="C2708" s="3" t="s">
        <v>2936</v>
      </c>
      <c r="D2708" s="3" t="s">
        <v>2799</v>
      </c>
      <c r="G2708" s="19">
        <v>8427</v>
      </c>
      <c r="H2708" s="19" t="s">
        <v>4552</v>
      </c>
    </row>
    <row r="2709" spans="1:8" x14ac:dyDescent="0.2">
      <c r="A2709" s="3">
        <v>9542</v>
      </c>
      <c r="B2709" s="3" t="s">
        <v>2938</v>
      </c>
      <c r="C2709" s="3" t="s">
        <v>2939</v>
      </c>
      <c r="D2709" s="3" t="s">
        <v>2799</v>
      </c>
      <c r="G2709" s="19">
        <v>8428</v>
      </c>
      <c r="H2709" s="19" t="s">
        <v>4552</v>
      </c>
    </row>
    <row r="2710" spans="1:8" x14ac:dyDescent="0.2">
      <c r="A2710" s="3">
        <v>9543</v>
      </c>
      <c r="B2710" s="3" t="s">
        <v>2940</v>
      </c>
      <c r="C2710" s="3" t="s">
        <v>2939</v>
      </c>
      <c r="D2710" s="3" t="s">
        <v>2799</v>
      </c>
      <c r="G2710" s="19">
        <v>8442</v>
      </c>
      <c r="H2710" s="19" t="s">
        <v>4552</v>
      </c>
    </row>
    <row r="2711" spans="1:8" x14ac:dyDescent="0.2">
      <c r="A2711" s="3">
        <v>9532</v>
      </c>
      <c r="B2711" s="3" t="s">
        <v>2142</v>
      </c>
      <c r="C2711" s="3" t="s">
        <v>2941</v>
      </c>
      <c r="D2711" s="3" t="s">
        <v>2799</v>
      </c>
      <c r="G2711" s="19">
        <v>8444</v>
      </c>
      <c r="H2711" s="19" t="s">
        <v>4552</v>
      </c>
    </row>
    <row r="2712" spans="1:8" x14ac:dyDescent="0.2">
      <c r="A2712" s="3">
        <v>8577</v>
      </c>
      <c r="B2712" s="3" t="s">
        <v>2942</v>
      </c>
      <c r="C2712" s="3" t="s">
        <v>2942</v>
      </c>
      <c r="D2712" s="3" t="s">
        <v>2799</v>
      </c>
      <c r="G2712" s="19">
        <v>8447</v>
      </c>
      <c r="H2712" s="19" t="s">
        <v>4568</v>
      </c>
    </row>
    <row r="2713" spans="1:8" x14ac:dyDescent="0.2">
      <c r="A2713" s="3">
        <v>8370</v>
      </c>
      <c r="B2713" s="3" t="s">
        <v>2943</v>
      </c>
      <c r="C2713" s="3" t="s">
        <v>2943</v>
      </c>
      <c r="D2713" s="3" t="s">
        <v>2799</v>
      </c>
      <c r="G2713" s="19">
        <v>8450</v>
      </c>
      <c r="H2713" s="19" t="s">
        <v>4568</v>
      </c>
    </row>
    <row r="2714" spans="1:8" x14ac:dyDescent="0.2">
      <c r="A2714" s="3">
        <v>8371</v>
      </c>
      <c r="B2714" s="3" t="s">
        <v>2944</v>
      </c>
      <c r="C2714" s="3" t="s">
        <v>2943</v>
      </c>
      <c r="D2714" s="3" t="s">
        <v>2799</v>
      </c>
      <c r="G2714" s="19">
        <v>8451</v>
      </c>
      <c r="H2714" s="19" t="s">
        <v>4568</v>
      </c>
    </row>
    <row r="2715" spans="1:8" x14ac:dyDescent="0.2">
      <c r="A2715" s="3">
        <v>8372</v>
      </c>
      <c r="B2715" s="3" t="s">
        <v>2945</v>
      </c>
      <c r="C2715" s="3" t="s">
        <v>2943</v>
      </c>
      <c r="D2715" s="3" t="s">
        <v>2799</v>
      </c>
      <c r="G2715" s="19">
        <v>8452</v>
      </c>
      <c r="H2715" s="19" t="s">
        <v>4568</v>
      </c>
    </row>
    <row r="2716" spans="1:8" x14ac:dyDescent="0.2">
      <c r="A2716" s="3">
        <v>9573</v>
      </c>
      <c r="B2716" s="3" t="s">
        <v>2946</v>
      </c>
      <c r="C2716" s="3" t="s">
        <v>2943</v>
      </c>
      <c r="D2716" s="3" t="s">
        <v>2799</v>
      </c>
      <c r="G2716" s="19">
        <v>8453</v>
      </c>
      <c r="H2716" s="19" t="s">
        <v>4568</v>
      </c>
    </row>
    <row r="2717" spans="1:8" x14ac:dyDescent="0.2">
      <c r="A2717" s="3">
        <v>9554</v>
      </c>
      <c r="B2717" s="3" t="s">
        <v>2947</v>
      </c>
      <c r="C2717" s="3" t="s">
        <v>2948</v>
      </c>
      <c r="D2717" s="3" t="s">
        <v>2799</v>
      </c>
      <c r="G2717" s="19">
        <v>8454</v>
      </c>
      <c r="H2717" s="19" t="s">
        <v>4552</v>
      </c>
    </row>
    <row r="2718" spans="1:8" x14ac:dyDescent="0.2">
      <c r="A2718" s="3">
        <v>9555</v>
      </c>
      <c r="B2718" s="3" t="s">
        <v>2949</v>
      </c>
      <c r="C2718" s="3" t="s">
        <v>2948</v>
      </c>
      <c r="D2718" s="3" t="s">
        <v>2799</v>
      </c>
      <c r="G2718" s="19">
        <v>8455</v>
      </c>
      <c r="H2718" s="19" t="s">
        <v>4552</v>
      </c>
    </row>
    <row r="2719" spans="1:8" x14ac:dyDescent="0.2">
      <c r="A2719" s="3">
        <v>9545</v>
      </c>
      <c r="B2719" s="3" t="s">
        <v>2950</v>
      </c>
      <c r="C2719" s="3" t="s">
        <v>2950</v>
      </c>
      <c r="D2719" s="3" t="s">
        <v>2799</v>
      </c>
      <c r="G2719" s="19">
        <v>8457</v>
      </c>
      <c r="H2719" s="19" t="s">
        <v>4568</v>
      </c>
    </row>
    <row r="2720" spans="1:8" x14ac:dyDescent="0.2">
      <c r="A2720" s="3">
        <v>9546</v>
      </c>
      <c r="B2720" s="3" t="s">
        <v>2951</v>
      </c>
      <c r="C2720" s="3" t="s">
        <v>2950</v>
      </c>
      <c r="D2720" s="3" t="s">
        <v>2799</v>
      </c>
      <c r="G2720" s="19">
        <v>8458</v>
      </c>
      <c r="H2720" s="19" t="s">
        <v>4552</v>
      </c>
    </row>
    <row r="2721" spans="1:8" x14ac:dyDescent="0.2">
      <c r="A2721" s="3">
        <v>9535</v>
      </c>
      <c r="B2721" s="3" t="s">
        <v>2952</v>
      </c>
      <c r="C2721" s="3" t="s">
        <v>2953</v>
      </c>
      <c r="D2721" s="3" t="s">
        <v>2799</v>
      </c>
      <c r="G2721" s="19">
        <v>8459</v>
      </c>
      <c r="H2721" s="19" t="s">
        <v>4552</v>
      </c>
    </row>
    <row r="2722" spans="1:8" x14ac:dyDescent="0.2">
      <c r="A2722" s="3">
        <v>9514</v>
      </c>
      <c r="B2722" s="3" t="s">
        <v>2954</v>
      </c>
      <c r="C2722" s="3" t="s">
        <v>2954</v>
      </c>
      <c r="D2722" s="3" t="s">
        <v>2799</v>
      </c>
      <c r="G2722" s="19">
        <v>8460</v>
      </c>
      <c r="H2722" s="19" t="s">
        <v>4568</v>
      </c>
    </row>
    <row r="2723" spans="1:8" x14ac:dyDescent="0.2">
      <c r="A2723" s="3">
        <v>9515</v>
      </c>
      <c r="B2723" s="3" t="s">
        <v>2955</v>
      </c>
      <c r="C2723" s="3" t="s">
        <v>2954</v>
      </c>
      <c r="D2723" s="3" t="s">
        <v>2799</v>
      </c>
      <c r="G2723" s="19">
        <v>8461</v>
      </c>
      <c r="H2723" s="19" t="s">
        <v>4568</v>
      </c>
    </row>
    <row r="2724" spans="1:8" x14ac:dyDescent="0.2">
      <c r="A2724" s="3">
        <v>8267</v>
      </c>
      <c r="B2724" s="3" t="s">
        <v>2956</v>
      </c>
      <c r="C2724" s="3" t="s">
        <v>2956</v>
      </c>
      <c r="D2724" s="3" t="s">
        <v>2799</v>
      </c>
      <c r="G2724" s="19">
        <v>8462</v>
      </c>
      <c r="H2724" s="19" t="s">
        <v>4568</v>
      </c>
    </row>
    <row r="2725" spans="1:8" x14ac:dyDescent="0.2">
      <c r="A2725" s="3">
        <v>8264</v>
      </c>
      <c r="B2725" s="3" t="s">
        <v>2957</v>
      </c>
      <c r="C2725" s="3" t="s">
        <v>2957</v>
      </c>
      <c r="D2725" s="3" t="s">
        <v>2799</v>
      </c>
      <c r="G2725" s="19">
        <v>8463</v>
      </c>
      <c r="H2725" s="19" t="s">
        <v>4568</v>
      </c>
    </row>
    <row r="2726" spans="1:8" x14ac:dyDescent="0.2">
      <c r="A2726" s="3">
        <v>8506</v>
      </c>
      <c r="B2726" s="3" t="s">
        <v>2958</v>
      </c>
      <c r="C2726" s="3" t="s">
        <v>2959</v>
      </c>
      <c r="D2726" s="3" t="s">
        <v>2799</v>
      </c>
      <c r="G2726" s="19">
        <v>8464</v>
      </c>
      <c r="H2726" s="19" t="s">
        <v>4568</v>
      </c>
    </row>
    <row r="2727" spans="1:8" x14ac:dyDescent="0.2">
      <c r="A2727" s="3">
        <v>8535</v>
      </c>
      <c r="B2727" s="3" t="s">
        <v>2959</v>
      </c>
      <c r="C2727" s="3" t="s">
        <v>2959</v>
      </c>
      <c r="D2727" s="3" t="s">
        <v>2799</v>
      </c>
      <c r="G2727" s="19">
        <v>8465</v>
      </c>
      <c r="H2727" s="19" t="s">
        <v>4568</v>
      </c>
    </row>
    <row r="2728" spans="1:8" x14ac:dyDescent="0.2">
      <c r="A2728" s="3">
        <v>8507</v>
      </c>
      <c r="B2728" s="3" t="s">
        <v>2960</v>
      </c>
      <c r="C2728" s="3" t="s">
        <v>2961</v>
      </c>
      <c r="D2728" s="3" t="s">
        <v>2799</v>
      </c>
      <c r="G2728" s="19">
        <v>8466</v>
      </c>
      <c r="H2728" s="19" t="s">
        <v>4568</v>
      </c>
    </row>
    <row r="2729" spans="1:8" x14ac:dyDescent="0.2">
      <c r="A2729" s="3">
        <v>8508</v>
      </c>
      <c r="B2729" s="3" t="s">
        <v>2961</v>
      </c>
      <c r="C2729" s="3" t="s">
        <v>2961</v>
      </c>
      <c r="D2729" s="3" t="s">
        <v>2799</v>
      </c>
      <c r="G2729" s="19">
        <v>8467</v>
      </c>
      <c r="H2729" s="19" t="s">
        <v>4568</v>
      </c>
    </row>
    <row r="2730" spans="1:8" x14ac:dyDescent="0.2">
      <c r="A2730" s="3">
        <v>8536</v>
      </c>
      <c r="B2730" s="3" t="s">
        <v>2962</v>
      </c>
      <c r="C2730" s="3" t="s">
        <v>2962</v>
      </c>
      <c r="D2730" s="3" t="s">
        <v>2799</v>
      </c>
      <c r="G2730" s="19">
        <v>8468</v>
      </c>
      <c r="H2730" s="19" t="s">
        <v>4568</v>
      </c>
    </row>
    <row r="2731" spans="1:8" x14ac:dyDescent="0.2">
      <c r="A2731" s="3">
        <v>8537</v>
      </c>
      <c r="B2731" s="3" t="s">
        <v>2963</v>
      </c>
      <c r="C2731" s="3" t="s">
        <v>2962</v>
      </c>
      <c r="D2731" s="3" t="s">
        <v>2799</v>
      </c>
      <c r="G2731" s="19">
        <v>8471</v>
      </c>
      <c r="H2731" s="19" t="s">
        <v>4568</v>
      </c>
    </row>
    <row r="2732" spans="1:8" x14ac:dyDescent="0.2">
      <c r="A2732" s="3">
        <v>8537</v>
      </c>
      <c r="B2732" s="3" t="s">
        <v>2964</v>
      </c>
      <c r="C2732" s="3" t="s">
        <v>2962</v>
      </c>
      <c r="D2732" s="3" t="s">
        <v>2799</v>
      </c>
      <c r="G2732" s="19">
        <v>8472</v>
      </c>
      <c r="H2732" s="19" t="s">
        <v>4552</v>
      </c>
    </row>
    <row r="2733" spans="1:8" x14ac:dyDescent="0.2">
      <c r="A2733" s="3">
        <v>8265</v>
      </c>
      <c r="B2733" s="3" t="s">
        <v>2965</v>
      </c>
      <c r="C2733" s="3" t="s">
        <v>2965</v>
      </c>
      <c r="D2733" s="3" t="s">
        <v>2799</v>
      </c>
      <c r="G2733" s="19">
        <v>8474</v>
      </c>
      <c r="H2733" s="19" t="s">
        <v>4568</v>
      </c>
    </row>
    <row r="2734" spans="1:8" x14ac:dyDescent="0.2">
      <c r="A2734" s="3">
        <v>8555</v>
      </c>
      <c r="B2734" s="3" t="s">
        <v>2966</v>
      </c>
      <c r="C2734" s="3" t="s">
        <v>2967</v>
      </c>
      <c r="D2734" s="3" t="s">
        <v>2799</v>
      </c>
      <c r="G2734" s="19">
        <v>8475</v>
      </c>
      <c r="H2734" s="19" t="s">
        <v>4568</v>
      </c>
    </row>
    <row r="2735" spans="1:8" x14ac:dyDescent="0.2">
      <c r="A2735" s="3">
        <v>8505</v>
      </c>
      <c r="B2735" s="3" t="s">
        <v>2968</v>
      </c>
      <c r="C2735" s="3" t="s">
        <v>2968</v>
      </c>
      <c r="D2735" s="3" t="s">
        <v>2799</v>
      </c>
      <c r="G2735" s="19">
        <v>8476</v>
      </c>
      <c r="H2735" s="19" t="s">
        <v>4568</v>
      </c>
    </row>
    <row r="2736" spans="1:8" x14ac:dyDescent="0.2">
      <c r="A2736" s="3">
        <v>8505</v>
      </c>
      <c r="B2736" s="3" t="s">
        <v>2969</v>
      </c>
      <c r="C2736" s="3" t="s">
        <v>2968</v>
      </c>
      <c r="D2736" s="3" t="s">
        <v>2799</v>
      </c>
      <c r="G2736" s="19">
        <v>8477</v>
      </c>
      <c r="H2736" s="19" t="s">
        <v>4568</v>
      </c>
    </row>
    <row r="2737" spans="1:8" x14ac:dyDescent="0.2">
      <c r="A2737" s="3">
        <v>8558</v>
      </c>
      <c r="B2737" s="3" t="s">
        <v>2970</v>
      </c>
      <c r="C2737" s="3" t="s">
        <v>2970</v>
      </c>
      <c r="D2737" s="3" t="s">
        <v>2799</v>
      </c>
      <c r="G2737" s="19">
        <v>8478</v>
      </c>
      <c r="H2737" s="19" t="s">
        <v>4568</v>
      </c>
    </row>
    <row r="2738" spans="1:8" x14ac:dyDescent="0.2">
      <c r="A2738" s="3">
        <v>8268</v>
      </c>
      <c r="B2738" s="3" t="s">
        <v>2971</v>
      </c>
      <c r="C2738" s="3" t="s">
        <v>2972</v>
      </c>
      <c r="D2738" s="3" t="s">
        <v>2799</v>
      </c>
      <c r="G2738" s="19">
        <v>8479</v>
      </c>
      <c r="H2738" s="19" t="s">
        <v>4568</v>
      </c>
    </row>
    <row r="2739" spans="1:8" x14ac:dyDescent="0.2">
      <c r="A2739" s="3">
        <v>8268</v>
      </c>
      <c r="B2739" s="3" t="s">
        <v>2972</v>
      </c>
      <c r="C2739" s="3" t="s">
        <v>2972</v>
      </c>
      <c r="D2739" s="3" t="s">
        <v>2799</v>
      </c>
      <c r="G2739" s="19">
        <v>8482</v>
      </c>
      <c r="H2739" s="19" t="s">
        <v>4552</v>
      </c>
    </row>
    <row r="2740" spans="1:8" x14ac:dyDescent="0.2">
      <c r="A2740" s="3">
        <v>8269</v>
      </c>
      <c r="B2740" s="3" t="s">
        <v>2973</v>
      </c>
      <c r="C2740" s="3" t="s">
        <v>2972</v>
      </c>
      <c r="D2740" s="3" t="s">
        <v>2799</v>
      </c>
      <c r="G2740" s="19">
        <v>8483</v>
      </c>
      <c r="H2740" s="19" t="s">
        <v>4553</v>
      </c>
    </row>
    <row r="2741" spans="1:8" x14ac:dyDescent="0.2">
      <c r="A2741" s="3">
        <v>8266</v>
      </c>
      <c r="B2741" s="3" t="s">
        <v>2974</v>
      </c>
      <c r="C2741" s="3" t="s">
        <v>2974</v>
      </c>
      <c r="D2741" s="3" t="s">
        <v>2799</v>
      </c>
      <c r="G2741" s="19">
        <v>8484</v>
      </c>
      <c r="H2741" s="19" t="s">
        <v>4553</v>
      </c>
    </row>
    <row r="2742" spans="1:8" x14ac:dyDescent="0.2">
      <c r="A2742" s="3">
        <v>8259</v>
      </c>
      <c r="B2742" s="3" t="s">
        <v>2975</v>
      </c>
      <c r="C2742" s="3" t="s">
        <v>2976</v>
      </c>
      <c r="D2742" s="3" t="s">
        <v>2799</v>
      </c>
      <c r="G2742" s="19">
        <v>8486</v>
      </c>
      <c r="H2742" s="19" t="s">
        <v>4553</v>
      </c>
    </row>
    <row r="2743" spans="1:8" x14ac:dyDescent="0.2">
      <c r="A2743" s="3">
        <v>8259</v>
      </c>
      <c r="B2743" s="3" t="s">
        <v>2977</v>
      </c>
      <c r="C2743" s="3" t="s">
        <v>2976</v>
      </c>
      <c r="D2743" s="3" t="s">
        <v>2799</v>
      </c>
      <c r="G2743" s="19">
        <v>8487</v>
      </c>
      <c r="H2743" s="19" t="s">
        <v>4553</v>
      </c>
    </row>
    <row r="2744" spans="1:8" x14ac:dyDescent="0.2">
      <c r="A2744" s="3">
        <v>8259</v>
      </c>
      <c r="B2744" s="3" t="s">
        <v>2978</v>
      </c>
      <c r="C2744" s="3" t="s">
        <v>2976</v>
      </c>
      <c r="D2744" s="3" t="s">
        <v>2799</v>
      </c>
      <c r="G2744" s="19">
        <v>8488</v>
      </c>
      <c r="H2744" s="19" t="s">
        <v>4553</v>
      </c>
    </row>
    <row r="2745" spans="1:8" x14ac:dyDescent="0.2">
      <c r="A2745" s="3">
        <v>8259</v>
      </c>
      <c r="B2745" s="3" t="s">
        <v>2976</v>
      </c>
      <c r="C2745" s="3" t="s">
        <v>2976</v>
      </c>
      <c r="D2745" s="3" t="s">
        <v>2799</v>
      </c>
      <c r="G2745" s="19">
        <v>8489</v>
      </c>
      <c r="H2745" s="19" t="s">
        <v>4553</v>
      </c>
    </row>
    <row r="2746" spans="1:8" x14ac:dyDescent="0.2">
      <c r="A2746" s="3">
        <v>8514</v>
      </c>
      <c r="B2746" s="3" t="s">
        <v>2979</v>
      </c>
      <c r="C2746" s="3" t="s">
        <v>2979</v>
      </c>
      <c r="D2746" s="3" t="s">
        <v>2799</v>
      </c>
      <c r="G2746" s="19">
        <v>8492</v>
      </c>
      <c r="H2746" s="19" t="s">
        <v>4553</v>
      </c>
    </row>
    <row r="2747" spans="1:8" x14ac:dyDescent="0.2">
      <c r="A2747" s="3">
        <v>8572</v>
      </c>
      <c r="B2747" s="3" t="s">
        <v>2980</v>
      </c>
      <c r="C2747" s="3" t="s">
        <v>2981</v>
      </c>
      <c r="D2747" s="3" t="s">
        <v>2799</v>
      </c>
      <c r="G2747" s="19">
        <v>8493</v>
      </c>
      <c r="H2747" s="19" t="s">
        <v>4553</v>
      </c>
    </row>
    <row r="2748" spans="1:8" x14ac:dyDescent="0.2">
      <c r="A2748" s="3">
        <v>8572</v>
      </c>
      <c r="B2748" s="3" t="s">
        <v>2980</v>
      </c>
      <c r="C2748" s="3" t="s">
        <v>2981</v>
      </c>
      <c r="D2748" s="3" t="s">
        <v>2799</v>
      </c>
      <c r="G2748" s="19">
        <v>8494</v>
      </c>
      <c r="H2748" s="19" t="s">
        <v>4553</v>
      </c>
    </row>
    <row r="2749" spans="1:8" x14ac:dyDescent="0.2">
      <c r="A2749" s="3">
        <v>8572</v>
      </c>
      <c r="B2749" s="3" t="s">
        <v>2982</v>
      </c>
      <c r="C2749" s="3" t="s">
        <v>2981</v>
      </c>
      <c r="D2749" s="3" t="s">
        <v>2799</v>
      </c>
      <c r="G2749" s="19">
        <v>8495</v>
      </c>
      <c r="H2749" s="19" t="s">
        <v>4553</v>
      </c>
    </row>
    <row r="2750" spans="1:8" x14ac:dyDescent="0.2">
      <c r="A2750" s="3">
        <v>8572</v>
      </c>
      <c r="B2750" s="3" t="s">
        <v>2983</v>
      </c>
      <c r="C2750" s="3" t="s">
        <v>2981</v>
      </c>
      <c r="D2750" s="3" t="s">
        <v>2799</v>
      </c>
      <c r="G2750" s="19">
        <v>8496</v>
      </c>
      <c r="H2750" s="19" t="s">
        <v>4553</v>
      </c>
    </row>
    <row r="2751" spans="1:8" x14ac:dyDescent="0.2">
      <c r="A2751" s="3">
        <v>8572</v>
      </c>
      <c r="B2751" s="3" t="s">
        <v>2984</v>
      </c>
      <c r="C2751" s="3" t="s">
        <v>2981</v>
      </c>
      <c r="D2751" s="3" t="s">
        <v>2799</v>
      </c>
      <c r="G2751" s="19">
        <v>8497</v>
      </c>
      <c r="H2751" s="19" t="s">
        <v>4553</v>
      </c>
    </row>
    <row r="2752" spans="1:8" x14ac:dyDescent="0.2">
      <c r="A2752" s="3">
        <v>8576</v>
      </c>
      <c r="B2752" s="3" t="s">
        <v>2985</v>
      </c>
      <c r="C2752" s="3" t="s">
        <v>2981</v>
      </c>
      <c r="D2752" s="3" t="s">
        <v>2799</v>
      </c>
      <c r="G2752" s="19">
        <v>8498</v>
      </c>
      <c r="H2752" s="19" t="s">
        <v>4553</v>
      </c>
    </row>
    <row r="2753" spans="1:8" x14ac:dyDescent="0.2">
      <c r="A2753" s="3">
        <v>8585</v>
      </c>
      <c r="B2753" s="3" t="s">
        <v>2986</v>
      </c>
      <c r="C2753" s="3" t="s">
        <v>2987</v>
      </c>
      <c r="D2753" s="3" t="s">
        <v>2799</v>
      </c>
      <c r="G2753" s="19">
        <v>8499</v>
      </c>
      <c r="H2753" s="19" t="s">
        <v>4553</v>
      </c>
    </row>
    <row r="2754" spans="1:8" x14ac:dyDescent="0.2">
      <c r="A2754" s="3">
        <v>8585</v>
      </c>
      <c r="B2754" s="3" t="s">
        <v>2988</v>
      </c>
      <c r="C2754" s="3" t="s">
        <v>2987</v>
      </c>
      <c r="D2754" s="3" t="s">
        <v>2799</v>
      </c>
      <c r="G2754" s="19">
        <v>8500</v>
      </c>
      <c r="H2754" s="19" t="s">
        <v>4568</v>
      </c>
    </row>
    <row r="2755" spans="1:8" x14ac:dyDescent="0.2">
      <c r="A2755" s="3">
        <v>8585</v>
      </c>
      <c r="B2755" s="3" t="s">
        <v>2987</v>
      </c>
      <c r="C2755" s="3" t="s">
        <v>2987</v>
      </c>
      <c r="D2755" s="3" t="s">
        <v>2799</v>
      </c>
      <c r="G2755" s="19">
        <v>8505</v>
      </c>
      <c r="H2755" s="19" t="s">
        <v>4569</v>
      </c>
    </row>
    <row r="2756" spans="1:8" x14ac:dyDescent="0.2">
      <c r="A2756" s="3">
        <v>8585</v>
      </c>
      <c r="B2756" s="3" t="s">
        <v>2989</v>
      </c>
      <c r="C2756" s="3" t="s">
        <v>2987</v>
      </c>
      <c r="D2756" s="3" t="s">
        <v>2799</v>
      </c>
      <c r="G2756" s="19">
        <v>8506</v>
      </c>
      <c r="H2756" s="19" t="s">
        <v>4568</v>
      </c>
    </row>
    <row r="2757" spans="1:8" x14ac:dyDescent="0.2">
      <c r="A2757" s="3">
        <v>8586</v>
      </c>
      <c r="B2757" s="3" t="s">
        <v>2990</v>
      </c>
      <c r="C2757" s="3" t="s">
        <v>2987</v>
      </c>
      <c r="D2757" s="3" t="s">
        <v>2799</v>
      </c>
      <c r="G2757" s="19">
        <v>8507</v>
      </c>
      <c r="H2757" s="19" t="s">
        <v>4569</v>
      </c>
    </row>
    <row r="2758" spans="1:8" x14ac:dyDescent="0.2">
      <c r="A2758" s="3">
        <v>8586</v>
      </c>
      <c r="B2758" s="3" t="s">
        <v>2991</v>
      </c>
      <c r="C2758" s="3" t="s">
        <v>2987</v>
      </c>
      <c r="D2758" s="3" t="s">
        <v>2799</v>
      </c>
      <c r="G2758" s="19">
        <v>8508</v>
      </c>
      <c r="H2758" s="19" t="s">
        <v>4569</v>
      </c>
    </row>
    <row r="2759" spans="1:8" x14ac:dyDescent="0.2">
      <c r="A2759" s="3">
        <v>8575</v>
      </c>
      <c r="B2759" s="3" t="s">
        <v>2992</v>
      </c>
      <c r="C2759" s="3" t="s">
        <v>2993</v>
      </c>
      <c r="D2759" s="3" t="s">
        <v>2799</v>
      </c>
      <c r="G2759" s="19">
        <v>8512</v>
      </c>
      <c r="H2759" s="19" t="s">
        <v>4569</v>
      </c>
    </row>
    <row r="2760" spans="1:8" x14ac:dyDescent="0.2">
      <c r="A2760" s="3">
        <v>8575</v>
      </c>
      <c r="B2760" s="3" t="s">
        <v>2994</v>
      </c>
      <c r="C2760" s="3" t="s">
        <v>2993</v>
      </c>
      <c r="D2760" s="3" t="s">
        <v>2799</v>
      </c>
      <c r="G2760" s="19">
        <v>8514</v>
      </c>
      <c r="H2760" s="19" t="s">
        <v>4569</v>
      </c>
    </row>
    <row r="2761" spans="1:8" x14ac:dyDescent="0.2">
      <c r="A2761" s="3">
        <v>8584</v>
      </c>
      <c r="B2761" s="3" t="s">
        <v>2995</v>
      </c>
      <c r="C2761" s="3" t="s">
        <v>2993</v>
      </c>
      <c r="D2761" s="3" t="s">
        <v>2799</v>
      </c>
      <c r="G2761" s="19">
        <v>8522</v>
      </c>
      <c r="H2761" s="19" t="s">
        <v>4552</v>
      </c>
    </row>
    <row r="2762" spans="1:8" x14ac:dyDescent="0.2">
      <c r="A2762" s="3">
        <v>8584</v>
      </c>
      <c r="B2762" s="3" t="s">
        <v>2996</v>
      </c>
      <c r="C2762" s="3" t="s">
        <v>2993</v>
      </c>
      <c r="D2762" s="3" t="s">
        <v>2799</v>
      </c>
      <c r="G2762" s="19">
        <v>8523</v>
      </c>
      <c r="H2762" s="19" t="s">
        <v>4552</v>
      </c>
    </row>
    <row r="2763" spans="1:8" x14ac:dyDescent="0.2">
      <c r="A2763" s="3">
        <v>9503</v>
      </c>
      <c r="B2763" s="3" t="s">
        <v>2997</v>
      </c>
      <c r="C2763" s="3" t="s">
        <v>2998</v>
      </c>
      <c r="D2763" s="3" t="s">
        <v>2799</v>
      </c>
      <c r="G2763" s="19">
        <v>8524</v>
      </c>
      <c r="H2763" s="19" t="s">
        <v>4568</v>
      </c>
    </row>
    <row r="2764" spans="1:8" x14ac:dyDescent="0.2">
      <c r="A2764" s="3">
        <v>9503</v>
      </c>
      <c r="B2764" s="3" t="s">
        <v>2999</v>
      </c>
      <c r="C2764" s="3" t="s">
        <v>2998</v>
      </c>
      <c r="D2764" s="3" t="s">
        <v>2799</v>
      </c>
      <c r="G2764" s="19">
        <v>8525</v>
      </c>
      <c r="H2764" s="19" t="s">
        <v>4568</v>
      </c>
    </row>
    <row r="2765" spans="1:8" x14ac:dyDescent="0.2">
      <c r="A2765" s="3">
        <v>9504</v>
      </c>
      <c r="B2765" s="3" t="s">
        <v>3000</v>
      </c>
      <c r="C2765" s="3" t="s">
        <v>2998</v>
      </c>
      <c r="D2765" s="3" t="s">
        <v>2799</v>
      </c>
      <c r="G2765" s="19">
        <v>8526</v>
      </c>
      <c r="H2765" s="19" t="s">
        <v>4568</v>
      </c>
    </row>
    <row r="2766" spans="1:8" x14ac:dyDescent="0.2">
      <c r="A2766" s="3">
        <v>9517</v>
      </c>
      <c r="B2766" s="3" t="s">
        <v>3001</v>
      </c>
      <c r="C2766" s="3" t="s">
        <v>2998</v>
      </c>
      <c r="D2766" s="3" t="s">
        <v>2799</v>
      </c>
      <c r="G2766" s="19">
        <v>8532</v>
      </c>
      <c r="H2766" s="19" t="s">
        <v>4568</v>
      </c>
    </row>
    <row r="2767" spans="1:8" x14ac:dyDescent="0.2">
      <c r="A2767" s="3">
        <v>9565</v>
      </c>
      <c r="B2767" s="3" t="s">
        <v>2998</v>
      </c>
      <c r="C2767" s="3" t="s">
        <v>2998</v>
      </c>
      <c r="D2767" s="3" t="s">
        <v>2799</v>
      </c>
      <c r="G2767" s="19">
        <v>8535</v>
      </c>
      <c r="H2767" s="19" t="s">
        <v>4568</v>
      </c>
    </row>
    <row r="2768" spans="1:8" x14ac:dyDescent="0.2">
      <c r="A2768" s="3">
        <v>9565</v>
      </c>
      <c r="B2768" s="3" t="s">
        <v>3002</v>
      </c>
      <c r="C2768" s="3" t="s">
        <v>2998</v>
      </c>
      <c r="D2768" s="3" t="s">
        <v>2799</v>
      </c>
      <c r="G2768" s="19">
        <v>8536</v>
      </c>
      <c r="H2768" s="19" t="s">
        <v>4568</v>
      </c>
    </row>
    <row r="2769" spans="1:8" x14ac:dyDescent="0.2">
      <c r="A2769" s="3">
        <v>9565</v>
      </c>
      <c r="B2769" s="3" t="s">
        <v>3003</v>
      </c>
      <c r="C2769" s="3" t="s">
        <v>2998</v>
      </c>
      <c r="D2769" s="3" t="s">
        <v>2799</v>
      </c>
      <c r="G2769" s="19">
        <v>8537</v>
      </c>
      <c r="H2769" s="19" t="s">
        <v>4568</v>
      </c>
    </row>
    <row r="2770" spans="1:8" x14ac:dyDescent="0.2">
      <c r="A2770" s="3">
        <v>9565</v>
      </c>
      <c r="B2770" s="3" t="s">
        <v>3004</v>
      </c>
      <c r="C2770" s="3" t="s">
        <v>2998</v>
      </c>
      <c r="D2770" s="3" t="s">
        <v>2799</v>
      </c>
      <c r="G2770" s="19">
        <v>8542</v>
      </c>
      <c r="H2770" s="19" t="s">
        <v>4552</v>
      </c>
    </row>
    <row r="2771" spans="1:8" x14ac:dyDescent="0.2">
      <c r="A2771" s="3">
        <v>9565</v>
      </c>
      <c r="B2771" s="3" t="s">
        <v>3005</v>
      </c>
      <c r="C2771" s="3" t="s">
        <v>2998</v>
      </c>
      <c r="D2771" s="3" t="s">
        <v>2799</v>
      </c>
      <c r="G2771" s="19">
        <v>8543</v>
      </c>
      <c r="H2771" s="19" t="s">
        <v>4552</v>
      </c>
    </row>
    <row r="2772" spans="1:8" x14ac:dyDescent="0.2">
      <c r="A2772" s="3">
        <v>8560</v>
      </c>
      <c r="B2772" s="3" t="s">
        <v>3006</v>
      </c>
      <c r="C2772" s="3" t="s">
        <v>3006</v>
      </c>
      <c r="D2772" s="3" t="s">
        <v>2799</v>
      </c>
      <c r="G2772" s="19">
        <v>8544</v>
      </c>
      <c r="H2772" s="19" t="s">
        <v>4552</v>
      </c>
    </row>
    <row r="2773" spans="1:8" x14ac:dyDescent="0.2">
      <c r="A2773" s="3">
        <v>8561</v>
      </c>
      <c r="B2773" s="3" t="s">
        <v>3007</v>
      </c>
      <c r="C2773" s="3" t="s">
        <v>3006</v>
      </c>
      <c r="D2773" s="3" t="s">
        <v>2799</v>
      </c>
      <c r="G2773" s="19">
        <v>8545</v>
      </c>
      <c r="H2773" s="19" t="s">
        <v>4552</v>
      </c>
    </row>
    <row r="2774" spans="1:8" x14ac:dyDescent="0.2">
      <c r="A2774" s="3">
        <v>8570</v>
      </c>
      <c r="B2774" s="3" t="s">
        <v>3008</v>
      </c>
      <c r="C2774" s="3" t="s">
        <v>3008</v>
      </c>
      <c r="D2774" s="3" t="s">
        <v>2799</v>
      </c>
      <c r="G2774" s="19">
        <v>8546</v>
      </c>
      <c r="H2774" s="19" t="s">
        <v>4568</v>
      </c>
    </row>
    <row r="2775" spans="1:8" x14ac:dyDescent="0.2">
      <c r="A2775" s="3">
        <v>8554</v>
      </c>
      <c r="B2775" s="3" t="s">
        <v>3009</v>
      </c>
      <c r="C2775" s="3" t="s">
        <v>3010</v>
      </c>
      <c r="D2775" s="3" t="s">
        <v>2799</v>
      </c>
      <c r="G2775" s="19">
        <v>8547</v>
      </c>
      <c r="H2775" s="19" t="s">
        <v>4568</v>
      </c>
    </row>
    <row r="2776" spans="1:8" x14ac:dyDescent="0.2">
      <c r="A2776" s="3">
        <v>8554</v>
      </c>
      <c r="B2776" s="3" t="s">
        <v>3011</v>
      </c>
      <c r="C2776" s="3" t="s">
        <v>3010</v>
      </c>
      <c r="D2776" s="3" t="s">
        <v>2799</v>
      </c>
      <c r="G2776" s="19">
        <v>8548</v>
      </c>
      <c r="H2776" s="19" t="s">
        <v>4568</v>
      </c>
    </row>
    <row r="2777" spans="1:8" x14ac:dyDescent="0.2">
      <c r="A2777" s="3">
        <v>8556</v>
      </c>
      <c r="B2777" s="3" t="s">
        <v>3010</v>
      </c>
      <c r="C2777" s="3" t="s">
        <v>3010</v>
      </c>
      <c r="D2777" s="3" t="s">
        <v>2799</v>
      </c>
      <c r="G2777" s="19">
        <v>8552</v>
      </c>
      <c r="H2777" s="19" t="s">
        <v>4569</v>
      </c>
    </row>
    <row r="2778" spans="1:8" x14ac:dyDescent="0.2">
      <c r="A2778" s="3">
        <v>8556</v>
      </c>
      <c r="B2778" s="3" t="s">
        <v>3012</v>
      </c>
      <c r="C2778" s="3" t="s">
        <v>3010</v>
      </c>
      <c r="D2778" s="3" t="s">
        <v>2799</v>
      </c>
      <c r="G2778" s="19">
        <v>8553</v>
      </c>
      <c r="H2778" s="19" t="s">
        <v>4569</v>
      </c>
    </row>
    <row r="2779" spans="1:8" x14ac:dyDescent="0.2">
      <c r="A2779" s="3">
        <v>8556</v>
      </c>
      <c r="B2779" s="3" t="s">
        <v>3013</v>
      </c>
      <c r="C2779" s="3" t="s">
        <v>3010</v>
      </c>
      <c r="D2779" s="3" t="s">
        <v>2799</v>
      </c>
      <c r="G2779" s="19">
        <v>8554</v>
      </c>
      <c r="H2779" s="19" t="s">
        <v>4569</v>
      </c>
    </row>
    <row r="2780" spans="1:8" x14ac:dyDescent="0.2">
      <c r="A2780" s="3">
        <v>8556</v>
      </c>
      <c r="B2780" s="3" t="s">
        <v>3014</v>
      </c>
      <c r="C2780" s="3" t="s">
        <v>3010</v>
      </c>
      <c r="D2780" s="3" t="s">
        <v>2799</v>
      </c>
      <c r="G2780" s="19">
        <v>8555</v>
      </c>
      <c r="H2780" s="19" t="s">
        <v>4569</v>
      </c>
    </row>
    <row r="2781" spans="1:8" x14ac:dyDescent="0.2">
      <c r="A2781" s="3">
        <v>8564</v>
      </c>
      <c r="B2781" s="3" t="s">
        <v>3015</v>
      </c>
      <c r="C2781" s="3" t="s">
        <v>3010</v>
      </c>
      <c r="D2781" s="3" t="s">
        <v>2799</v>
      </c>
      <c r="G2781" s="19">
        <v>8556</v>
      </c>
      <c r="H2781" s="19" t="s">
        <v>4569</v>
      </c>
    </row>
    <row r="2782" spans="1:8" x14ac:dyDescent="0.2">
      <c r="A2782" s="3">
        <v>6517</v>
      </c>
      <c r="B2782" s="3" t="s">
        <v>3016</v>
      </c>
      <c r="C2782" s="3" t="s">
        <v>3017</v>
      </c>
      <c r="D2782" s="3" t="s">
        <v>3018</v>
      </c>
      <c r="G2782" s="19">
        <v>8558</v>
      </c>
      <c r="H2782" s="19" t="s">
        <v>4569</v>
      </c>
    </row>
    <row r="2783" spans="1:8" x14ac:dyDescent="0.2">
      <c r="A2783" s="3">
        <v>6532</v>
      </c>
      <c r="B2783" s="3" t="s">
        <v>3019</v>
      </c>
      <c r="C2783" s="3" t="s">
        <v>3017</v>
      </c>
      <c r="D2783" s="3" t="s">
        <v>3018</v>
      </c>
      <c r="G2783" s="19">
        <v>8560</v>
      </c>
      <c r="H2783" s="19" t="s">
        <v>4569</v>
      </c>
    </row>
    <row r="2784" spans="1:8" x14ac:dyDescent="0.2">
      <c r="A2784" s="3">
        <v>6500</v>
      </c>
      <c r="B2784" s="3" t="s">
        <v>3020</v>
      </c>
      <c r="C2784" s="3" t="s">
        <v>3020</v>
      </c>
      <c r="D2784" s="3" t="s">
        <v>3018</v>
      </c>
      <c r="G2784" s="19">
        <v>8561</v>
      </c>
      <c r="H2784" s="19" t="s">
        <v>4569</v>
      </c>
    </row>
    <row r="2785" spans="1:8" x14ac:dyDescent="0.2">
      <c r="A2785" s="3">
        <v>6503</v>
      </c>
      <c r="B2785" s="3" t="s">
        <v>3020</v>
      </c>
      <c r="C2785" s="3" t="s">
        <v>3020</v>
      </c>
      <c r="D2785" s="3" t="s">
        <v>3018</v>
      </c>
      <c r="G2785" s="19">
        <v>8564</v>
      </c>
      <c r="H2785" s="19" t="s">
        <v>4569</v>
      </c>
    </row>
    <row r="2786" spans="1:8" x14ac:dyDescent="0.2">
      <c r="A2786" s="3">
        <v>6512</v>
      </c>
      <c r="B2786" s="3" t="s">
        <v>3021</v>
      </c>
      <c r="C2786" s="3" t="s">
        <v>3020</v>
      </c>
      <c r="D2786" s="3" t="s">
        <v>3018</v>
      </c>
      <c r="G2786" s="19">
        <v>8565</v>
      </c>
      <c r="H2786" s="19" t="s">
        <v>4569</v>
      </c>
    </row>
    <row r="2787" spans="1:8" x14ac:dyDescent="0.2">
      <c r="A2787" s="3">
        <v>6513</v>
      </c>
      <c r="B2787" s="3" t="s">
        <v>3022</v>
      </c>
      <c r="C2787" s="3" t="s">
        <v>3020</v>
      </c>
      <c r="D2787" s="3" t="s">
        <v>3018</v>
      </c>
      <c r="G2787" s="19">
        <v>8566</v>
      </c>
      <c r="H2787" s="19" t="s">
        <v>4569</v>
      </c>
    </row>
    <row r="2788" spans="1:8" x14ac:dyDescent="0.2">
      <c r="A2788" s="3">
        <v>6514</v>
      </c>
      <c r="B2788" s="3" t="s">
        <v>3023</v>
      </c>
      <c r="C2788" s="3" t="s">
        <v>3020</v>
      </c>
      <c r="D2788" s="3" t="s">
        <v>3018</v>
      </c>
      <c r="G2788" s="19">
        <v>8570</v>
      </c>
      <c r="H2788" s="19" t="s">
        <v>4569</v>
      </c>
    </row>
    <row r="2789" spans="1:8" x14ac:dyDescent="0.2">
      <c r="A2789" s="3">
        <v>6515</v>
      </c>
      <c r="B2789" s="3" t="s">
        <v>3024</v>
      </c>
      <c r="C2789" s="3" t="s">
        <v>3020</v>
      </c>
      <c r="D2789" s="3" t="s">
        <v>3018</v>
      </c>
      <c r="G2789" s="19">
        <v>8572</v>
      </c>
      <c r="H2789" s="19" t="s">
        <v>4569</v>
      </c>
    </row>
    <row r="2790" spans="1:8" x14ac:dyDescent="0.2">
      <c r="A2790" s="3">
        <v>6518</v>
      </c>
      <c r="B2790" s="3" t="s">
        <v>3025</v>
      </c>
      <c r="C2790" s="3" t="s">
        <v>3020</v>
      </c>
      <c r="D2790" s="3" t="s">
        <v>3018</v>
      </c>
      <c r="G2790" s="19">
        <v>8573</v>
      </c>
      <c r="H2790" s="19" t="s">
        <v>4569</v>
      </c>
    </row>
    <row r="2791" spans="1:8" x14ac:dyDescent="0.2">
      <c r="A2791" s="3">
        <v>6523</v>
      </c>
      <c r="B2791" s="3" t="s">
        <v>3026</v>
      </c>
      <c r="C2791" s="3" t="s">
        <v>3020</v>
      </c>
      <c r="D2791" s="3" t="s">
        <v>3018</v>
      </c>
      <c r="G2791" s="19">
        <v>8574</v>
      </c>
      <c r="H2791" s="19" t="s">
        <v>4569</v>
      </c>
    </row>
    <row r="2792" spans="1:8" x14ac:dyDescent="0.2">
      <c r="A2792" s="3">
        <v>6524</v>
      </c>
      <c r="B2792" s="3" t="s">
        <v>3027</v>
      </c>
      <c r="C2792" s="3" t="s">
        <v>3020</v>
      </c>
      <c r="D2792" s="3" t="s">
        <v>3018</v>
      </c>
      <c r="G2792" s="19">
        <v>8575</v>
      </c>
      <c r="H2792" s="19" t="s">
        <v>4569</v>
      </c>
    </row>
    <row r="2793" spans="1:8" x14ac:dyDescent="0.2">
      <c r="A2793" s="3">
        <v>6525</v>
      </c>
      <c r="B2793" s="3" t="s">
        <v>3028</v>
      </c>
      <c r="C2793" s="3" t="s">
        <v>3020</v>
      </c>
      <c r="D2793" s="3" t="s">
        <v>3018</v>
      </c>
      <c r="G2793" s="19">
        <v>8576</v>
      </c>
      <c r="H2793" s="19" t="s">
        <v>4569</v>
      </c>
    </row>
    <row r="2794" spans="1:8" x14ac:dyDescent="0.2">
      <c r="A2794" s="3">
        <v>6528</v>
      </c>
      <c r="B2794" s="3" t="s">
        <v>3029</v>
      </c>
      <c r="C2794" s="3" t="s">
        <v>3020</v>
      </c>
      <c r="D2794" s="3" t="s">
        <v>3018</v>
      </c>
      <c r="G2794" s="19">
        <v>8577</v>
      </c>
      <c r="H2794" s="19" t="s">
        <v>4569</v>
      </c>
    </row>
    <row r="2795" spans="1:8" x14ac:dyDescent="0.2">
      <c r="A2795" s="3">
        <v>6582</v>
      </c>
      <c r="B2795" s="3" t="s">
        <v>3030</v>
      </c>
      <c r="C2795" s="3" t="s">
        <v>3020</v>
      </c>
      <c r="D2795" s="3" t="s">
        <v>3018</v>
      </c>
      <c r="G2795" s="19">
        <v>8580</v>
      </c>
      <c r="H2795" s="19" t="s">
        <v>4569</v>
      </c>
    </row>
    <row r="2796" spans="1:8" x14ac:dyDescent="0.2">
      <c r="A2796" s="3">
        <v>6583</v>
      </c>
      <c r="B2796" s="3" t="s">
        <v>3031</v>
      </c>
      <c r="C2796" s="3" t="s">
        <v>3020</v>
      </c>
      <c r="D2796" s="3" t="s">
        <v>3018</v>
      </c>
      <c r="G2796" s="19">
        <v>8581</v>
      </c>
      <c r="H2796" s="19" t="s">
        <v>4569</v>
      </c>
    </row>
    <row r="2797" spans="1:8" x14ac:dyDescent="0.2">
      <c r="A2797" s="3">
        <v>6584</v>
      </c>
      <c r="B2797" s="3" t="s">
        <v>3032</v>
      </c>
      <c r="C2797" s="3" t="s">
        <v>3020</v>
      </c>
      <c r="D2797" s="3" t="s">
        <v>3018</v>
      </c>
      <c r="G2797" s="19">
        <v>8582</v>
      </c>
      <c r="H2797" s="19" t="s">
        <v>4569</v>
      </c>
    </row>
    <row r="2798" spans="1:8" x14ac:dyDescent="0.2">
      <c r="A2798" s="3">
        <v>6702</v>
      </c>
      <c r="B2798" s="3" t="s">
        <v>3033</v>
      </c>
      <c r="C2798" s="3" t="s">
        <v>3020</v>
      </c>
      <c r="D2798" s="3" t="s">
        <v>3018</v>
      </c>
      <c r="G2798" s="19">
        <v>8583</v>
      </c>
      <c r="H2798" s="19" t="s">
        <v>4569</v>
      </c>
    </row>
    <row r="2799" spans="1:8" x14ac:dyDescent="0.2">
      <c r="A2799" s="3">
        <v>6593</v>
      </c>
      <c r="B2799" s="3" t="s">
        <v>3034</v>
      </c>
      <c r="C2799" s="3" t="s">
        <v>3034</v>
      </c>
      <c r="D2799" s="3" t="s">
        <v>3018</v>
      </c>
      <c r="G2799" s="19">
        <v>8584</v>
      </c>
      <c r="H2799" s="19" t="s">
        <v>4569</v>
      </c>
    </row>
    <row r="2800" spans="1:8" x14ac:dyDescent="0.2">
      <c r="A2800" s="3">
        <v>6599</v>
      </c>
      <c r="B2800" s="3" t="s">
        <v>3035</v>
      </c>
      <c r="C2800" s="3" t="s">
        <v>3034</v>
      </c>
      <c r="D2800" s="3" t="s">
        <v>3018</v>
      </c>
      <c r="G2800" s="19">
        <v>8585</v>
      </c>
      <c r="H2800" s="19" t="s">
        <v>4569</v>
      </c>
    </row>
    <row r="2801" spans="1:8" x14ac:dyDescent="0.2">
      <c r="A2801" s="3">
        <v>6810</v>
      </c>
      <c r="B2801" s="3" t="s">
        <v>3036</v>
      </c>
      <c r="C2801" s="3" t="s">
        <v>3036</v>
      </c>
      <c r="D2801" s="3" t="s">
        <v>3018</v>
      </c>
      <c r="G2801" s="19">
        <v>8586</v>
      </c>
      <c r="H2801" s="19" t="s">
        <v>4569</v>
      </c>
    </row>
    <row r="2802" spans="1:8" x14ac:dyDescent="0.2">
      <c r="A2802" s="3">
        <v>6533</v>
      </c>
      <c r="B2802" s="3" t="s">
        <v>3037</v>
      </c>
      <c r="C2802" s="3" t="s">
        <v>3037</v>
      </c>
      <c r="D2802" s="3" t="s">
        <v>3018</v>
      </c>
      <c r="G2802" s="19">
        <v>8587</v>
      </c>
      <c r="H2802" s="19" t="s">
        <v>4569</v>
      </c>
    </row>
    <row r="2803" spans="1:8" x14ac:dyDescent="0.2">
      <c r="A2803" s="3">
        <v>6592</v>
      </c>
      <c r="B2803" s="3" t="s">
        <v>3038</v>
      </c>
      <c r="C2803" s="3" t="s">
        <v>3039</v>
      </c>
      <c r="D2803" s="3" t="s">
        <v>3018</v>
      </c>
      <c r="G2803" s="19">
        <v>8588</v>
      </c>
      <c r="H2803" s="19" t="s">
        <v>4569</v>
      </c>
    </row>
    <row r="2804" spans="1:8" x14ac:dyDescent="0.2">
      <c r="A2804" s="3">
        <v>6715</v>
      </c>
      <c r="B2804" s="3" t="s">
        <v>3040</v>
      </c>
      <c r="C2804" s="3" t="s">
        <v>3041</v>
      </c>
      <c r="D2804" s="3" t="s">
        <v>3018</v>
      </c>
      <c r="G2804" s="19">
        <v>8589</v>
      </c>
      <c r="H2804" s="19" t="s">
        <v>4569</v>
      </c>
    </row>
    <row r="2805" spans="1:8" x14ac:dyDescent="0.2">
      <c r="A2805" s="3">
        <v>6716</v>
      </c>
      <c r="B2805" s="3" t="s">
        <v>3041</v>
      </c>
      <c r="C2805" s="3" t="s">
        <v>3041</v>
      </c>
      <c r="D2805" s="3" t="s">
        <v>3018</v>
      </c>
      <c r="G2805" s="19">
        <v>8590</v>
      </c>
      <c r="H2805" s="19" t="s">
        <v>4569</v>
      </c>
    </row>
    <row r="2806" spans="1:8" x14ac:dyDescent="0.2">
      <c r="A2806" s="3">
        <v>6716</v>
      </c>
      <c r="B2806" s="3" t="s">
        <v>3042</v>
      </c>
      <c r="C2806" s="3" t="s">
        <v>3041</v>
      </c>
      <c r="D2806" s="3" t="s">
        <v>3018</v>
      </c>
      <c r="G2806" s="19">
        <v>8592</v>
      </c>
      <c r="H2806" s="19" t="s">
        <v>4569</v>
      </c>
    </row>
    <row r="2807" spans="1:8" x14ac:dyDescent="0.2">
      <c r="A2807" s="3">
        <v>6716</v>
      </c>
      <c r="B2807" s="3" t="s">
        <v>3043</v>
      </c>
      <c r="C2807" s="3" t="s">
        <v>3041</v>
      </c>
      <c r="D2807" s="3" t="s">
        <v>3018</v>
      </c>
      <c r="G2807" s="19">
        <v>8593</v>
      </c>
      <c r="H2807" s="19" t="s">
        <v>4569</v>
      </c>
    </row>
    <row r="2808" spans="1:8" x14ac:dyDescent="0.2">
      <c r="A2808" s="3">
        <v>6721</v>
      </c>
      <c r="B2808" s="3" t="s">
        <v>3044</v>
      </c>
      <c r="C2808" s="3" t="s">
        <v>3041</v>
      </c>
      <c r="D2808" s="3" t="s">
        <v>3018</v>
      </c>
      <c r="G2808" s="19">
        <v>8594</v>
      </c>
      <c r="H2808" s="19" t="s">
        <v>4569</v>
      </c>
    </row>
    <row r="2809" spans="1:8" x14ac:dyDescent="0.2">
      <c r="A2809" s="3">
        <v>6722</v>
      </c>
      <c r="B2809" s="3" t="s">
        <v>3045</v>
      </c>
      <c r="C2809" s="3" t="s">
        <v>3041</v>
      </c>
      <c r="D2809" s="3" t="s">
        <v>3018</v>
      </c>
      <c r="G2809" s="19">
        <v>8595</v>
      </c>
      <c r="H2809" s="19" t="s">
        <v>4569</v>
      </c>
    </row>
    <row r="2810" spans="1:8" x14ac:dyDescent="0.2">
      <c r="A2810" s="3">
        <v>6723</v>
      </c>
      <c r="B2810" s="3" t="s">
        <v>3046</v>
      </c>
      <c r="C2810" s="3" t="s">
        <v>3041</v>
      </c>
      <c r="D2810" s="3" t="s">
        <v>3018</v>
      </c>
      <c r="G2810" s="19">
        <v>8596</v>
      </c>
      <c r="H2810" s="19" t="s">
        <v>4569</v>
      </c>
    </row>
    <row r="2811" spans="1:8" x14ac:dyDescent="0.2">
      <c r="A2811" s="3">
        <v>6723</v>
      </c>
      <c r="B2811" s="3" t="s">
        <v>3047</v>
      </c>
      <c r="C2811" s="3" t="s">
        <v>3041</v>
      </c>
      <c r="D2811" s="3" t="s">
        <v>3018</v>
      </c>
      <c r="G2811" s="19">
        <v>8597</v>
      </c>
      <c r="H2811" s="19" t="s">
        <v>4569</v>
      </c>
    </row>
    <row r="2812" spans="1:8" x14ac:dyDescent="0.2">
      <c r="A2812" s="3">
        <v>6723</v>
      </c>
      <c r="B2812" s="3" t="s">
        <v>3048</v>
      </c>
      <c r="C2812" s="3" t="s">
        <v>3041</v>
      </c>
      <c r="D2812" s="3" t="s">
        <v>3018</v>
      </c>
      <c r="G2812" s="19">
        <v>8598</v>
      </c>
      <c r="H2812" s="19" t="s">
        <v>4569</v>
      </c>
    </row>
    <row r="2813" spans="1:8" x14ac:dyDescent="0.2">
      <c r="A2813" s="3">
        <v>6724</v>
      </c>
      <c r="B2813" s="3" t="s">
        <v>3049</v>
      </c>
      <c r="C2813" s="3" t="s">
        <v>3041</v>
      </c>
      <c r="D2813" s="3" t="s">
        <v>3018</v>
      </c>
      <c r="G2813" s="19">
        <v>8599</v>
      </c>
      <c r="H2813" s="19" t="s">
        <v>4569</v>
      </c>
    </row>
    <row r="2814" spans="1:8" x14ac:dyDescent="0.2">
      <c r="A2814" s="3">
        <v>6724</v>
      </c>
      <c r="B2814" s="3" t="s">
        <v>3050</v>
      </c>
      <c r="C2814" s="3" t="s">
        <v>3041</v>
      </c>
      <c r="D2814" s="3" t="s">
        <v>3018</v>
      </c>
      <c r="G2814" s="19">
        <v>8600</v>
      </c>
      <c r="H2814" s="19" t="s">
        <v>4553</v>
      </c>
    </row>
    <row r="2815" spans="1:8" x14ac:dyDescent="0.2">
      <c r="A2815" s="3">
        <v>6717</v>
      </c>
      <c r="B2815" s="3" t="s">
        <v>3051</v>
      </c>
      <c r="C2815" s="3" t="s">
        <v>3052</v>
      </c>
      <c r="D2815" s="3" t="s">
        <v>3018</v>
      </c>
      <c r="G2815" s="19">
        <v>8602</v>
      </c>
      <c r="H2815" s="19" t="s">
        <v>4553</v>
      </c>
    </row>
    <row r="2816" spans="1:8" x14ac:dyDescent="0.2">
      <c r="A2816" s="3">
        <v>6717</v>
      </c>
      <c r="B2816" s="3" t="s">
        <v>3053</v>
      </c>
      <c r="C2816" s="3" t="s">
        <v>3052</v>
      </c>
      <c r="D2816" s="3" t="s">
        <v>3018</v>
      </c>
      <c r="G2816" s="19">
        <v>8603</v>
      </c>
      <c r="H2816" s="19" t="s">
        <v>4553</v>
      </c>
    </row>
    <row r="2817" spans="1:8" x14ac:dyDescent="0.2">
      <c r="A2817" s="3">
        <v>6718</v>
      </c>
      <c r="B2817" s="3" t="s">
        <v>3054</v>
      </c>
      <c r="C2817" s="3" t="s">
        <v>3052</v>
      </c>
      <c r="D2817" s="3" t="s">
        <v>3018</v>
      </c>
      <c r="G2817" s="19">
        <v>8604</v>
      </c>
      <c r="H2817" s="19" t="s">
        <v>4553</v>
      </c>
    </row>
    <row r="2818" spans="1:8" x14ac:dyDescent="0.2">
      <c r="A2818" s="3">
        <v>6718</v>
      </c>
      <c r="B2818" s="3" t="s">
        <v>3055</v>
      </c>
      <c r="C2818" s="3" t="s">
        <v>3052</v>
      </c>
      <c r="D2818" s="3" t="s">
        <v>3018</v>
      </c>
      <c r="G2818" s="19">
        <v>8605</v>
      </c>
      <c r="H2818" s="19" t="s">
        <v>4553</v>
      </c>
    </row>
    <row r="2819" spans="1:8" x14ac:dyDescent="0.2">
      <c r="A2819" s="3">
        <v>6719</v>
      </c>
      <c r="B2819" s="3" t="s">
        <v>3056</v>
      </c>
      <c r="C2819" s="3" t="s">
        <v>3052</v>
      </c>
      <c r="D2819" s="3" t="s">
        <v>3018</v>
      </c>
      <c r="G2819" s="19">
        <v>8606</v>
      </c>
      <c r="H2819" s="19" t="s">
        <v>4553</v>
      </c>
    </row>
    <row r="2820" spans="1:8" x14ac:dyDescent="0.2">
      <c r="A2820" s="3">
        <v>6719</v>
      </c>
      <c r="B2820" s="3" t="s">
        <v>3056</v>
      </c>
      <c r="C2820" s="3" t="s">
        <v>3052</v>
      </c>
      <c r="D2820" s="3" t="s">
        <v>3018</v>
      </c>
      <c r="G2820" s="19">
        <v>8607</v>
      </c>
      <c r="H2820" s="19" t="s">
        <v>4553</v>
      </c>
    </row>
    <row r="2821" spans="1:8" x14ac:dyDescent="0.2">
      <c r="A2821" s="3">
        <v>6720</v>
      </c>
      <c r="B2821" s="3" t="s">
        <v>3057</v>
      </c>
      <c r="C2821" s="3" t="s">
        <v>3052</v>
      </c>
      <c r="D2821" s="3" t="s">
        <v>3018</v>
      </c>
      <c r="G2821" s="19">
        <v>8608</v>
      </c>
      <c r="H2821" s="19" t="s">
        <v>4553</v>
      </c>
    </row>
    <row r="2822" spans="1:8" x14ac:dyDescent="0.2">
      <c r="A2822" s="3">
        <v>6720</v>
      </c>
      <c r="B2822" s="3" t="s">
        <v>3058</v>
      </c>
      <c r="C2822" s="3" t="s">
        <v>3052</v>
      </c>
      <c r="D2822" s="3" t="s">
        <v>3018</v>
      </c>
      <c r="G2822" s="19">
        <v>8610</v>
      </c>
      <c r="H2822" s="19" t="s">
        <v>4553</v>
      </c>
    </row>
    <row r="2823" spans="1:8" x14ac:dyDescent="0.2">
      <c r="A2823" s="3">
        <v>6713</v>
      </c>
      <c r="B2823" s="3" t="s">
        <v>3059</v>
      </c>
      <c r="C2823" s="3" t="s">
        <v>3060</v>
      </c>
      <c r="D2823" s="3" t="s">
        <v>3018</v>
      </c>
      <c r="G2823" s="19">
        <v>8614</v>
      </c>
      <c r="H2823" s="19" t="s">
        <v>4553</v>
      </c>
    </row>
    <row r="2824" spans="1:8" x14ac:dyDescent="0.2">
      <c r="A2824" s="3">
        <v>6714</v>
      </c>
      <c r="B2824" s="3" t="s">
        <v>3061</v>
      </c>
      <c r="C2824" s="3" t="s">
        <v>3060</v>
      </c>
      <c r="D2824" s="3" t="s">
        <v>3018</v>
      </c>
      <c r="G2824" s="19">
        <v>8615</v>
      </c>
      <c r="H2824" s="19" t="s">
        <v>4553</v>
      </c>
    </row>
    <row r="2825" spans="1:8" x14ac:dyDescent="0.2">
      <c r="A2825" s="3">
        <v>6721</v>
      </c>
      <c r="B2825" s="3" t="s">
        <v>3062</v>
      </c>
      <c r="C2825" s="3" t="s">
        <v>3060</v>
      </c>
      <c r="D2825" s="3" t="s">
        <v>3018</v>
      </c>
      <c r="G2825" s="19">
        <v>8616</v>
      </c>
      <c r="H2825" s="19" t="s">
        <v>4553</v>
      </c>
    </row>
    <row r="2826" spans="1:8" x14ac:dyDescent="0.2">
      <c r="A2826" s="3">
        <v>6780</v>
      </c>
      <c r="B2826" s="3" t="s">
        <v>3063</v>
      </c>
      <c r="C2826" s="3" t="s">
        <v>3063</v>
      </c>
      <c r="D2826" s="3" t="s">
        <v>3018</v>
      </c>
      <c r="G2826" s="19">
        <v>8617</v>
      </c>
      <c r="H2826" s="19" t="s">
        <v>4553</v>
      </c>
    </row>
    <row r="2827" spans="1:8" x14ac:dyDescent="0.2">
      <c r="A2827" s="3">
        <v>6780</v>
      </c>
      <c r="B2827" s="3" t="s">
        <v>3064</v>
      </c>
      <c r="C2827" s="3" t="s">
        <v>3063</v>
      </c>
      <c r="D2827" s="3" t="s">
        <v>3018</v>
      </c>
      <c r="G2827" s="19">
        <v>8618</v>
      </c>
      <c r="H2827" s="19" t="s">
        <v>4553</v>
      </c>
    </row>
    <row r="2828" spans="1:8" x14ac:dyDescent="0.2">
      <c r="A2828" s="3">
        <v>6781</v>
      </c>
      <c r="B2828" s="3" t="s">
        <v>3065</v>
      </c>
      <c r="C2828" s="3" t="s">
        <v>3066</v>
      </c>
      <c r="D2828" s="3" t="s">
        <v>3018</v>
      </c>
      <c r="G2828" s="19">
        <v>8620</v>
      </c>
      <c r="H2828" s="19" t="s">
        <v>4553</v>
      </c>
    </row>
    <row r="2829" spans="1:8" x14ac:dyDescent="0.2">
      <c r="A2829" s="3">
        <v>6781</v>
      </c>
      <c r="B2829" s="3" t="s">
        <v>3066</v>
      </c>
      <c r="C2829" s="3" t="s">
        <v>3066</v>
      </c>
      <c r="D2829" s="3" t="s">
        <v>3018</v>
      </c>
      <c r="G2829" s="19">
        <v>8623</v>
      </c>
      <c r="H2829" s="19" t="s">
        <v>4553</v>
      </c>
    </row>
    <row r="2830" spans="1:8" x14ac:dyDescent="0.2">
      <c r="A2830" s="3">
        <v>6743</v>
      </c>
      <c r="B2830" s="3" t="s">
        <v>3067</v>
      </c>
      <c r="C2830" s="3" t="s">
        <v>3068</v>
      </c>
      <c r="D2830" s="3" t="s">
        <v>3018</v>
      </c>
      <c r="G2830" s="19">
        <v>8624</v>
      </c>
      <c r="H2830" s="19" t="s">
        <v>4553</v>
      </c>
    </row>
    <row r="2831" spans="1:8" x14ac:dyDescent="0.2">
      <c r="A2831" s="3">
        <v>6774</v>
      </c>
      <c r="B2831" s="3" t="s">
        <v>3069</v>
      </c>
      <c r="C2831" s="3" t="s">
        <v>3069</v>
      </c>
      <c r="D2831" s="3" t="s">
        <v>3018</v>
      </c>
      <c r="G2831" s="19">
        <v>8625</v>
      </c>
      <c r="H2831" s="19" t="s">
        <v>4553</v>
      </c>
    </row>
    <row r="2832" spans="1:8" x14ac:dyDescent="0.2">
      <c r="A2832" s="3">
        <v>6746</v>
      </c>
      <c r="B2832" s="3" t="s">
        <v>3070</v>
      </c>
      <c r="C2832" s="3" t="s">
        <v>3071</v>
      </c>
      <c r="D2832" s="3" t="s">
        <v>3018</v>
      </c>
      <c r="G2832" s="19">
        <v>8626</v>
      </c>
      <c r="H2832" s="19" t="s">
        <v>4553</v>
      </c>
    </row>
    <row r="2833" spans="1:8" x14ac:dyDescent="0.2">
      <c r="A2833" s="3">
        <v>6746</v>
      </c>
      <c r="B2833" s="3" t="s">
        <v>3072</v>
      </c>
      <c r="C2833" s="3" t="s">
        <v>3071</v>
      </c>
      <c r="D2833" s="3" t="s">
        <v>3018</v>
      </c>
      <c r="G2833" s="19">
        <v>8627</v>
      </c>
      <c r="H2833" s="19" t="s">
        <v>4553</v>
      </c>
    </row>
    <row r="2834" spans="1:8" x14ac:dyDescent="0.2">
      <c r="A2834" s="3">
        <v>6746</v>
      </c>
      <c r="B2834" s="3" t="s">
        <v>3073</v>
      </c>
      <c r="C2834" s="3" t="s">
        <v>3071</v>
      </c>
      <c r="D2834" s="3" t="s">
        <v>3018</v>
      </c>
      <c r="G2834" s="19">
        <v>8630</v>
      </c>
      <c r="H2834" s="19" t="s">
        <v>4553</v>
      </c>
    </row>
    <row r="2835" spans="1:8" x14ac:dyDescent="0.2">
      <c r="A2835" s="3">
        <v>6747</v>
      </c>
      <c r="B2835" s="3" t="s">
        <v>3074</v>
      </c>
      <c r="C2835" s="3" t="s">
        <v>3071</v>
      </c>
      <c r="D2835" s="3" t="s">
        <v>3018</v>
      </c>
      <c r="G2835" s="19">
        <v>8632</v>
      </c>
      <c r="H2835" s="19" t="s">
        <v>4553</v>
      </c>
    </row>
    <row r="2836" spans="1:8" x14ac:dyDescent="0.2">
      <c r="A2836" s="3">
        <v>6748</v>
      </c>
      <c r="B2836" s="3" t="s">
        <v>3075</v>
      </c>
      <c r="C2836" s="3" t="s">
        <v>3071</v>
      </c>
      <c r="D2836" s="3" t="s">
        <v>3018</v>
      </c>
      <c r="G2836" s="19">
        <v>8633</v>
      </c>
      <c r="H2836" s="19" t="s">
        <v>4553</v>
      </c>
    </row>
    <row r="2837" spans="1:8" x14ac:dyDescent="0.2">
      <c r="A2837" s="3">
        <v>6749</v>
      </c>
      <c r="B2837" s="3" t="s">
        <v>3076</v>
      </c>
      <c r="C2837" s="3" t="s">
        <v>3071</v>
      </c>
      <c r="D2837" s="3" t="s">
        <v>3018</v>
      </c>
      <c r="G2837" s="19">
        <v>8634</v>
      </c>
      <c r="H2837" s="19" t="s">
        <v>4553</v>
      </c>
    </row>
    <row r="2838" spans="1:8" x14ac:dyDescent="0.2">
      <c r="A2838" s="3">
        <v>6749</v>
      </c>
      <c r="B2838" s="3" t="s">
        <v>3077</v>
      </c>
      <c r="C2838" s="3" t="s">
        <v>3071</v>
      </c>
      <c r="D2838" s="3" t="s">
        <v>3018</v>
      </c>
      <c r="G2838" s="19">
        <v>8635</v>
      </c>
      <c r="H2838" s="19" t="s">
        <v>4553</v>
      </c>
    </row>
    <row r="2839" spans="1:8" x14ac:dyDescent="0.2">
      <c r="A2839" s="3">
        <v>6760</v>
      </c>
      <c r="B2839" s="3" t="s">
        <v>3071</v>
      </c>
      <c r="C2839" s="3" t="s">
        <v>3071</v>
      </c>
      <c r="D2839" s="3" t="s">
        <v>3018</v>
      </c>
      <c r="G2839" s="19">
        <v>8636</v>
      </c>
      <c r="H2839" s="19" t="s">
        <v>4553</v>
      </c>
    </row>
    <row r="2840" spans="1:8" x14ac:dyDescent="0.2">
      <c r="A2840" s="3">
        <v>6760</v>
      </c>
      <c r="B2840" s="3" t="s">
        <v>3078</v>
      </c>
      <c r="C2840" s="3" t="s">
        <v>3071</v>
      </c>
      <c r="D2840" s="3" t="s">
        <v>3018</v>
      </c>
      <c r="G2840" s="19">
        <v>8637</v>
      </c>
      <c r="H2840" s="19" t="s">
        <v>4553</v>
      </c>
    </row>
    <row r="2841" spans="1:8" x14ac:dyDescent="0.2">
      <c r="A2841" s="3">
        <v>6760</v>
      </c>
      <c r="B2841" s="3" t="s">
        <v>3079</v>
      </c>
      <c r="C2841" s="3" t="s">
        <v>3071</v>
      </c>
      <c r="D2841" s="3" t="s">
        <v>3018</v>
      </c>
      <c r="G2841" s="19">
        <v>8638</v>
      </c>
      <c r="H2841" s="19" t="s">
        <v>4553</v>
      </c>
    </row>
    <row r="2842" spans="1:8" x14ac:dyDescent="0.2">
      <c r="A2842" s="3">
        <v>6760</v>
      </c>
      <c r="B2842" s="3" t="s">
        <v>3080</v>
      </c>
      <c r="C2842" s="3" t="s">
        <v>3071</v>
      </c>
      <c r="D2842" s="3" t="s">
        <v>3018</v>
      </c>
      <c r="G2842" s="19">
        <v>8640</v>
      </c>
      <c r="H2842" s="19" t="s">
        <v>4553</v>
      </c>
    </row>
    <row r="2843" spans="1:8" x14ac:dyDescent="0.2">
      <c r="A2843" s="3">
        <v>6760</v>
      </c>
      <c r="B2843" s="3" t="s">
        <v>3081</v>
      </c>
      <c r="C2843" s="3" t="s">
        <v>3071</v>
      </c>
      <c r="D2843" s="3" t="s">
        <v>3018</v>
      </c>
      <c r="G2843" s="19">
        <v>8645</v>
      </c>
      <c r="H2843" s="19" t="s">
        <v>4553</v>
      </c>
    </row>
    <row r="2844" spans="1:8" x14ac:dyDescent="0.2">
      <c r="A2844" s="3">
        <v>6760</v>
      </c>
      <c r="B2844" s="3" t="s">
        <v>3082</v>
      </c>
      <c r="C2844" s="3" t="s">
        <v>3071</v>
      </c>
      <c r="D2844" s="3" t="s">
        <v>3018</v>
      </c>
      <c r="G2844" s="19">
        <v>8646</v>
      </c>
      <c r="H2844" s="19" t="s">
        <v>4553</v>
      </c>
    </row>
    <row r="2845" spans="1:8" x14ac:dyDescent="0.2">
      <c r="A2845" s="3">
        <v>6763</v>
      </c>
      <c r="B2845" s="3" t="s">
        <v>3083</v>
      </c>
      <c r="C2845" s="3" t="s">
        <v>3071</v>
      </c>
      <c r="D2845" s="3" t="s">
        <v>3018</v>
      </c>
      <c r="G2845" s="19">
        <v>8700</v>
      </c>
      <c r="H2845" s="19" t="s">
        <v>4553</v>
      </c>
    </row>
    <row r="2846" spans="1:8" x14ac:dyDescent="0.2">
      <c r="A2846" s="3">
        <v>6763</v>
      </c>
      <c r="B2846" s="3" t="s">
        <v>3084</v>
      </c>
      <c r="C2846" s="3" t="s">
        <v>3071</v>
      </c>
      <c r="D2846" s="3" t="s">
        <v>3018</v>
      </c>
      <c r="G2846" s="19">
        <v>8702</v>
      </c>
      <c r="H2846" s="19" t="s">
        <v>4553</v>
      </c>
    </row>
    <row r="2847" spans="1:8" x14ac:dyDescent="0.2">
      <c r="A2847" s="3">
        <v>6764</v>
      </c>
      <c r="B2847" s="3" t="s">
        <v>3085</v>
      </c>
      <c r="C2847" s="3" t="s">
        <v>3071</v>
      </c>
      <c r="D2847" s="3" t="s">
        <v>3018</v>
      </c>
      <c r="G2847" s="19">
        <v>8703</v>
      </c>
      <c r="H2847" s="19" t="s">
        <v>4553</v>
      </c>
    </row>
    <row r="2848" spans="1:8" x14ac:dyDescent="0.2">
      <c r="A2848" s="3">
        <v>6745</v>
      </c>
      <c r="B2848" s="3" t="s">
        <v>3086</v>
      </c>
      <c r="C2848" s="3" t="s">
        <v>3086</v>
      </c>
      <c r="D2848" s="3" t="s">
        <v>3018</v>
      </c>
      <c r="G2848" s="19">
        <v>8704</v>
      </c>
      <c r="H2848" s="19" t="s">
        <v>4553</v>
      </c>
    </row>
    <row r="2849" spans="1:8" x14ac:dyDescent="0.2">
      <c r="A2849" s="3">
        <v>6744</v>
      </c>
      <c r="B2849" s="3" t="s">
        <v>3087</v>
      </c>
      <c r="C2849" s="3" t="s">
        <v>3087</v>
      </c>
      <c r="D2849" s="3" t="s">
        <v>3018</v>
      </c>
      <c r="G2849" s="19">
        <v>8706</v>
      </c>
      <c r="H2849" s="19" t="s">
        <v>4553</v>
      </c>
    </row>
    <row r="2850" spans="1:8" x14ac:dyDescent="0.2">
      <c r="A2850" s="3">
        <v>6742</v>
      </c>
      <c r="B2850" s="3" t="s">
        <v>3088</v>
      </c>
      <c r="C2850" s="3" t="s">
        <v>3088</v>
      </c>
      <c r="D2850" s="3" t="s">
        <v>3018</v>
      </c>
      <c r="G2850" s="19">
        <v>8707</v>
      </c>
      <c r="H2850" s="19" t="s">
        <v>4553</v>
      </c>
    </row>
    <row r="2851" spans="1:8" x14ac:dyDescent="0.2">
      <c r="A2851" s="3">
        <v>6772</v>
      </c>
      <c r="B2851" s="3" t="s">
        <v>3089</v>
      </c>
      <c r="C2851" s="3" t="s">
        <v>3090</v>
      </c>
      <c r="D2851" s="3" t="s">
        <v>3018</v>
      </c>
      <c r="G2851" s="19">
        <v>8708</v>
      </c>
      <c r="H2851" s="19" t="s">
        <v>4553</v>
      </c>
    </row>
    <row r="2852" spans="1:8" x14ac:dyDescent="0.2">
      <c r="A2852" s="3">
        <v>6773</v>
      </c>
      <c r="B2852" s="3" t="s">
        <v>3090</v>
      </c>
      <c r="C2852" s="3" t="s">
        <v>3090</v>
      </c>
      <c r="D2852" s="3" t="s">
        <v>3018</v>
      </c>
      <c r="G2852" s="19">
        <v>8712</v>
      </c>
      <c r="H2852" s="19" t="s">
        <v>4553</v>
      </c>
    </row>
    <row r="2853" spans="1:8" x14ac:dyDescent="0.2">
      <c r="A2853" s="3">
        <v>6775</v>
      </c>
      <c r="B2853" s="3" t="s">
        <v>3091</v>
      </c>
      <c r="C2853" s="3" t="s">
        <v>3092</v>
      </c>
      <c r="D2853" s="3" t="s">
        <v>3018</v>
      </c>
      <c r="G2853" s="19">
        <v>8713</v>
      </c>
      <c r="H2853" s="19" t="s">
        <v>4553</v>
      </c>
    </row>
    <row r="2854" spans="1:8" x14ac:dyDescent="0.2">
      <c r="A2854" s="3">
        <v>6776</v>
      </c>
      <c r="B2854" s="3" t="s">
        <v>3093</v>
      </c>
      <c r="C2854" s="3" t="s">
        <v>3092</v>
      </c>
      <c r="D2854" s="3" t="s">
        <v>3018</v>
      </c>
      <c r="G2854" s="19">
        <v>8714</v>
      </c>
      <c r="H2854" s="19" t="s">
        <v>4553</v>
      </c>
    </row>
    <row r="2855" spans="1:8" x14ac:dyDescent="0.2">
      <c r="A2855" s="3">
        <v>6777</v>
      </c>
      <c r="B2855" s="3" t="s">
        <v>3092</v>
      </c>
      <c r="C2855" s="3" t="s">
        <v>3092</v>
      </c>
      <c r="D2855" s="3" t="s">
        <v>3018</v>
      </c>
      <c r="G2855" s="19">
        <v>8715</v>
      </c>
      <c r="H2855" s="19" t="s">
        <v>4553</v>
      </c>
    </row>
    <row r="2856" spans="1:8" x14ac:dyDescent="0.2">
      <c r="A2856" s="3">
        <v>6777</v>
      </c>
      <c r="B2856" s="3" t="s">
        <v>3094</v>
      </c>
      <c r="C2856" s="3" t="s">
        <v>3092</v>
      </c>
      <c r="D2856" s="3" t="s">
        <v>3018</v>
      </c>
      <c r="G2856" s="19">
        <v>8716</v>
      </c>
      <c r="H2856" s="19" t="s">
        <v>4553</v>
      </c>
    </row>
    <row r="2857" spans="1:8" x14ac:dyDescent="0.2">
      <c r="A2857" s="3">
        <v>6612</v>
      </c>
      <c r="B2857" s="3" t="s">
        <v>3095</v>
      </c>
      <c r="C2857" s="3" t="s">
        <v>3095</v>
      </c>
      <c r="D2857" s="3" t="s">
        <v>3018</v>
      </c>
      <c r="G2857" s="19">
        <v>8717</v>
      </c>
      <c r="H2857" s="19" t="s">
        <v>4564</v>
      </c>
    </row>
    <row r="2858" spans="1:8" x14ac:dyDescent="0.2">
      <c r="A2858" s="3">
        <v>6645</v>
      </c>
      <c r="B2858" s="3" t="s">
        <v>3096</v>
      </c>
      <c r="C2858" s="3" t="s">
        <v>3096</v>
      </c>
      <c r="D2858" s="3" t="s">
        <v>3018</v>
      </c>
      <c r="G2858" s="19">
        <v>8718</v>
      </c>
      <c r="H2858" s="19" t="s">
        <v>4564</v>
      </c>
    </row>
    <row r="2859" spans="1:8" x14ac:dyDescent="0.2">
      <c r="A2859" s="3">
        <v>6614</v>
      </c>
      <c r="B2859" s="3" t="s">
        <v>3097</v>
      </c>
      <c r="C2859" s="3" t="s">
        <v>3097</v>
      </c>
      <c r="D2859" s="3" t="s">
        <v>3018</v>
      </c>
      <c r="G2859" s="19">
        <v>8722</v>
      </c>
      <c r="H2859" s="19" t="s">
        <v>4564</v>
      </c>
    </row>
    <row r="2860" spans="1:8" x14ac:dyDescent="0.2">
      <c r="A2860" s="3">
        <v>6614</v>
      </c>
      <c r="B2860" s="3" t="s">
        <v>3098</v>
      </c>
      <c r="C2860" s="3" t="s">
        <v>3097</v>
      </c>
      <c r="D2860" s="3" t="s">
        <v>3018</v>
      </c>
      <c r="G2860" s="19">
        <v>8723</v>
      </c>
      <c r="H2860" s="19" t="s">
        <v>4564</v>
      </c>
    </row>
    <row r="2861" spans="1:8" x14ac:dyDescent="0.2">
      <c r="A2861" s="3">
        <v>6596</v>
      </c>
      <c r="B2861" s="3" t="s">
        <v>3099</v>
      </c>
      <c r="C2861" s="3" t="s">
        <v>3099</v>
      </c>
      <c r="D2861" s="3" t="s">
        <v>3018</v>
      </c>
      <c r="G2861" s="19">
        <v>8725</v>
      </c>
      <c r="H2861" s="19" t="s">
        <v>4553</v>
      </c>
    </row>
    <row r="2862" spans="1:8" x14ac:dyDescent="0.2">
      <c r="A2862" s="3">
        <v>6595</v>
      </c>
      <c r="B2862" s="3" t="s">
        <v>3100</v>
      </c>
      <c r="C2862" s="3" t="s">
        <v>3101</v>
      </c>
      <c r="D2862" s="3" t="s">
        <v>3018</v>
      </c>
      <c r="G2862" s="19">
        <v>8726</v>
      </c>
      <c r="H2862" s="19" t="s">
        <v>4570</v>
      </c>
    </row>
    <row r="2863" spans="1:8" x14ac:dyDescent="0.2">
      <c r="A2863" s="3">
        <v>6600</v>
      </c>
      <c r="B2863" s="3" t="s">
        <v>3102</v>
      </c>
      <c r="C2863" s="3" t="s">
        <v>3102</v>
      </c>
      <c r="D2863" s="3" t="s">
        <v>3018</v>
      </c>
      <c r="G2863" s="19">
        <v>8727</v>
      </c>
      <c r="H2863" s="19" t="s">
        <v>4570</v>
      </c>
    </row>
    <row r="2864" spans="1:8" x14ac:dyDescent="0.2">
      <c r="A2864" s="3">
        <v>6600</v>
      </c>
      <c r="B2864" s="3" t="s">
        <v>3102</v>
      </c>
      <c r="C2864" s="3" t="s">
        <v>3102</v>
      </c>
      <c r="D2864" s="3" t="s">
        <v>3018</v>
      </c>
      <c r="G2864" s="19">
        <v>8730</v>
      </c>
      <c r="H2864" s="19" t="s">
        <v>4553</v>
      </c>
    </row>
    <row r="2865" spans="1:8" x14ac:dyDescent="0.2">
      <c r="A2865" s="3">
        <v>6600</v>
      </c>
      <c r="B2865" s="3" t="s">
        <v>3103</v>
      </c>
      <c r="C2865" s="3" t="s">
        <v>3102</v>
      </c>
      <c r="D2865" s="3" t="s">
        <v>3018</v>
      </c>
      <c r="G2865" s="19">
        <v>8732</v>
      </c>
      <c r="H2865" s="19" t="s">
        <v>4553</v>
      </c>
    </row>
    <row r="2866" spans="1:8" x14ac:dyDescent="0.2">
      <c r="A2866" s="3">
        <v>6605</v>
      </c>
      <c r="B2866" s="3" t="s">
        <v>3102</v>
      </c>
      <c r="C2866" s="3" t="s">
        <v>3102</v>
      </c>
      <c r="D2866" s="3" t="s">
        <v>3018</v>
      </c>
      <c r="G2866" s="19">
        <v>8733</v>
      </c>
      <c r="H2866" s="19" t="s">
        <v>4553</v>
      </c>
    </row>
    <row r="2867" spans="1:8" x14ac:dyDescent="0.2">
      <c r="A2867" s="3">
        <v>6616</v>
      </c>
      <c r="B2867" s="3" t="s">
        <v>3104</v>
      </c>
      <c r="C2867" s="3" t="s">
        <v>3104</v>
      </c>
      <c r="D2867" s="3" t="s">
        <v>3018</v>
      </c>
      <c r="G2867" s="19">
        <v>8734</v>
      </c>
      <c r="H2867" s="19" t="s">
        <v>4553</v>
      </c>
    </row>
    <row r="2868" spans="1:8" x14ac:dyDescent="0.2">
      <c r="A2868" s="3">
        <v>6618</v>
      </c>
      <c r="B2868" s="3" t="s">
        <v>3105</v>
      </c>
      <c r="C2868" s="3" t="s">
        <v>3104</v>
      </c>
      <c r="D2868" s="3" t="s">
        <v>3018</v>
      </c>
      <c r="G2868" s="19">
        <v>8735</v>
      </c>
      <c r="H2868" s="19" t="s">
        <v>4553</v>
      </c>
    </row>
    <row r="2869" spans="1:8" x14ac:dyDescent="0.2">
      <c r="A2869" s="3">
        <v>6647</v>
      </c>
      <c r="B2869" s="3" t="s">
        <v>3106</v>
      </c>
      <c r="C2869" s="3" t="s">
        <v>3106</v>
      </c>
      <c r="D2869" s="3" t="s">
        <v>3018</v>
      </c>
      <c r="G2869" s="19">
        <v>8737</v>
      </c>
      <c r="H2869" s="19" t="s">
        <v>4553</v>
      </c>
    </row>
    <row r="2870" spans="1:8" x14ac:dyDescent="0.2">
      <c r="A2870" s="3">
        <v>6648</v>
      </c>
      <c r="B2870" s="3" t="s">
        <v>3107</v>
      </c>
      <c r="C2870" s="3" t="s">
        <v>3107</v>
      </c>
      <c r="D2870" s="3" t="s">
        <v>3018</v>
      </c>
      <c r="G2870" s="19">
        <v>8738</v>
      </c>
      <c r="H2870" s="19" t="s">
        <v>4570</v>
      </c>
    </row>
    <row r="2871" spans="1:8" x14ac:dyDescent="0.2">
      <c r="A2871" s="3">
        <v>6600</v>
      </c>
      <c r="B2871" s="3" t="s">
        <v>3108</v>
      </c>
      <c r="C2871" s="3" t="s">
        <v>3108</v>
      </c>
      <c r="D2871" s="3" t="s">
        <v>3018</v>
      </c>
      <c r="G2871" s="19">
        <v>8739</v>
      </c>
      <c r="H2871" s="19" t="s">
        <v>4564</v>
      </c>
    </row>
    <row r="2872" spans="1:8" x14ac:dyDescent="0.2">
      <c r="A2872" s="3">
        <v>6644</v>
      </c>
      <c r="B2872" s="3" t="s">
        <v>3109</v>
      </c>
      <c r="C2872" s="3" t="s">
        <v>3109</v>
      </c>
      <c r="D2872" s="3" t="s">
        <v>3018</v>
      </c>
      <c r="G2872" s="19">
        <v>8750</v>
      </c>
      <c r="H2872" s="19" t="s">
        <v>4564</v>
      </c>
    </row>
    <row r="2873" spans="1:8" x14ac:dyDescent="0.2">
      <c r="A2873" s="3">
        <v>6613</v>
      </c>
      <c r="B2873" s="3" t="s">
        <v>3110</v>
      </c>
      <c r="C2873" s="3" t="s">
        <v>3111</v>
      </c>
      <c r="D2873" s="3" t="s">
        <v>3018</v>
      </c>
      <c r="G2873" s="19">
        <v>8751</v>
      </c>
      <c r="H2873" s="19" t="s">
        <v>4564</v>
      </c>
    </row>
    <row r="2874" spans="1:8" x14ac:dyDescent="0.2">
      <c r="A2874" s="3">
        <v>6622</v>
      </c>
      <c r="B2874" s="3" t="s">
        <v>3111</v>
      </c>
      <c r="C2874" s="3" t="s">
        <v>3111</v>
      </c>
      <c r="D2874" s="3" t="s">
        <v>3018</v>
      </c>
      <c r="G2874" s="19">
        <v>8752</v>
      </c>
      <c r="H2874" s="19" t="s">
        <v>4564</v>
      </c>
    </row>
    <row r="2875" spans="1:8" x14ac:dyDescent="0.2">
      <c r="A2875" s="3">
        <v>6598</v>
      </c>
      <c r="B2875" s="3" t="s">
        <v>3112</v>
      </c>
      <c r="C2875" s="3" t="s">
        <v>3113</v>
      </c>
      <c r="D2875" s="3" t="s">
        <v>3018</v>
      </c>
      <c r="G2875" s="19">
        <v>8753</v>
      </c>
      <c r="H2875" s="19" t="s">
        <v>4564</v>
      </c>
    </row>
    <row r="2876" spans="1:8" x14ac:dyDescent="0.2">
      <c r="A2876" s="3">
        <v>6646</v>
      </c>
      <c r="B2876" s="3" t="s">
        <v>3114</v>
      </c>
      <c r="C2876" s="3" t="s">
        <v>3113</v>
      </c>
      <c r="D2876" s="3" t="s">
        <v>3018</v>
      </c>
      <c r="G2876" s="19">
        <v>8754</v>
      </c>
      <c r="H2876" s="19" t="s">
        <v>4564</v>
      </c>
    </row>
    <row r="2877" spans="1:8" x14ac:dyDescent="0.2">
      <c r="A2877" s="3">
        <v>6611</v>
      </c>
      <c r="B2877" s="3" t="s">
        <v>3115</v>
      </c>
      <c r="C2877" s="3" t="s">
        <v>3116</v>
      </c>
      <c r="D2877" s="3" t="s">
        <v>3018</v>
      </c>
      <c r="G2877" s="19">
        <v>8755</v>
      </c>
      <c r="H2877" s="19" t="s">
        <v>4564</v>
      </c>
    </row>
    <row r="2878" spans="1:8" x14ac:dyDescent="0.2">
      <c r="A2878" s="3">
        <v>6611</v>
      </c>
      <c r="B2878" s="3" t="s">
        <v>3117</v>
      </c>
      <c r="C2878" s="3" t="s">
        <v>3116</v>
      </c>
      <c r="D2878" s="3" t="s">
        <v>3018</v>
      </c>
      <c r="G2878" s="19">
        <v>8756</v>
      </c>
      <c r="H2878" s="19" t="s">
        <v>4564</v>
      </c>
    </row>
    <row r="2879" spans="1:8" x14ac:dyDescent="0.2">
      <c r="A2879" s="3">
        <v>6611</v>
      </c>
      <c r="B2879" s="3" t="s">
        <v>3118</v>
      </c>
      <c r="C2879" s="3" t="s">
        <v>3116</v>
      </c>
      <c r="D2879" s="3" t="s">
        <v>3018</v>
      </c>
      <c r="G2879" s="19">
        <v>8757</v>
      </c>
      <c r="H2879" s="19" t="s">
        <v>4564</v>
      </c>
    </row>
    <row r="2880" spans="1:8" x14ac:dyDescent="0.2">
      <c r="A2880" s="3">
        <v>6661</v>
      </c>
      <c r="B2880" s="3" t="s">
        <v>3119</v>
      </c>
      <c r="C2880" s="3" t="s">
        <v>3116</v>
      </c>
      <c r="D2880" s="3" t="s">
        <v>3018</v>
      </c>
      <c r="G2880" s="19">
        <v>8758</v>
      </c>
      <c r="H2880" s="19" t="s">
        <v>4564</v>
      </c>
    </row>
    <row r="2881" spans="1:8" x14ac:dyDescent="0.2">
      <c r="A2881" s="3">
        <v>6661</v>
      </c>
      <c r="B2881" s="3" t="s">
        <v>3120</v>
      </c>
      <c r="C2881" s="3" t="s">
        <v>3116</v>
      </c>
      <c r="D2881" s="3" t="s">
        <v>3018</v>
      </c>
      <c r="G2881" s="19">
        <v>8762</v>
      </c>
      <c r="H2881" s="19" t="s">
        <v>4564</v>
      </c>
    </row>
    <row r="2882" spans="1:8" x14ac:dyDescent="0.2">
      <c r="A2882" s="3">
        <v>6661</v>
      </c>
      <c r="B2882" s="3" t="s">
        <v>3121</v>
      </c>
      <c r="C2882" s="3" t="s">
        <v>3116</v>
      </c>
      <c r="D2882" s="3" t="s">
        <v>3018</v>
      </c>
      <c r="G2882" s="19">
        <v>8765</v>
      </c>
      <c r="H2882" s="19" t="s">
        <v>4564</v>
      </c>
    </row>
    <row r="2883" spans="1:8" x14ac:dyDescent="0.2">
      <c r="A2883" s="3">
        <v>6662</v>
      </c>
      <c r="B2883" s="3" t="s">
        <v>3122</v>
      </c>
      <c r="C2883" s="3" t="s">
        <v>3116</v>
      </c>
      <c r="D2883" s="3" t="s">
        <v>3018</v>
      </c>
      <c r="G2883" s="19">
        <v>8766</v>
      </c>
      <c r="H2883" s="19" t="s">
        <v>4564</v>
      </c>
    </row>
    <row r="2884" spans="1:8" x14ac:dyDescent="0.2">
      <c r="A2884" s="3">
        <v>6663</v>
      </c>
      <c r="B2884" s="3" t="s">
        <v>3123</v>
      </c>
      <c r="C2884" s="3" t="s">
        <v>3116</v>
      </c>
      <c r="D2884" s="3" t="s">
        <v>3018</v>
      </c>
      <c r="G2884" s="19">
        <v>8767</v>
      </c>
      <c r="H2884" s="19" t="s">
        <v>4564</v>
      </c>
    </row>
    <row r="2885" spans="1:8" x14ac:dyDescent="0.2">
      <c r="A2885" s="3">
        <v>6663</v>
      </c>
      <c r="B2885" s="3" t="s">
        <v>3124</v>
      </c>
      <c r="C2885" s="3" t="s">
        <v>3116</v>
      </c>
      <c r="D2885" s="3" t="s">
        <v>3018</v>
      </c>
      <c r="G2885" s="19">
        <v>8772</v>
      </c>
      <c r="H2885" s="19" t="s">
        <v>4564</v>
      </c>
    </row>
    <row r="2886" spans="1:8" x14ac:dyDescent="0.2">
      <c r="A2886" s="3">
        <v>6664</v>
      </c>
      <c r="B2886" s="3" t="s">
        <v>3125</v>
      </c>
      <c r="C2886" s="3" t="s">
        <v>3116</v>
      </c>
      <c r="D2886" s="3" t="s">
        <v>3018</v>
      </c>
      <c r="G2886" s="19">
        <v>8773</v>
      </c>
      <c r="H2886" s="19" t="s">
        <v>4564</v>
      </c>
    </row>
    <row r="2887" spans="1:8" x14ac:dyDescent="0.2">
      <c r="A2887" s="3">
        <v>6516</v>
      </c>
      <c r="B2887" s="3" t="s">
        <v>3126</v>
      </c>
      <c r="C2887" s="3" t="s">
        <v>3127</v>
      </c>
      <c r="D2887" s="3" t="s">
        <v>3018</v>
      </c>
      <c r="G2887" s="19">
        <v>8774</v>
      </c>
      <c r="H2887" s="19" t="s">
        <v>4564</v>
      </c>
    </row>
    <row r="2888" spans="1:8" x14ac:dyDescent="0.2">
      <c r="A2888" s="3">
        <v>6597</v>
      </c>
      <c r="B2888" s="3" t="s">
        <v>3128</v>
      </c>
      <c r="C2888" s="3" t="s">
        <v>3127</v>
      </c>
      <c r="D2888" s="3" t="s">
        <v>3018</v>
      </c>
      <c r="G2888" s="19">
        <v>8775</v>
      </c>
      <c r="H2888" s="19" t="s">
        <v>4564</v>
      </c>
    </row>
    <row r="2889" spans="1:8" x14ac:dyDescent="0.2">
      <c r="A2889" s="3">
        <v>6982</v>
      </c>
      <c r="B2889" s="3" t="s">
        <v>3129</v>
      </c>
      <c r="C2889" s="3" t="s">
        <v>3129</v>
      </c>
      <c r="D2889" s="3" t="s">
        <v>3018</v>
      </c>
      <c r="G2889" s="19">
        <v>8777</v>
      </c>
      <c r="H2889" s="19" t="s">
        <v>4564</v>
      </c>
    </row>
    <row r="2890" spans="1:8" x14ac:dyDescent="0.2">
      <c r="A2890" s="3">
        <v>6990</v>
      </c>
      <c r="B2890" s="3" t="s">
        <v>3130</v>
      </c>
      <c r="C2890" s="3" t="s">
        <v>3129</v>
      </c>
      <c r="D2890" s="3" t="s">
        <v>3018</v>
      </c>
      <c r="G2890" s="19">
        <v>8782</v>
      </c>
      <c r="H2890" s="19" t="s">
        <v>4564</v>
      </c>
    </row>
    <row r="2891" spans="1:8" x14ac:dyDescent="0.2">
      <c r="A2891" s="3">
        <v>6994</v>
      </c>
      <c r="B2891" s="3" t="s">
        <v>3131</v>
      </c>
      <c r="C2891" s="3" t="s">
        <v>3131</v>
      </c>
      <c r="D2891" s="3" t="s">
        <v>3018</v>
      </c>
      <c r="G2891" s="19">
        <v>8783</v>
      </c>
      <c r="H2891" s="19" t="s">
        <v>4564</v>
      </c>
    </row>
    <row r="2892" spans="1:8" x14ac:dyDescent="0.2">
      <c r="A2892" s="3">
        <v>6822</v>
      </c>
      <c r="B2892" s="3" t="s">
        <v>3132</v>
      </c>
      <c r="C2892" s="3" t="s">
        <v>3132</v>
      </c>
      <c r="D2892" s="3" t="s">
        <v>3018</v>
      </c>
      <c r="G2892" s="19">
        <v>8784</v>
      </c>
      <c r="H2892" s="19" t="s">
        <v>4564</v>
      </c>
    </row>
    <row r="2893" spans="1:8" x14ac:dyDescent="0.2">
      <c r="A2893" s="3">
        <v>6823</v>
      </c>
      <c r="B2893" s="3" t="s">
        <v>3133</v>
      </c>
      <c r="C2893" s="3" t="s">
        <v>3132</v>
      </c>
      <c r="D2893" s="3" t="s">
        <v>3018</v>
      </c>
      <c r="G2893" s="19">
        <v>8800</v>
      </c>
      <c r="H2893" s="19" t="s">
        <v>4553</v>
      </c>
    </row>
    <row r="2894" spans="1:8" x14ac:dyDescent="0.2">
      <c r="A2894" s="3">
        <v>6999</v>
      </c>
      <c r="B2894" s="3" t="s">
        <v>3134</v>
      </c>
      <c r="C2894" s="3" t="s">
        <v>3134</v>
      </c>
      <c r="D2894" s="3" t="s">
        <v>3018</v>
      </c>
      <c r="G2894" s="19">
        <v>8802</v>
      </c>
      <c r="H2894" s="19" t="s">
        <v>4553</v>
      </c>
    </row>
    <row r="2895" spans="1:8" x14ac:dyDescent="0.2">
      <c r="A2895" s="3">
        <v>6930</v>
      </c>
      <c r="B2895" s="3" t="s">
        <v>3135</v>
      </c>
      <c r="C2895" s="3" t="s">
        <v>3135</v>
      </c>
      <c r="D2895" s="3" t="s">
        <v>3018</v>
      </c>
      <c r="G2895" s="19">
        <v>8803</v>
      </c>
      <c r="H2895" s="19" t="s">
        <v>4553</v>
      </c>
    </row>
    <row r="2896" spans="1:8" x14ac:dyDescent="0.2">
      <c r="A2896" s="3">
        <v>6981</v>
      </c>
      <c r="B2896" s="3" t="s">
        <v>3136</v>
      </c>
      <c r="C2896" s="3" t="s">
        <v>3136</v>
      </c>
      <c r="D2896" s="3" t="s">
        <v>3018</v>
      </c>
      <c r="G2896" s="19">
        <v>8804</v>
      </c>
      <c r="H2896" s="19" t="s">
        <v>4553</v>
      </c>
    </row>
    <row r="2897" spans="1:8" x14ac:dyDescent="0.2">
      <c r="A2897" s="3">
        <v>6981</v>
      </c>
      <c r="B2897" s="3" t="s">
        <v>3136</v>
      </c>
      <c r="C2897" s="3" t="s">
        <v>3136</v>
      </c>
      <c r="D2897" s="3" t="s">
        <v>3018</v>
      </c>
      <c r="G2897" s="19">
        <v>8805</v>
      </c>
      <c r="H2897" s="19" t="s">
        <v>4553</v>
      </c>
    </row>
    <row r="2898" spans="1:8" x14ac:dyDescent="0.2">
      <c r="A2898" s="3">
        <v>6981</v>
      </c>
      <c r="B2898" s="3" t="s">
        <v>3137</v>
      </c>
      <c r="C2898" s="3" t="s">
        <v>3136</v>
      </c>
      <c r="D2898" s="3" t="s">
        <v>3018</v>
      </c>
      <c r="G2898" s="19">
        <v>8806</v>
      </c>
      <c r="H2898" s="19" t="s">
        <v>4553</v>
      </c>
    </row>
    <row r="2899" spans="1:8" x14ac:dyDescent="0.2">
      <c r="A2899" s="3">
        <v>6981</v>
      </c>
      <c r="B2899" s="3" t="s">
        <v>3138</v>
      </c>
      <c r="C2899" s="3" t="s">
        <v>3136</v>
      </c>
      <c r="D2899" s="3" t="s">
        <v>3018</v>
      </c>
      <c r="G2899" s="19">
        <v>8807</v>
      </c>
      <c r="H2899" s="19" t="s">
        <v>4553</v>
      </c>
    </row>
    <row r="2900" spans="1:8" x14ac:dyDescent="0.2">
      <c r="A2900" s="3">
        <v>6934</v>
      </c>
      <c r="B2900" s="3" t="s">
        <v>3139</v>
      </c>
      <c r="C2900" s="3" t="s">
        <v>3139</v>
      </c>
      <c r="D2900" s="3" t="s">
        <v>3018</v>
      </c>
      <c r="G2900" s="19">
        <v>8808</v>
      </c>
      <c r="H2900" s="19" t="s">
        <v>4553</v>
      </c>
    </row>
    <row r="2901" spans="1:8" x14ac:dyDescent="0.2">
      <c r="A2901" s="3">
        <v>6935</v>
      </c>
      <c r="B2901" s="3" t="s">
        <v>3140</v>
      </c>
      <c r="C2901" s="3" t="s">
        <v>3139</v>
      </c>
      <c r="D2901" s="3" t="s">
        <v>3018</v>
      </c>
      <c r="G2901" s="19">
        <v>8810</v>
      </c>
      <c r="H2901" s="19" t="s">
        <v>4553</v>
      </c>
    </row>
    <row r="2902" spans="1:8" x14ac:dyDescent="0.2">
      <c r="A2902" s="3">
        <v>6992</v>
      </c>
      <c r="B2902" s="3" t="s">
        <v>3141</v>
      </c>
      <c r="C2902" s="3" t="s">
        <v>3139</v>
      </c>
      <c r="D2902" s="3" t="s">
        <v>3018</v>
      </c>
      <c r="G2902" s="19">
        <v>8815</v>
      </c>
      <c r="H2902" s="19" t="s">
        <v>4553</v>
      </c>
    </row>
    <row r="2903" spans="1:8" x14ac:dyDescent="0.2">
      <c r="A2903" s="3">
        <v>6993</v>
      </c>
      <c r="B2903" s="3" t="s">
        <v>3142</v>
      </c>
      <c r="C2903" s="3" t="s">
        <v>3139</v>
      </c>
      <c r="D2903" s="3" t="s">
        <v>3018</v>
      </c>
      <c r="G2903" s="19">
        <v>8816</v>
      </c>
      <c r="H2903" s="19" t="s">
        <v>4553</v>
      </c>
    </row>
    <row r="2904" spans="1:8" x14ac:dyDescent="0.2">
      <c r="A2904" s="3">
        <v>6816</v>
      </c>
      <c r="B2904" s="3" t="s">
        <v>3143</v>
      </c>
      <c r="C2904" s="3" t="s">
        <v>3143</v>
      </c>
      <c r="D2904" s="3" t="s">
        <v>3018</v>
      </c>
      <c r="G2904" s="19">
        <v>8820</v>
      </c>
      <c r="H2904" s="19" t="s">
        <v>4553</v>
      </c>
    </row>
    <row r="2905" spans="1:8" x14ac:dyDescent="0.2">
      <c r="A2905" s="3">
        <v>6827</v>
      </c>
      <c r="B2905" s="3" t="s">
        <v>3144</v>
      </c>
      <c r="C2905" s="3" t="s">
        <v>3144</v>
      </c>
      <c r="D2905" s="3" t="s">
        <v>3018</v>
      </c>
      <c r="G2905" s="19">
        <v>8824</v>
      </c>
      <c r="H2905" s="19" t="s">
        <v>4553</v>
      </c>
    </row>
    <row r="2906" spans="1:8" x14ac:dyDescent="0.2">
      <c r="A2906" s="3">
        <v>6867</v>
      </c>
      <c r="B2906" s="3" t="s">
        <v>3145</v>
      </c>
      <c r="C2906" s="3" t="s">
        <v>3144</v>
      </c>
      <c r="D2906" s="3" t="s">
        <v>3018</v>
      </c>
      <c r="G2906" s="19">
        <v>8825</v>
      </c>
      <c r="H2906" s="19" t="s">
        <v>4553</v>
      </c>
    </row>
    <row r="2907" spans="1:8" x14ac:dyDescent="0.2">
      <c r="A2907" s="3">
        <v>6936</v>
      </c>
      <c r="B2907" s="3" t="s">
        <v>3146</v>
      </c>
      <c r="C2907" s="3" t="s">
        <v>3146</v>
      </c>
      <c r="D2907" s="3" t="s">
        <v>3018</v>
      </c>
      <c r="G2907" s="19">
        <v>8832</v>
      </c>
      <c r="H2907" s="19" t="s">
        <v>4553</v>
      </c>
    </row>
    <row r="2908" spans="1:8" x14ac:dyDescent="0.2">
      <c r="A2908" s="3">
        <v>6814</v>
      </c>
      <c r="B2908" s="3" t="s">
        <v>3147</v>
      </c>
      <c r="C2908" s="3" t="s">
        <v>3147</v>
      </c>
      <c r="D2908" s="3" t="s">
        <v>3018</v>
      </c>
      <c r="G2908" s="19">
        <v>8833</v>
      </c>
      <c r="H2908" s="19" t="s">
        <v>4553</v>
      </c>
    </row>
    <row r="2909" spans="1:8" x14ac:dyDescent="0.2">
      <c r="A2909" s="3">
        <v>6952</v>
      </c>
      <c r="B2909" s="3" t="s">
        <v>3148</v>
      </c>
      <c r="C2909" s="3" t="s">
        <v>3148</v>
      </c>
      <c r="D2909" s="3" t="s">
        <v>3018</v>
      </c>
      <c r="G2909" s="19">
        <v>8834</v>
      </c>
      <c r="H2909" s="19" t="s">
        <v>4553</v>
      </c>
    </row>
    <row r="2910" spans="1:8" x14ac:dyDescent="0.2">
      <c r="A2910" s="3">
        <v>6987</v>
      </c>
      <c r="B2910" s="3" t="s">
        <v>3149</v>
      </c>
      <c r="C2910" s="3" t="s">
        <v>3149</v>
      </c>
      <c r="D2910" s="3" t="s">
        <v>3018</v>
      </c>
      <c r="G2910" s="19">
        <v>8835</v>
      </c>
      <c r="H2910" s="19" t="s">
        <v>4553</v>
      </c>
    </row>
    <row r="2911" spans="1:8" x14ac:dyDescent="0.2">
      <c r="A2911" s="3">
        <v>6949</v>
      </c>
      <c r="B2911" s="3" t="s">
        <v>3150</v>
      </c>
      <c r="C2911" s="3" t="s">
        <v>3150</v>
      </c>
      <c r="D2911" s="3" t="s">
        <v>3018</v>
      </c>
      <c r="G2911" s="19">
        <v>8836</v>
      </c>
      <c r="H2911" s="19" t="s">
        <v>4555</v>
      </c>
    </row>
    <row r="2912" spans="1:8" x14ac:dyDescent="0.2">
      <c r="A2912" s="3">
        <v>6944</v>
      </c>
      <c r="B2912" s="3" t="s">
        <v>3151</v>
      </c>
      <c r="C2912" s="3" t="s">
        <v>3151</v>
      </c>
      <c r="D2912" s="3" t="s">
        <v>3018</v>
      </c>
      <c r="G2912" s="19">
        <v>8840</v>
      </c>
      <c r="H2912" s="19" t="s">
        <v>4555</v>
      </c>
    </row>
    <row r="2913" spans="1:8" x14ac:dyDescent="0.2">
      <c r="A2913" s="3">
        <v>6981</v>
      </c>
      <c r="B2913" s="3" t="s">
        <v>3152</v>
      </c>
      <c r="C2913" s="3" t="s">
        <v>3153</v>
      </c>
      <c r="D2913" s="3" t="s">
        <v>3018</v>
      </c>
      <c r="G2913" s="19">
        <v>8841</v>
      </c>
      <c r="H2913" s="19" t="s">
        <v>4555</v>
      </c>
    </row>
    <row r="2914" spans="1:8" x14ac:dyDescent="0.2">
      <c r="A2914" s="3">
        <v>6986</v>
      </c>
      <c r="B2914" s="3" t="s">
        <v>3153</v>
      </c>
      <c r="C2914" s="3" t="s">
        <v>3153</v>
      </c>
      <c r="D2914" s="3" t="s">
        <v>3018</v>
      </c>
      <c r="G2914" s="19">
        <v>8842</v>
      </c>
      <c r="H2914" s="19" t="s">
        <v>4555</v>
      </c>
    </row>
    <row r="2915" spans="1:8" x14ac:dyDescent="0.2">
      <c r="A2915" s="3">
        <v>6916</v>
      </c>
      <c r="B2915" s="3" t="s">
        <v>3154</v>
      </c>
      <c r="C2915" s="3" t="s">
        <v>3154</v>
      </c>
      <c r="D2915" s="3" t="s">
        <v>3018</v>
      </c>
      <c r="G2915" s="19">
        <v>8843</v>
      </c>
      <c r="H2915" s="19" t="s">
        <v>4555</v>
      </c>
    </row>
    <row r="2916" spans="1:8" x14ac:dyDescent="0.2">
      <c r="A2916" s="3">
        <v>6929</v>
      </c>
      <c r="B2916" s="3" t="s">
        <v>3155</v>
      </c>
      <c r="C2916" s="3" t="s">
        <v>3155</v>
      </c>
      <c r="D2916" s="3" t="s">
        <v>3018</v>
      </c>
      <c r="G2916" s="19">
        <v>8844</v>
      </c>
      <c r="H2916" s="19" t="s">
        <v>4555</v>
      </c>
    </row>
    <row r="2917" spans="1:8" x14ac:dyDescent="0.2">
      <c r="A2917" s="3">
        <v>6814</v>
      </c>
      <c r="B2917" s="3" t="s">
        <v>3156</v>
      </c>
      <c r="C2917" s="3" t="s">
        <v>3156</v>
      </c>
      <c r="D2917" s="3" t="s">
        <v>3018</v>
      </c>
      <c r="G2917" s="19">
        <v>8845</v>
      </c>
      <c r="H2917" s="19" t="s">
        <v>4555</v>
      </c>
    </row>
    <row r="2918" spans="1:8" x14ac:dyDescent="0.2">
      <c r="A2918" s="3">
        <v>6900</v>
      </c>
      <c r="B2918" s="3" t="s">
        <v>3157</v>
      </c>
      <c r="C2918" s="3" t="s">
        <v>3157</v>
      </c>
      <c r="D2918" s="3" t="s">
        <v>3018</v>
      </c>
      <c r="G2918" s="19">
        <v>8846</v>
      </c>
      <c r="H2918" s="19" t="s">
        <v>4555</v>
      </c>
    </row>
    <row r="2919" spans="1:8" x14ac:dyDescent="0.2">
      <c r="A2919" s="3">
        <v>6912</v>
      </c>
      <c r="B2919" s="3" t="s">
        <v>3158</v>
      </c>
      <c r="C2919" s="3" t="s">
        <v>3157</v>
      </c>
      <c r="D2919" s="3" t="s">
        <v>3018</v>
      </c>
      <c r="G2919" s="19">
        <v>8847</v>
      </c>
      <c r="H2919" s="19" t="s">
        <v>4555</v>
      </c>
    </row>
    <row r="2920" spans="1:8" x14ac:dyDescent="0.2">
      <c r="A2920" s="3">
        <v>6913</v>
      </c>
      <c r="B2920" s="3" t="s">
        <v>3159</v>
      </c>
      <c r="C2920" s="3" t="s">
        <v>3157</v>
      </c>
      <c r="D2920" s="3" t="s">
        <v>3018</v>
      </c>
      <c r="G2920" s="19">
        <v>8849</v>
      </c>
      <c r="H2920" s="19" t="s">
        <v>4555</v>
      </c>
    </row>
    <row r="2921" spans="1:8" x14ac:dyDescent="0.2">
      <c r="A2921" s="3">
        <v>6914</v>
      </c>
      <c r="B2921" s="3" t="s">
        <v>3160</v>
      </c>
      <c r="C2921" s="3" t="s">
        <v>3157</v>
      </c>
      <c r="D2921" s="3" t="s">
        <v>3018</v>
      </c>
      <c r="G2921" s="19">
        <v>8852</v>
      </c>
      <c r="H2921" s="19" t="s">
        <v>4553</v>
      </c>
    </row>
    <row r="2922" spans="1:8" x14ac:dyDescent="0.2">
      <c r="A2922" s="3">
        <v>6915</v>
      </c>
      <c r="B2922" s="3" t="s">
        <v>3161</v>
      </c>
      <c r="C2922" s="3" t="s">
        <v>3157</v>
      </c>
      <c r="D2922" s="3" t="s">
        <v>3018</v>
      </c>
      <c r="G2922" s="19">
        <v>8853</v>
      </c>
      <c r="H2922" s="19" t="s">
        <v>4553</v>
      </c>
    </row>
    <row r="2923" spans="1:8" x14ac:dyDescent="0.2">
      <c r="A2923" s="3">
        <v>6917</v>
      </c>
      <c r="B2923" s="3" t="s">
        <v>3162</v>
      </c>
      <c r="C2923" s="3" t="s">
        <v>3157</v>
      </c>
      <c r="D2923" s="3" t="s">
        <v>3018</v>
      </c>
      <c r="G2923" s="19">
        <v>8854</v>
      </c>
      <c r="H2923" s="19" t="s">
        <v>4564</v>
      </c>
    </row>
    <row r="2924" spans="1:8" x14ac:dyDescent="0.2">
      <c r="A2924" s="3">
        <v>6918</v>
      </c>
      <c r="B2924" s="3" t="s">
        <v>3163</v>
      </c>
      <c r="C2924" s="3" t="s">
        <v>3157</v>
      </c>
      <c r="D2924" s="3" t="s">
        <v>3018</v>
      </c>
      <c r="G2924" s="19">
        <v>8855</v>
      </c>
      <c r="H2924" s="19" t="s">
        <v>4553</v>
      </c>
    </row>
    <row r="2925" spans="1:8" x14ac:dyDescent="0.2">
      <c r="A2925" s="3">
        <v>6932</v>
      </c>
      <c r="B2925" s="3" t="s">
        <v>3164</v>
      </c>
      <c r="C2925" s="3" t="s">
        <v>3157</v>
      </c>
      <c r="D2925" s="3" t="s">
        <v>3018</v>
      </c>
      <c r="G2925" s="19">
        <v>8856</v>
      </c>
      <c r="H2925" s="19" t="s">
        <v>4553</v>
      </c>
    </row>
    <row r="2926" spans="1:8" x14ac:dyDescent="0.2">
      <c r="A2926" s="3">
        <v>6951</v>
      </c>
      <c r="B2926" s="3" t="s">
        <v>3165</v>
      </c>
      <c r="C2926" s="3" t="s">
        <v>3157</v>
      </c>
      <c r="D2926" s="3" t="s">
        <v>3018</v>
      </c>
      <c r="G2926" s="19">
        <v>8857</v>
      </c>
      <c r="H2926" s="19" t="s">
        <v>4564</v>
      </c>
    </row>
    <row r="2927" spans="1:8" x14ac:dyDescent="0.2">
      <c r="A2927" s="3">
        <v>6951</v>
      </c>
      <c r="B2927" s="3" t="s">
        <v>3166</v>
      </c>
      <c r="C2927" s="3" t="s">
        <v>3157</v>
      </c>
      <c r="D2927" s="3" t="s">
        <v>3018</v>
      </c>
      <c r="G2927" s="19">
        <v>8858</v>
      </c>
      <c r="H2927" s="19" t="s">
        <v>4564</v>
      </c>
    </row>
    <row r="2928" spans="1:8" x14ac:dyDescent="0.2">
      <c r="A2928" s="3">
        <v>6951</v>
      </c>
      <c r="B2928" s="3" t="s">
        <v>3167</v>
      </c>
      <c r="C2928" s="3" t="s">
        <v>3157</v>
      </c>
      <c r="D2928" s="3" t="s">
        <v>3018</v>
      </c>
      <c r="G2928" s="19">
        <v>8862</v>
      </c>
      <c r="H2928" s="19" t="s">
        <v>4564</v>
      </c>
    </row>
    <row r="2929" spans="1:8" x14ac:dyDescent="0.2">
      <c r="A2929" s="3">
        <v>6951</v>
      </c>
      <c r="B2929" s="3" t="s">
        <v>3168</v>
      </c>
      <c r="C2929" s="3" t="s">
        <v>3157</v>
      </c>
      <c r="D2929" s="3" t="s">
        <v>3018</v>
      </c>
      <c r="G2929" s="19">
        <v>8863</v>
      </c>
      <c r="H2929" s="19" t="s">
        <v>4564</v>
      </c>
    </row>
    <row r="2930" spans="1:8" x14ac:dyDescent="0.2">
      <c r="A2930" s="3">
        <v>6951</v>
      </c>
      <c r="B2930" s="3" t="s">
        <v>3169</v>
      </c>
      <c r="C2930" s="3" t="s">
        <v>3157</v>
      </c>
      <c r="D2930" s="3" t="s">
        <v>3018</v>
      </c>
      <c r="G2930" s="19">
        <v>8864</v>
      </c>
      <c r="H2930" s="19" t="s">
        <v>4564</v>
      </c>
    </row>
    <row r="2931" spans="1:8" x14ac:dyDescent="0.2">
      <c r="A2931" s="3">
        <v>6951</v>
      </c>
      <c r="B2931" s="3" t="s">
        <v>3170</v>
      </c>
      <c r="C2931" s="3" t="s">
        <v>3157</v>
      </c>
      <c r="D2931" s="3" t="s">
        <v>3018</v>
      </c>
      <c r="G2931" s="19">
        <v>8865</v>
      </c>
      <c r="H2931" s="19" t="s">
        <v>4564</v>
      </c>
    </row>
    <row r="2932" spans="1:8" x14ac:dyDescent="0.2">
      <c r="A2932" s="3">
        <v>6959</v>
      </c>
      <c r="B2932" s="3" t="s">
        <v>3171</v>
      </c>
      <c r="C2932" s="3" t="s">
        <v>3157</v>
      </c>
      <c r="D2932" s="3" t="s">
        <v>3018</v>
      </c>
      <c r="G2932" s="19">
        <v>8866</v>
      </c>
      <c r="H2932" s="19" t="s">
        <v>4564</v>
      </c>
    </row>
    <row r="2933" spans="1:8" x14ac:dyDescent="0.2">
      <c r="A2933" s="3">
        <v>6959</v>
      </c>
      <c r="B2933" s="3" t="s">
        <v>3172</v>
      </c>
      <c r="C2933" s="3" t="s">
        <v>3157</v>
      </c>
      <c r="D2933" s="3" t="s">
        <v>3018</v>
      </c>
      <c r="G2933" s="19">
        <v>8867</v>
      </c>
      <c r="H2933" s="19" t="s">
        <v>4564</v>
      </c>
    </row>
    <row r="2934" spans="1:8" x14ac:dyDescent="0.2">
      <c r="A2934" s="3">
        <v>6959</v>
      </c>
      <c r="B2934" s="3" t="s">
        <v>3173</v>
      </c>
      <c r="C2934" s="3" t="s">
        <v>3157</v>
      </c>
      <c r="D2934" s="3" t="s">
        <v>3018</v>
      </c>
      <c r="G2934" s="19">
        <v>8868</v>
      </c>
      <c r="H2934" s="19" t="s">
        <v>4564</v>
      </c>
    </row>
    <row r="2935" spans="1:8" x14ac:dyDescent="0.2">
      <c r="A2935" s="3">
        <v>6959</v>
      </c>
      <c r="B2935" s="3" t="s">
        <v>3174</v>
      </c>
      <c r="C2935" s="3" t="s">
        <v>3157</v>
      </c>
      <c r="D2935" s="3" t="s">
        <v>3018</v>
      </c>
      <c r="G2935" s="19">
        <v>8872</v>
      </c>
      <c r="H2935" s="19" t="s">
        <v>4564</v>
      </c>
    </row>
    <row r="2936" spans="1:8" x14ac:dyDescent="0.2">
      <c r="A2936" s="3">
        <v>6959</v>
      </c>
      <c r="B2936" s="3" t="s">
        <v>3175</v>
      </c>
      <c r="C2936" s="3" t="s">
        <v>3157</v>
      </c>
      <c r="D2936" s="3" t="s">
        <v>3018</v>
      </c>
      <c r="G2936" s="19">
        <v>8873</v>
      </c>
      <c r="H2936" s="19" t="s">
        <v>4564</v>
      </c>
    </row>
    <row r="2937" spans="1:8" x14ac:dyDescent="0.2">
      <c r="A2937" s="3">
        <v>6959</v>
      </c>
      <c r="B2937" s="3" t="s">
        <v>3175</v>
      </c>
      <c r="C2937" s="3" t="s">
        <v>3157</v>
      </c>
      <c r="D2937" s="3" t="s">
        <v>3018</v>
      </c>
      <c r="G2937" s="19">
        <v>8874</v>
      </c>
      <c r="H2937" s="19" t="s">
        <v>4564</v>
      </c>
    </row>
    <row r="2938" spans="1:8" x14ac:dyDescent="0.2">
      <c r="A2938" s="3">
        <v>6962</v>
      </c>
      <c r="B2938" s="3" t="s">
        <v>3176</v>
      </c>
      <c r="C2938" s="3" t="s">
        <v>3157</v>
      </c>
      <c r="D2938" s="3" t="s">
        <v>3018</v>
      </c>
      <c r="G2938" s="19">
        <v>8877</v>
      </c>
      <c r="H2938" s="19" t="s">
        <v>4564</v>
      </c>
    </row>
    <row r="2939" spans="1:8" x14ac:dyDescent="0.2">
      <c r="A2939" s="3">
        <v>6963</v>
      </c>
      <c r="B2939" s="3" t="s">
        <v>3177</v>
      </c>
      <c r="C2939" s="3" t="s">
        <v>3157</v>
      </c>
      <c r="D2939" s="3" t="s">
        <v>3018</v>
      </c>
      <c r="G2939" s="19">
        <v>8878</v>
      </c>
      <c r="H2939" s="19" t="s">
        <v>4564</v>
      </c>
    </row>
    <row r="2940" spans="1:8" x14ac:dyDescent="0.2">
      <c r="A2940" s="3">
        <v>6963</v>
      </c>
      <c r="B2940" s="3" t="s">
        <v>3178</v>
      </c>
      <c r="C2940" s="3" t="s">
        <v>3157</v>
      </c>
      <c r="D2940" s="3" t="s">
        <v>3018</v>
      </c>
      <c r="G2940" s="19">
        <v>8880</v>
      </c>
      <c r="H2940" s="19" t="s">
        <v>4563</v>
      </c>
    </row>
    <row r="2941" spans="1:8" x14ac:dyDescent="0.2">
      <c r="A2941" s="3">
        <v>6964</v>
      </c>
      <c r="B2941" s="3" t="s">
        <v>3179</v>
      </c>
      <c r="C2941" s="3" t="s">
        <v>3157</v>
      </c>
      <c r="D2941" s="3" t="s">
        <v>3018</v>
      </c>
      <c r="G2941" s="19">
        <v>8881</v>
      </c>
      <c r="H2941" s="19" t="s">
        <v>4564</v>
      </c>
    </row>
    <row r="2942" spans="1:8" x14ac:dyDescent="0.2">
      <c r="A2942" s="3">
        <v>6965</v>
      </c>
      <c r="B2942" s="3" t="s">
        <v>3180</v>
      </c>
      <c r="C2942" s="3" t="s">
        <v>3157</v>
      </c>
      <c r="D2942" s="3" t="s">
        <v>3018</v>
      </c>
      <c r="G2942" s="19">
        <v>8882</v>
      </c>
      <c r="H2942" s="19" t="s">
        <v>4563</v>
      </c>
    </row>
    <row r="2943" spans="1:8" x14ac:dyDescent="0.2">
      <c r="A2943" s="3">
        <v>6966</v>
      </c>
      <c r="B2943" s="3" t="s">
        <v>3181</v>
      </c>
      <c r="C2943" s="3" t="s">
        <v>3157</v>
      </c>
      <c r="D2943" s="3" t="s">
        <v>3018</v>
      </c>
      <c r="G2943" s="19">
        <v>8883</v>
      </c>
      <c r="H2943" s="19" t="s">
        <v>4563</v>
      </c>
    </row>
    <row r="2944" spans="1:8" x14ac:dyDescent="0.2">
      <c r="A2944" s="3">
        <v>6967</v>
      </c>
      <c r="B2944" s="3" t="s">
        <v>3182</v>
      </c>
      <c r="C2944" s="3" t="s">
        <v>3157</v>
      </c>
      <c r="D2944" s="3" t="s">
        <v>3018</v>
      </c>
      <c r="G2944" s="19">
        <v>8884</v>
      </c>
      <c r="H2944" s="19" t="s">
        <v>4564</v>
      </c>
    </row>
    <row r="2945" spans="1:8" x14ac:dyDescent="0.2">
      <c r="A2945" s="3">
        <v>6968</v>
      </c>
      <c r="B2945" s="3" t="s">
        <v>3183</v>
      </c>
      <c r="C2945" s="3" t="s">
        <v>3157</v>
      </c>
      <c r="D2945" s="3" t="s">
        <v>3018</v>
      </c>
      <c r="G2945" s="19">
        <v>8885</v>
      </c>
      <c r="H2945" s="19" t="s">
        <v>4563</v>
      </c>
    </row>
    <row r="2946" spans="1:8" x14ac:dyDescent="0.2">
      <c r="A2946" s="3">
        <v>6974</v>
      </c>
      <c r="B2946" s="3" t="s">
        <v>3184</v>
      </c>
      <c r="C2946" s="3" t="s">
        <v>3157</v>
      </c>
      <c r="D2946" s="3" t="s">
        <v>3018</v>
      </c>
      <c r="G2946" s="19">
        <v>8886</v>
      </c>
      <c r="H2946" s="19" t="s">
        <v>4563</v>
      </c>
    </row>
    <row r="2947" spans="1:8" x14ac:dyDescent="0.2">
      <c r="A2947" s="3">
        <v>6976</v>
      </c>
      <c r="B2947" s="3" t="s">
        <v>3185</v>
      </c>
      <c r="C2947" s="3" t="s">
        <v>3157</v>
      </c>
      <c r="D2947" s="3" t="s">
        <v>3018</v>
      </c>
      <c r="G2947" s="19">
        <v>8887</v>
      </c>
      <c r="H2947" s="19" t="s">
        <v>4563</v>
      </c>
    </row>
    <row r="2948" spans="1:8" x14ac:dyDescent="0.2">
      <c r="A2948" s="3">
        <v>6977</v>
      </c>
      <c r="B2948" s="3" t="s">
        <v>3186</v>
      </c>
      <c r="C2948" s="3" t="s">
        <v>3157</v>
      </c>
      <c r="D2948" s="3" t="s">
        <v>3018</v>
      </c>
      <c r="G2948" s="19">
        <v>8888</v>
      </c>
      <c r="H2948" s="19" t="s">
        <v>4563</v>
      </c>
    </row>
    <row r="2949" spans="1:8" x14ac:dyDescent="0.2">
      <c r="A2949" s="3">
        <v>6978</v>
      </c>
      <c r="B2949" s="3" t="s">
        <v>3187</v>
      </c>
      <c r="C2949" s="3" t="s">
        <v>3157</v>
      </c>
      <c r="D2949" s="3" t="s">
        <v>3018</v>
      </c>
      <c r="G2949" s="19">
        <v>8889</v>
      </c>
      <c r="H2949" s="19" t="s">
        <v>4563</v>
      </c>
    </row>
    <row r="2950" spans="1:8" x14ac:dyDescent="0.2">
      <c r="A2950" s="3">
        <v>6979</v>
      </c>
      <c r="B2950" s="3" t="s">
        <v>3188</v>
      </c>
      <c r="C2950" s="3" t="s">
        <v>3157</v>
      </c>
      <c r="D2950" s="3" t="s">
        <v>3018</v>
      </c>
      <c r="G2950" s="19">
        <v>8890</v>
      </c>
      <c r="H2950" s="19" t="s">
        <v>4563</v>
      </c>
    </row>
    <row r="2951" spans="1:8" x14ac:dyDescent="0.2">
      <c r="A2951" s="3">
        <v>6983</v>
      </c>
      <c r="B2951" s="3" t="s">
        <v>3189</v>
      </c>
      <c r="C2951" s="3" t="s">
        <v>3189</v>
      </c>
      <c r="D2951" s="3" t="s">
        <v>3018</v>
      </c>
      <c r="G2951" s="19">
        <v>8892</v>
      </c>
      <c r="H2951" s="19" t="s">
        <v>4563</v>
      </c>
    </row>
    <row r="2952" spans="1:8" x14ac:dyDescent="0.2">
      <c r="A2952" s="3">
        <v>6928</v>
      </c>
      <c r="B2952" s="3" t="s">
        <v>3190</v>
      </c>
      <c r="C2952" s="3" t="s">
        <v>3190</v>
      </c>
      <c r="D2952" s="3" t="s">
        <v>3018</v>
      </c>
      <c r="G2952" s="19">
        <v>8893</v>
      </c>
      <c r="H2952" s="19" t="s">
        <v>4563</v>
      </c>
    </row>
    <row r="2953" spans="1:8" x14ac:dyDescent="0.2">
      <c r="A2953" s="3">
        <v>6900</v>
      </c>
      <c r="B2953" s="3" t="s">
        <v>3191</v>
      </c>
      <c r="C2953" s="3" t="s">
        <v>3191</v>
      </c>
      <c r="D2953" s="3" t="s">
        <v>3018</v>
      </c>
      <c r="G2953" s="19">
        <v>8894</v>
      </c>
      <c r="H2953" s="19" t="s">
        <v>4563</v>
      </c>
    </row>
    <row r="2954" spans="1:8" x14ac:dyDescent="0.2">
      <c r="A2954" s="3">
        <v>6815</v>
      </c>
      <c r="B2954" s="3" t="s">
        <v>3192</v>
      </c>
      <c r="C2954" s="3" t="s">
        <v>3192</v>
      </c>
      <c r="D2954" s="3" t="s">
        <v>3018</v>
      </c>
      <c r="G2954" s="19">
        <v>8895</v>
      </c>
      <c r="H2954" s="19" t="s">
        <v>4563</v>
      </c>
    </row>
    <row r="2955" spans="1:8" x14ac:dyDescent="0.2">
      <c r="A2955" s="3">
        <v>6805</v>
      </c>
      <c r="B2955" s="3" t="s">
        <v>3193</v>
      </c>
      <c r="C2955" s="3" t="s">
        <v>3194</v>
      </c>
      <c r="D2955" s="3" t="s">
        <v>3018</v>
      </c>
      <c r="G2955" s="19">
        <v>8896</v>
      </c>
      <c r="H2955" s="19" t="s">
        <v>4564</v>
      </c>
    </row>
    <row r="2956" spans="1:8" x14ac:dyDescent="0.2">
      <c r="A2956" s="3">
        <v>6805</v>
      </c>
      <c r="B2956" s="3" t="s">
        <v>3193</v>
      </c>
      <c r="C2956" s="3" t="s">
        <v>3194</v>
      </c>
      <c r="D2956" s="3" t="s">
        <v>3018</v>
      </c>
      <c r="G2956" s="19">
        <v>8897</v>
      </c>
      <c r="H2956" s="19" t="s">
        <v>4564</v>
      </c>
    </row>
    <row r="2957" spans="1:8" x14ac:dyDescent="0.2">
      <c r="A2957" s="3">
        <v>6986</v>
      </c>
      <c r="B2957" s="3" t="s">
        <v>3195</v>
      </c>
      <c r="C2957" s="3" t="s">
        <v>3195</v>
      </c>
      <c r="D2957" s="3" t="s">
        <v>3018</v>
      </c>
      <c r="G2957" s="19">
        <v>8898</v>
      </c>
      <c r="H2957" s="19" t="s">
        <v>4564</v>
      </c>
    </row>
    <row r="2958" spans="1:8" x14ac:dyDescent="0.2">
      <c r="A2958" s="3">
        <v>6922</v>
      </c>
      <c r="B2958" s="3" t="s">
        <v>3196</v>
      </c>
      <c r="C2958" s="3" t="s">
        <v>3196</v>
      </c>
      <c r="D2958" s="3" t="s">
        <v>3018</v>
      </c>
      <c r="G2958" s="19">
        <v>8902</v>
      </c>
      <c r="H2958" s="19" t="s">
        <v>4553</v>
      </c>
    </row>
    <row r="2959" spans="1:8" x14ac:dyDescent="0.2">
      <c r="A2959" s="3">
        <v>6933</v>
      </c>
      <c r="B2959" s="3" t="s">
        <v>3197</v>
      </c>
      <c r="C2959" s="3" t="s">
        <v>3197</v>
      </c>
      <c r="D2959" s="3" t="s">
        <v>3018</v>
      </c>
      <c r="G2959" s="19">
        <v>8903</v>
      </c>
      <c r="H2959" s="19" t="s">
        <v>4553</v>
      </c>
    </row>
    <row r="2960" spans="1:8" x14ac:dyDescent="0.2">
      <c r="A2960" s="3">
        <v>6991</v>
      </c>
      <c r="B2960" s="3" t="s">
        <v>3198</v>
      </c>
      <c r="C2960" s="3" t="s">
        <v>3198</v>
      </c>
      <c r="D2960" s="3" t="s">
        <v>3018</v>
      </c>
      <c r="G2960" s="19">
        <v>8904</v>
      </c>
      <c r="H2960" s="19" t="s">
        <v>4553</v>
      </c>
    </row>
    <row r="2961" spans="1:8" x14ac:dyDescent="0.2">
      <c r="A2961" s="3">
        <v>6986</v>
      </c>
      <c r="B2961" s="3" t="s">
        <v>3199</v>
      </c>
      <c r="C2961" s="3" t="s">
        <v>3199</v>
      </c>
      <c r="D2961" s="3" t="s">
        <v>3018</v>
      </c>
      <c r="G2961" s="19">
        <v>8905</v>
      </c>
      <c r="H2961" s="19" t="s">
        <v>4553</v>
      </c>
    </row>
    <row r="2962" spans="1:8" x14ac:dyDescent="0.2">
      <c r="A2962" s="3">
        <v>6945</v>
      </c>
      <c r="B2962" s="3" t="s">
        <v>3200</v>
      </c>
      <c r="C2962" s="3" t="s">
        <v>3200</v>
      </c>
      <c r="D2962" s="3" t="s">
        <v>3018</v>
      </c>
      <c r="G2962" s="19">
        <v>8906</v>
      </c>
      <c r="H2962" s="19" t="s">
        <v>4553</v>
      </c>
    </row>
    <row r="2963" spans="1:8" x14ac:dyDescent="0.2">
      <c r="A2963" s="3">
        <v>6900</v>
      </c>
      <c r="B2963" s="3" t="s">
        <v>3201</v>
      </c>
      <c r="C2963" s="3" t="s">
        <v>3201</v>
      </c>
      <c r="D2963" s="3" t="s">
        <v>3018</v>
      </c>
      <c r="G2963" s="19">
        <v>8907</v>
      </c>
      <c r="H2963" s="19" t="s">
        <v>4553</v>
      </c>
    </row>
    <row r="2964" spans="1:8" x14ac:dyDescent="0.2">
      <c r="A2964" s="3">
        <v>6946</v>
      </c>
      <c r="B2964" s="3" t="s">
        <v>3202</v>
      </c>
      <c r="C2964" s="3" t="s">
        <v>3202</v>
      </c>
      <c r="D2964" s="3" t="s">
        <v>3018</v>
      </c>
      <c r="G2964" s="19">
        <v>8908</v>
      </c>
      <c r="H2964" s="19" t="s">
        <v>4553</v>
      </c>
    </row>
    <row r="2965" spans="1:8" x14ac:dyDescent="0.2">
      <c r="A2965" s="3">
        <v>6946</v>
      </c>
      <c r="B2965" s="3" t="s">
        <v>3202</v>
      </c>
      <c r="C2965" s="3" t="s">
        <v>3202</v>
      </c>
      <c r="D2965" s="3" t="s">
        <v>3018</v>
      </c>
      <c r="G2965" s="19">
        <v>8909</v>
      </c>
      <c r="H2965" s="19" t="s">
        <v>4551</v>
      </c>
    </row>
    <row r="2966" spans="1:8" x14ac:dyDescent="0.2">
      <c r="A2966" s="3">
        <v>6948</v>
      </c>
      <c r="B2966" s="3" t="s">
        <v>3203</v>
      </c>
      <c r="C2966" s="3" t="s">
        <v>3203</v>
      </c>
      <c r="D2966" s="3" t="s">
        <v>3018</v>
      </c>
      <c r="G2966" s="19">
        <v>8910</v>
      </c>
      <c r="H2966" s="19" t="s">
        <v>4553</v>
      </c>
    </row>
    <row r="2967" spans="1:8" x14ac:dyDescent="0.2">
      <c r="A2967" s="3">
        <v>6984</v>
      </c>
      <c r="B2967" s="3" t="s">
        <v>3204</v>
      </c>
      <c r="C2967" s="3" t="s">
        <v>3204</v>
      </c>
      <c r="D2967" s="3" t="s">
        <v>3018</v>
      </c>
      <c r="G2967" s="19">
        <v>8911</v>
      </c>
      <c r="H2967" s="19" t="s">
        <v>4553</v>
      </c>
    </row>
    <row r="2968" spans="1:8" x14ac:dyDescent="0.2">
      <c r="A2968" s="3">
        <v>6942</v>
      </c>
      <c r="B2968" s="3" t="s">
        <v>3205</v>
      </c>
      <c r="C2968" s="3" t="s">
        <v>3205</v>
      </c>
      <c r="D2968" s="3" t="s">
        <v>3018</v>
      </c>
      <c r="G2968" s="19">
        <v>8912</v>
      </c>
      <c r="H2968" s="19" t="s">
        <v>4548</v>
      </c>
    </row>
    <row r="2969" spans="1:8" x14ac:dyDescent="0.2">
      <c r="A2969" s="3">
        <v>6924</v>
      </c>
      <c r="B2969" s="3" t="s">
        <v>3206</v>
      </c>
      <c r="C2969" s="3" t="s">
        <v>3206</v>
      </c>
      <c r="D2969" s="3" t="s">
        <v>3018</v>
      </c>
      <c r="G2969" s="19">
        <v>8913</v>
      </c>
      <c r="H2969" s="19" t="s">
        <v>4551</v>
      </c>
    </row>
    <row r="2970" spans="1:8" x14ac:dyDescent="0.2">
      <c r="A2970" s="3">
        <v>6807</v>
      </c>
      <c r="B2970" s="3" t="s">
        <v>3207</v>
      </c>
      <c r="C2970" s="3" t="s">
        <v>3208</v>
      </c>
      <c r="D2970" s="3" t="s">
        <v>3018</v>
      </c>
      <c r="G2970" s="19">
        <v>8914</v>
      </c>
      <c r="H2970" s="19" t="s">
        <v>4553</v>
      </c>
    </row>
    <row r="2971" spans="1:8" x14ac:dyDescent="0.2">
      <c r="A2971" s="3">
        <v>6947</v>
      </c>
      <c r="B2971" s="3" t="s">
        <v>3209</v>
      </c>
      <c r="C2971" s="3" t="s">
        <v>3208</v>
      </c>
      <c r="D2971" s="3" t="s">
        <v>3018</v>
      </c>
      <c r="G2971" s="19">
        <v>8915</v>
      </c>
      <c r="H2971" s="19" t="s">
        <v>4553</v>
      </c>
    </row>
    <row r="2972" spans="1:8" x14ac:dyDescent="0.2">
      <c r="A2972" s="3">
        <v>6950</v>
      </c>
      <c r="B2972" s="3" t="s">
        <v>3210</v>
      </c>
      <c r="C2972" s="3" t="s">
        <v>3208</v>
      </c>
      <c r="D2972" s="3" t="s">
        <v>3018</v>
      </c>
      <c r="G2972" s="19">
        <v>8916</v>
      </c>
      <c r="H2972" s="19" t="s">
        <v>4551</v>
      </c>
    </row>
    <row r="2973" spans="1:8" x14ac:dyDescent="0.2">
      <c r="A2973" s="3">
        <v>6953</v>
      </c>
      <c r="B2973" s="3" t="s">
        <v>3211</v>
      </c>
      <c r="C2973" s="3" t="s">
        <v>3208</v>
      </c>
      <c r="D2973" s="3" t="s">
        <v>3018</v>
      </c>
      <c r="G2973" s="19">
        <v>8917</v>
      </c>
      <c r="H2973" s="19" t="s">
        <v>4551</v>
      </c>
    </row>
    <row r="2974" spans="1:8" x14ac:dyDescent="0.2">
      <c r="A2974" s="3">
        <v>6954</v>
      </c>
      <c r="B2974" s="3" t="s">
        <v>3212</v>
      </c>
      <c r="C2974" s="3" t="s">
        <v>3208</v>
      </c>
      <c r="D2974" s="3" t="s">
        <v>3018</v>
      </c>
      <c r="G2974" s="19">
        <v>8918</v>
      </c>
      <c r="H2974" s="19" t="s">
        <v>4551</v>
      </c>
    </row>
    <row r="2975" spans="1:8" x14ac:dyDescent="0.2">
      <c r="A2975" s="3">
        <v>6954</v>
      </c>
      <c r="B2975" s="3" t="s">
        <v>3213</v>
      </c>
      <c r="C2975" s="3" t="s">
        <v>3208</v>
      </c>
      <c r="D2975" s="3" t="s">
        <v>3018</v>
      </c>
      <c r="G2975" s="19">
        <v>8919</v>
      </c>
      <c r="H2975" s="19" t="s">
        <v>4551</v>
      </c>
    </row>
    <row r="2976" spans="1:8" x14ac:dyDescent="0.2">
      <c r="A2976" s="3">
        <v>6955</v>
      </c>
      <c r="B2976" s="3" t="s">
        <v>3214</v>
      </c>
      <c r="C2976" s="3" t="s">
        <v>3208</v>
      </c>
      <c r="D2976" s="3" t="s">
        <v>3018</v>
      </c>
      <c r="G2976" s="19">
        <v>8925</v>
      </c>
      <c r="H2976" s="19" t="s">
        <v>4553</v>
      </c>
    </row>
    <row r="2977" spans="1:8" x14ac:dyDescent="0.2">
      <c r="A2977" s="3">
        <v>6955</v>
      </c>
      <c r="B2977" s="3" t="s">
        <v>3215</v>
      </c>
      <c r="C2977" s="3" t="s">
        <v>3208</v>
      </c>
      <c r="D2977" s="3" t="s">
        <v>3018</v>
      </c>
      <c r="G2977" s="19">
        <v>8926</v>
      </c>
      <c r="H2977" s="19" t="s">
        <v>4553</v>
      </c>
    </row>
    <row r="2978" spans="1:8" x14ac:dyDescent="0.2">
      <c r="A2978" s="3">
        <v>6956</v>
      </c>
      <c r="B2978" s="3" t="s">
        <v>3216</v>
      </c>
      <c r="C2978" s="3" t="s">
        <v>3208</v>
      </c>
      <c r="D2978" s="3" t="s">
        <v>3018</v>
      </c>
      <c r="G2978" s="19">
        <v>8932</v>
      </c>
      <c r="H2978" s="19" t="s">
        <v>4548</v>
      </c>
    </row>
    <row r="2979" spans="1:8" x14ac:dyDescent="0.2">
      <c r="A2979" s="3">
        <v>6957</v>
      </c>
      <c r="B2979" s="3" t="s">
        <v>3217</v>
      </c>
      <c r="C2979" s="3" t="s">
        <v>3208</v>
      </c>
      <c r="D2979" s="3" t="s">
        <v>3018</v>
      </c>
      <c r="G2979" s="19">
        <v>8933</v>
      </c>
      <c r="H2979" s="19" t="s">
        <v>4548</v>
      </c>
    </row>
    <row r="2980" spans="1:8" x14ac:dyDescent="0.2">
      <c r="A2980" s="3">
        <v>6958</v>
      </c>
      <c r="B2980" s="3" t="s">
        <v>3218</v>
      </c>
      <c r="C2980" s="3" t="s">
        <v>3208</v>
      </c>
      <c r="D2980" s="3" t="s">
        <v>3018</v>
      </c>
      <c r="G2980" s="19">
        <v>8934</v>
      </c>
      <c r="H2980" s="19" t="s">
        <v>4548</v>
      </c>
    </row>
    <row r="2981" spans="1:8" x14ac:dyDescent="0.2">
      <c r="A2981" s="3">
        <v>6958</v>
      </c>
      <c r="B2981" s="3" t="s">
        <v>3219</v>
      </c>
      <c r="C2981" s="3" t="s">
        <v>3208</v>
      </c>
      <c r="D2981" s="3" t="s">
        <v>3018</v>
      </c>
      <c r="G2981" s="19">
        <v>8942</v>
      </c>
      <c r="H2981" s="19" t="s">
        <v>4553</v>
      </c>
    </row>
    <row r="2982" spans="1:8" x14ac:dyDescent="0.2">
      <c r="A2982" s="3">
        <v>6958</v>
      </c>
      <c r="B2982" s="3" t="s">
        <v>3219</v>
      </c>
      <c r="C2982" s="3" t="s">
        <v>3208</v>
      </c>
      <c r="D2982" s="3" t="s">
        <v>3018</v>
      </c>
      <c r="G2982" s="19">
        <v>8951</v>
      </c>
      <c r="H2982" s="19" t="s">
        <v>4553</v>
      </c>
    </row>
    <row r="2983" spans="1:8" x14ac:dyDescent="0.2">
      <c r="A2983" s="3">
        <v>6960</v>
      </c>
      <c r="B2983" s="3" t="s">
        <v>3220</v>
      </c>
      <c r="C2983" s="3" t="s">
        <v>3208</v>
      </c>
      <c r="D2983" s="3" t="s">
        <v>3018</v>
      </c>
      <c r="G2983" s="19">
        <v>8952</v>
      </c>
      <c r="H2983" s="19" t="s">
        <v>4553</v>
      </c>
    </row>
    <row r="2984" spans="1:8" x14ac:dyDescent="0.2">
      <c r="A2984" s="3">
        <v>6807</v>
      </c>
      <c r="B2984" s="3" t="s">
        <v>3207</v>
      </c>
      <c r="C2984" s="3" t="s">
        <v>3221</v>
      </c>
      <c r="D2984" s="3" t="s">
        <v>3018</v>
      </c>
      <c r="G2984" s="19">
        <v>8953</v>
      </c>
      <c r="H2984" s="19" t="s">
        <v>4553</v>
      </c>
    </row>
    <row r="2985" spans="1:8" x14ac:dyDescent="0.2">
      <c r="A2985" s="3">
        <v>6808</v>
      </c>
      <c r="B2985" s="3" t="s">
        <v>3222</v>
      </c>
      <c r="C2985" s="3" t="s">
        <v>3221</v>
      </c>
      <c r="D2985" s="3" t="s">
        <v>3018</v>
      </c>
      <c r="G2985" s="19">
        <v>8954</v>
      </c>
      <c r="H2985" s="19" t="s">
        <v>4552</v>
      </c>
    </row>
    <row r="2986" spans="1:8" x14ac:dyDescent="0.2">
      <c r="A2986" s="3">
        <v>6992</v>
      </c>
      <c r="B2986" s="3" t="s">
        <v>3223</v>
      </c>
      <c r="C2986" s="3" t="s">
        <v>3223</v>
      </c>
      <c r="D2986" s="3" t="s">
        <v>3018</v>
      </c>
      <c r="G2986" s="19">
        <v>8955</v>
      </c>
      <c r="H2986" s="19" t="s">
        <v>4552</v>
      </c>
    </row>
    <row r="2987" spans="1:8" x14ac:dyDescent="0.2">
      <c r="A2987" s="3">
        <v>6943</v>
      </c>
      <c r="B2987" s="3" t="s">
        <v>3224</v>
      </c>
      <c r="C2987" s="3" t="s">
        <v>3224</v>
      </c>
      <c r="D2987" s="3" t="s">
        <v>3018</v>
      </c>
      <c r="G2987" s="19">
        <v>8956</v>
      </c>
      <c r="H2987" s="19" t="s">
        <v>4552</v>
      </c>
    </row>
    <row r="2988" spans="1:8" x14ac:dyDescent="0.2">
      <c r="A2988" s="3">
        <v>6921</v>
      </c>
      <c r="B2988" s="3" t="s">
        <v>3225</v>
      </c>
      <c r="C2988" s="3" t="s">
        <v>3225</v>
      </c>
      <c r="D2988" s="3" t="s">
        <v>3018</v>
      </c>
      <c r="G2988" s="19">
        <v>8957</v>
      </c>
      <c r="H2988" s="19" t="s">
        <v>4552</v>
      </c>
    </row>
    <row r="2989" spans="1:8" x14ac:dyDescent="0.2">
      <c r="A2989" s="3">
        <v>6919</v>
      </c>
      <c r="B2989" s="3" t="s">
        <v>3226</v>
      </c>
      <c r="C2989" s="3" t="s">
        <v>3227</v>
      </c>
      <c r="D2989" s="3" t="s">
        <v>3018</v>
      </c>
      <c r="G2989" s="19">
        <v>8962</v>
      </c>
      <c r="H2989" s="19" t="s">
        <v>4553</v>
      </c>
    </row>
    <row r="2990" spans="1:8" x14ac:dyDescent="0.2">
      <c r="A2990" s="3">
        <v>6925</v>
      </c>
      <c r="B2990" s="3" t="s">
        <v>3228</v>
      </c>
      <c r="C2990" s="3" t="s">
        <v>3227</v>
      </c>
      <c r="D2990" s="3" t="s">
        <v>3018</v>
      </c>
      <c r="G2990" s="19">
        <v>8964</v>
      </c>
      <c r="H2990" s="19" t="s">
        <v>4553</v>
      </c>
    </row>
    <row r="2991" spans="1:8" x14ac:dyDescent="0.2">
      <c r="A2991" s="3">
        <v>6926</v>
      </c>
      <c r="B2991" s="3" t="s">
        <v>3229</v>
      </c>
      <c r="C2991" s="3" t="s">
        <v>3227</v>
      </c>
      <c r="D2991" s="3" t="s">
        <v>3018</v>
      </c>
      <c r="G2991" s="19">
        <v>8965</v>
      </c>
      <c r="H2991" s="19" t="s">
        <v>4551</v>
      </c>
    </row>
    <row r="2992" spans="1:8" x14ac:dyDescent="0.2">
      <c r="A2992" s="3">
        <v>6927</v>
      </c>
      <c r="B2992" s="3" t="s">
        <v>3230</v>
      </c>
      <c r="C2992" s="3" t="s">
        <v>3227</v>
      </c>
      <c r="D2992" s="3" t="s">
        <v>3018</v>
      </c>
      <c r="G2992" s="19">
        <v>8966</v>
      </c>
      <c r="H2992" s="19" t="s">
        <v>4553</v>
      </c>
    </row>
    <row r="2993" spans="1:8" x14ac:dyDescent="0.2">
      <c r="A2993" s="3">
        <v>6937</v>
      </c>
      <c r="B2993" s="3" t="s">
        <v>3231</v>
      </c>
      <c r="C2993" s="3" t="s">
        <v>3232</v>
      </c>
      <c r="D2993" s="3" t="s">
        <v>3018</v>
      </c>
      <c r="G2993" s="19">
        <v>8967</v>
      </c>
      <c r="H2993" s="19" t="s">
        <v>4553</v>
      </c>
    </row>
    <row r="2994" spans="1:8" x14ac:dyDescent="0.2">
      <c r="A2994" s="3">
        <v>6938</v>
      </c>
      <c r="B2994" s="3" t="s">
        <v>3233</v>
      </c>
      <c r="C2994" s="3" t="s">
        <v>3232</v>
      </c>
      <c r="D2994" s="3" t="s">
        <v>3018</v>
      </c>
      <c r="G2994" s="19">
        <v>9000</v>
      </c>
      <c r="H2994" s="19" t="s">
        <v>4570</v>
      </c>
    </row>
    <row r="2995" spans="1:8" x14ac:dyDescent="0.2">
      <c r="A2995" s="3">
        <v>6938</v>
      </c>
      <c r="B2995" s="3" t="s">
        <v>3234</v>
      </c>
      <c r="C2995" s="3" t="s">
        <v>3232</v>
      </c>
      <c r="D2995" s="3" t="s">
        <v>3018</v>
      </c>
      <c r="G2995" s="19">
        <v>9008</v>
      </c>
      <c r="H2995" s="19" t="s">
        <v>4570</v>
      </c>
    </row>
    <row r="2996" spans="1:8" x14ac:dyDescent="0.2">
      <c r="A2996" s="3">
        <v>6939</v>
      </c>
      <c r="B2996" s="3" t="s">
        <v>3235</v>
      </c>
      <c r="C2996" s="3" t="s">
        <v>3232</v>
      </c>
      <c r="D2996" s="3" t="s">
        <v>3018</v>
      </c>
      <c r="G2996" s="19">
        <v>9010</v>
      </c>
      <c r="H2996" s="19" t="s">
        <v>4570</v>
      </c>
    </row>
    <row r="2997" spans="1:8" x14ac:dyDescent="0.2">
      <c r="A2997" s="3">
        <v>6939</v>
      </c>
      <c r="B2997" s="3" t="s">
        <v>3236</v>
      </c>
      <c r="C2997" s="3" t="s">
        <v>3232</v>
      </c>
      <c r="D2997" s="3" t="s">
        <v>3018</v>
      </c>
      <c r="G2997" s="19">
        <v>9011</v>
      </c>
      <c r="H2997" s="19" t="s">
        <v>4570</v>
      </c>
    </row>
    <row r="2998" spans="1:8" x14ac:dyDescent="0.2">
      <c r="A2998" s="3">
        <v>6802</v>
      </c>
      <c r="B2998" s="3" t="s">
        <v>3237</v>
      </c>
      <c r="C2998" s="3" t="s">
        <v>3238</v>
      </c>
      <c r="D2998" s="3" t="s">
        <v>3018</v>
      </c>
      <c r="G2998" s="19">
        <v>9012</v>
      </c>
      <c r="H2998" s="19" t="s">
        <v>4570</v>
      </c>
    </row>
    <row r="2999" spans="1:8" x14ac:dyDescent="0.2">
      <c r="A2999" s="3">
        <v>6803</v>
      </c>
      <c r="B2999" s="3" t="s">
        <v>3239</v>
      </c>
      <c r="C2999" s="3" t="s">
        <v>3238</v>
      </c>
      <c r="D2999" s="3" t="s">
        <v>3018</v>
      </c>
      <c r="G2999" s="19">
        <v>9014</v>
      </c>
      <c r="H2999" s="19" t="s">
        <v>4570</v>
      </c>
    </row>
    <row r="3000" spans="1:8" x14ac:dyDescent="0.2">
      <c r="A3000" s="3">
        <v>6804</v>
      </c>
      <c r="B3000" s="3" t="s">
        <v>3240</v>
      </c>
      <c r="C3000" s="3" t="s">
        <v>3238</v>
      </c>
      <c r="D3000" s="3" t="s">
        <v>3018</v>
      </c>
      <c r="G3000" s="19">
        <v>9015</v>
      </c>
      <c r="H3000" s="19" t="s">
        <v>4570</v>
      </c>
    </row>
    <row r="3001" spans="1:8" x14ac:dyDescent="0.2">
      <c r="A3001" s="3">
        <v>6806</v>
      </c>
      <c r="B3001" s="3" t="s">
        <v>3241</v>
      </c>
      <c r="C3001" s="3" t="s">
        <v>3238</v>
      </c>
      <c r="D3001" s="3" t="s">
        <v>3018</v>
      </c>
      <c r="G3001" s="19">
        <v>9016</v>
      </c>
      <c r="H3001" s="19" t="s">
        <v>4570</v>
      </c>
    </row>
    <row r="3002" spans="1:8" x14ac:dyDescent="0.2">
      <c r="A3002" s="3">
        <v>6809</v>
      </c>
      <c r="B3002" s="3" t="s">
        <v>3242</v>
      </c>
      <c r="C3002" s="3" t="s">
        <v>3238</v>
      </c>
      <c r="D3002" s="3" t="s">
        <v>3018</v>
      </c>
      <c r="G3002" s="19">
        <v>9030</v>
      </c>
      <c r="H3002" s="19" t="s">
        <v>4570</v>
      </c>
    </row>
    <row r="3003" spans="1:8" x14ac:dyDescent="0.2">
      <c r="A3003" s="3">
        <v>6980</v>
      </c>
      <c r="B3003" s="3" t="s">
        <v>3243</v>
      </c>
      <c r="C3003" s="3" t="s">
        <v>3244</v>
      </c>
      <c r="D3003" s="3" t="s">
        <v>3018</v>
      </c>
      <c r="G3003" s="19">
        <v>9032</v>
      </c>
      <c r="H3003" s="19" t="s">
        <v>4570</v>
      </c>
    </row>
    <row r="3004" spans="1:8" x14ac:dyDescent="0.2">
      <c r="A3004" s="3">
        <v>6988</v>
      </c>
      <c r="B3004" s="3" t="s">
        <v>3245</v>
      </c>
      <c r="C3004" s="3" t="s">
        <v>3244</v>
      </c>
      <c r="D3004" s="3" t="s">
        <v>3018</v>
      </c>
      <c r="G3004" s="19">
        <v>9033</v>
      </c>
      <c r="H3004" s="19" t="s">
        <v>4570</v>
      </c>
    </row>
    <row r="3005" spans="1:8" x14ac:dyDescent="0.2">
      <c r="A3005" s="3">
        <v>6989</v>
      </c>
      <c r="B3005" s="3" t="s">
        <v>3246</v>
      </c>
      <c r="C3005" s="3" t="s">
        <v>3244</v>
      </c>
      <c r="D3005" s="3" t="s">
        <v>3018</v>
      </c>
      <c r="G3005" s="19">
        <v>9034</v>
      </c>
      <c r="H3005" s="19" t="s">
        <v>4570</v>
      </c>
    </row>
    <row r="3006" spans="1:8" x14ac:dyDescent="0.2">
      <c r="A3006" s="3">
        <v>6995</v>
      </c>
      <c r="B3006" s="3" t="s">
        <v>3247</v>
      </c>
      <c r="C3006" s="3" t="s">
        <v>3244</v>
      </c>
      <c r="D3006" s="3" t="s">
        <v>3018</v>
      </c>
      <c r="G3006" s="19">
        <v>9035</v>
      </c>
      <c r="H3006" s="19" t="s">
        <v>4570</v>
      </c>
    </row>
    <row r="3007" spans="1:8" x14ac:dyDescent="0.2">
      <c r="A3007" s="3">
        <v>6997</v>
      </c>
      <c r="B3007" s="3" t="s">
        <v>3248</v>
      </c>
      <c r="C3007" s="3" t="s">
        <v>3244</v>
      </c>
      <c r="D3007" s="3" t="s">
        <v>3018</v>
      </c>
      <c r="G3007" s="19">
        <v>9036</v>
      </c>
      <c r="H3007" s="19" t="s">
        <v>4570</v>
      </c>
    </row>
    <row r="3008" spans="1:8" x14ac:dyDescent="0.2">
      <c r="A3008" s="3">
        <v>6998</v>
      </c>
      <c r="B3008" s="3" t="s">
        <v>3249</v>
      </c>
      <c r="C3008" s="3" t="s">
        <v>3244</v>
      </c>
      <c r="D3008" s="3" t="s">
        <v>3018</v>
      </c>
      <c r="G3008" s="19">
        <v>9037</v>
      </c>
      <c r="H3008" s="19" t="s">
        <v>4570</v>
      </c>
    </row>
    <row r="3009" spans="1:8" x14ac:dyDescent="0.2">
      <c r="A3009" s="3">
        <v>6817</v>
      </c>
      <c r="B3009" s="3" t="s">
        <v>3250</v>
      </c>
      <c r="C3009" s="3" t="s">
        <v>3251</v>
      </c>
      <c r="D3009" s="3" t="s">
        <v>3018</v>
      </c>
      <c r="G3009" s="19">
        <v>9038</v>
      </c>
      <c r="H3009" s="19" t="s">
        <v>4570</v>
      </c>
    </row>
    <row r="3010" spans="1:8" x14ac:dyDescent="0.2">
      <c r="A3010" s="3">
        <v>6818</v>
      </c>
      <c r="B3010" s="3" t="s">
        <v>3252</v>
      </c>
      <c r="C3010" s="3" t="s">
        <v>3251</v>
      </c>
      <c r="D3010" s="3" t="s">
        <v>3018</v>
      </c>
      <c r="G3010" s="19">
        <v>9042</v>
      </c>
      <c r="H3010" s="19" t="s">
        <v>4570</v>
      </c>
    </row>
    <row r="3011" spans="1:8" x14ac:dyDescent="0.2">
      <c r="A3011" s="3">
        <v>6821</v>
      </c>
      <c r="B3011" s="3" t="s">
        <v>3253</v>
      </c>
      <c r="C3011" s="3" t="s">
        <v>3251</v>
      </c>
      <c r="D3011" s="3" t="s">
        <v>3018</v>
      </c>
      <c r="G3011" s="19">
        <v>9043</v>
      </c>
      <c r="H3011" s="19" t="s">
        <v>4570</v>
      </c>
    </row>
    <row r="3012" spans="1:8" x14ac:dyDescent="0.2">
      <c r="A3012" s="3">
        <v>6825</v>
      </c>
      <c r="B3012" s="3" t="s">
        <v>3254</v>
      </c>
      <c r="C3012" s="3" t="s">
        <v>3251</v>
      </c>
      <c r="D3012" s="3" t="s">
        <v>3018</v>
      </c>
      <c r="G3012" s="19">
        <v>9044</v>
      </c>
      <c r="H3012" s="19" t="s">
        <v>4570</v>
      </c>
    </row>
    <row r="3013" spans="1:8" x14ac:dyDescent="0.2">
      <c r="A3013" s="3">
        <v>6828</v>
      </c>
      <c r="B3013" s="3" t="s">
        <v>3255</v>
      </c>
      <c r="C3013" s="3" t="s">
        <v>3255</v>
      </c>
      <c r="D3013" s="3" t="s">
        <v>3018</v>
      </c>
      <c r="G3013" s="19">
        <v>9050</v>
      </c>
      <c r="H3013" s="19" t="s">
        <v>4570</v>
      </c>
    </row>
    <row r="3014" spans="1:8" x14ac:dyDescent="0.2">
      <c r="A3014" s="3">
        <v>6873</v>
      </c>
      <c r="B3014" s="3" t="s">
        <v>3256</v>
      </c>
      <c r="C3014" s="3" t="s">
        <v>3257</v>
      </c>
      <c r="D3014" s="3" t="s">
        <v>3018</v>
      </c>
      <c r="G3014" s="19">
        <v>9052</v>
      </c>
      <c r="H3014" s="19" t="s">
        <v>4570</v>
      </c>
    </row>
    <row r="3015" spans="1:8" x14ac:dyDescent="0.2">
      <c r="A3015" s="3">
        <v>6874</v>
      </c>
      <c r="B3015" s="3" t="s">
        <v>3257</v>
      </c>
      <c r="C3015" s="3" t="s">
        <v>3257</v>
      </c>
      <c r="D3015" s="3" t="s">
        <v>3018</v>
      </c>
      <c r="G3015" s="19">
        <v>9053</v>
      </c>
      <c r="H3015" s="19" t="s">
        <v>4570</v>
      </c>
    </row>
    <row r="3016" spans="1:8" x14ac:dyDescent="0.2">
      <c r="A3016" s="3">
        <v>6875</v>
      </c>
      <c r="B3016" s="3" t="s">
        <v>3258</v>
      </c>
      <c r="C3016" s="3" t="s">
        <v>3257</v>
      </c>
      <c r="D3016" s="3" t="s">
        <v>3018</v>
      </c>
      <c r="G3016" s="19">
        <v>9054</v>
      </c>
      <c r="H3016" s="19" t="s">
        <v>4570</v>
      </c>
    </row>
    <row r="3017" spans="1:8" x14ac:dyDescent="0.2">
      <c r="A3017" s="3">
        <v>6875</v>
      </c>
      <c r="B3017" s="3" t="s">
        <v>3259</v>
      </c>
      <c r="C3017" s="3" t="s">
        <v>3257</v>
      </c>
      <c r="D3017" s="3" t="s">
        <v>3018</v>
      </c>
      <c r="G3017" s="19">
        <v>9055</v>
      </c>
      <c r="H3017" s="19" t="s">
        <v>4570</v>
      </c>
    </row>
    <row r="3018" spans="1:8" x14ac:dyDescent="0.2">
      <c r="A3018" s="3">
        <v>6875</v>
      </c>
      <c r="B3018" s="3" t="s">
        <v>3260</v>
      </c>
      <c r="C3018" s="3" t="s">
        <v>3257</v>
      </c>
      <c r="D3018" s="3" t="s">
        <v>3018</v>
      </c>
      <c r="G3018" s="19">
        <v>9056</v>
      </c>
      <c r="H3018" s="19" t="s">
        <v>4570</v>
      </c>
    </row>
    <row r="3019" spans="1:8" x14ac:dyDescent="0.2">
      <c r="A3019" s="3">
        <v>6830</v>
      </c>
      <c r="B3019" s="3" t="s">
        <v>3261</v>
      </c>
      <c r="C3019" s="3" t="s">
        <v>3261</v>
      </c>
      <c r="D3019" s="3" t="s">
        <v>3018</v>
      </c>
      <c r="G3019" s="19">
        <v>9057</v>
      </c>
      <c r="H3019" s="19" t="s">
        <v>4570</v>
      </c>
    </row>
    <row r="3020" spans="1:8" x14ac:dyDescent="0.2">
      <c r="A3020" s="3">
        <v>6832</v>
      </c>
      <c r="B3020" s="3" t="s">
        <v>3262</v>
      </c>
      <c r="C3020" s="3" t="s">
        <v>3261</v>
      </c>
      <c r="D3020" s="3" t="s">
        <v>3018</v>
      </c>
      <c r="G3020" s="19">
        <v>9058</v>
      </c>
      <c r="H3020" s="19" t="s">
        <v>4570</v>
      </c>
    </row>
    <row r="3021" spans="1:8" x14ac:dyDescent="0.2">
      <c r="A3021" s="3">
        <v>6832</v>
      </c>
      <c r="B3021" s="3" t="s">
        <v>3263</v>
      </c>
      <c r="C3021" s="3" t="s">
        <v>3261</v>
      </c>
      <c r="D3021" s="3" t="s">
        <v>3018</v>
      </c>
      <c r="G3021" s="19">
        <v>9062</v>
      </c>
      <c r="H3021" s="19" t="s">
        <v>4570</v>
      </c>
    </row>
    <row r="3022" spans="1:8" x14ac:dyDescent="0.2">
      <c r="A3022" s="3">
        <v>6877</v>
      </c>
      <c r="B3022" s="3" t="s">
        <v>3264</v>
      </c>
      <c r="C3022" s="3" t="s">
        <v>3264</v>
      </c>
      <c r="D3022" s="3" t="s">
        <v>3018</v>
      </c>
      <c r="G3022" s="19">
        <v>9063</v>
      </c>
      <c r="H3022" s="19" t="s">
        <v>4570</v>
      </c>
    </row>
    <row r="3023" spans="1:8" x14ac:dyDescent="0.2">
      <c r="A3023" s="3">
        <v>6825</v>
      </c>
      <c r="B3023" s="3" t="s">
        <v>3254</v>
      </c>
      <c r="C3023" s="3" t="s">
        <v>3265</v>
      </c>
      <c r="D3023" s="3" t="s">
        <v>3018</v>
      </c>
      <c r="G3023" s="19">
        <v>9064</v>
      </c>
      <c r="H3023" s="19" t="s">
        <v>4570</v>
      </c>
    </row>
    <row r="3024" spans="1:8" x14ac:dyDescent="0.2">
      <c r="A3024" s="3">
        <v>6850</v>
      </c>
      <c r="B3024" s="3" t="s">
        <v>3265</v>
      </c>
      <c r="C3024" s="3" t="s">
        <v>3265</v>
      </c>
      <c r="D3024" s="3" t="s">
        <v>3018</v>
      </c>
      <c r="G3024" s="19">
        <v>9100</v>
      </c>
      <c r="H3024" s="19" t="s">
        <v>4570</v>
      </c>
    </row>
    <row r="3025" spans="1:8" x14ac:dyDescent="0.2">
      <c r="A3025" s="3">
        <v>6852</v>
      </c>
      <c r="B3025" s="3" t="s">
        <v>3266</v>
      </c>
      <c r="C3025" s="3" t="s">
        <v>3265</v>
      </c>
      <c r="D3025" s="3" t="s">
        <v>3018</v>
      </c>
      <c r="G3025" s="19">
        <v>9103</v>
      </c>
      <c r="H3025" s="19" t="s">
        <v>4570</v>
      </c>
    </row>
    <row r="3026" spans="1:8" x14ac:dyDescent="0.2">
      <c r="A3026" s="3">
        <v>6853</v>
      </c>
      <c r="B3026" s="3" t="s">
        <v>3267</v>
      </c>
      <c r="C3026" s="3" t="s">
        <v>3265</v>
      </c>
      <c r="D3026" s="3" t="s">
        <v>3018</v>
      </c>
      <c r="G3026" s="19">
        <v>9104</v>
      </c>
      <c r="H3026" s="19" t="s">
        <v>4570</v>
      </c>
    </row>
    <row r="3027" spans="1:8" x14ac:dyDescent="0.2">
      <c r="A3027" s="3">
        <v>6862</v>
      </c>
      <c r="B3027" s="3" t="s">
        <v>3268</v>
      </c>
      <c r="C3027" s="3" t="s">
        <v>3265</v>
      </c>
      <c r="D3027" s="3" t="s">
        <v>3018</v>
      </c>
      <c r="G3027" s="19">
        <v>9105</v>
      </c>
      <c r="H3027" s="19" t="s">
        <v>4570</v>
      </c>
    </row>
    <row r="3028" spans="1:8" x14ac:dyDescent="0.2">
      <c r="A3028" s="3">
        <v>6863</v>
      </c>
      <c r="B3028" s="3" t="s">
        <v>3269</v>
      </c>
      <c r="C3028" s="3" t="s">
        <v>3265</v>
      </c>
      <c r="D3028" s="3" t="s">
        <v>3018</v>
      </c>
      <c r="G3028" s="19">
        <v>9107</v>
      </c>
      <c r="H3028" s="19" t="s">
        <v>4570</v>
      </c>
    </row>
    <row r="3029" spans="1:8" x14ac:dyDescent="0.2">
      <c r="A3029" s="3">
        <v>6864</v>
      </c>
      <c r="B3029" s="3" t="s">
        <v>3270</v>
      </c>
      <c r="C3029" s="3" t="s">
        <v>3265</v>
      </c>
      <c r="D3029" s="3" t="s">
        <v>3018</v>
      </c>
      <c r="G3029" s="19">
        <v>9108</v>
      </c>
      <c r="H3029" s="19" t="s">
        <v>4570</v>
      </c>
    </row>
    <row r="3030" spans="1:8" x14ac:dyDescent="0.2">
      <c r="A3030" s="3">
        <v>6865</v>
      </c>
      <c r="B3030" s="3" t="s">
        <v>3271</v>
      </c>
      <c r="C3030" s="3" t="s">
        <v>3265</v>
      </c>
      <c r="D3030" s="3" t="s">
        <v>3018</v>
      </c>
      <c r="G3030" s="19">
        <v>9112</v>
      </c>
      <c r="H3030" s="19" t="s">
        <v>4570</v>
      </c>
    </row>
    <row r="3031" spans="1:8" x14ac:dyDescent="0.2">
      <c r="A3031" s="3">
        <v>6866</v>
      </c>
      <c r="B3031" s="3" t="s">
        <v>3272</v>
      </c>
      <c r="C3031" s="3" t="s">
        <v>3265</v>
      </c>
      <c r="D3031" s="3" t="s">
        <v>3018</v>
      </c>
      <c r="G3031" s="19">
        <v>9113</v>
      </c>
      <c r="H3031" s="19" t="s">
        <v>4570</v>
      </c>
    </row>
    <row r="3032" spans="1:8" x14ac:dyDescent="0.2">
      <c r="A3032" s="3">
        <v>6872</v>
      </c>
      <c r="B3032" s="3" t="s">
        <v>3273</v>
      </c>
      <c r="C3032" s="3" t="s">
        <v>3265</v>
      </c>
      <c r="D3032" s="3" t="s">
        <v>3018</v>
      </c>
      <c r="G3032" s="19">
        <v>9114</v>
      </c>
      <c r="H3032" s="19" t="s">
        <v>4570</v>
      </c>
    </row>
    <row r="3033" spans="1:8" x14ac:dyDescent="0.2">
      <c r="A3033" s="3">
        <v>6872</v>
      </c>
      <c r="B3033" s="3" t="s">
        <v>3274</v>
      </c>
      <c r="C3033" s="3" t="s">
        <v>3265</v>
      </c>
      <c r="D3033" s="3" t="s">
        <v>3018</v>
      </c>
      <c r="G3033" s="19">
        <v>9115</v>
      </c>
      <c r="H3033" s="19" t="s">
        <v>4570</v>
      </c>
    </row>
    <row r="3034" spans="1:8" x14ac:dyDescent="0.2">
      <c r="A3034" s="3">
        <v>6834</v>
      </c>
      <c r="B3034" s="3" t="s">
        <v>3275</v>
      </c>
      <c r="C3034" s="3" t="s">
        <v>3275</v>
      </c>
      <c r="D3034" s="3" t="s">
        <v>3018</v>
      </c>
      <c r="G3034" s="19">
        <v>9116</v>
      </c>
      <c r="H3034" s="19" t="s">
        <v>4570</v>
      </c>
    </row>
    <row r="3035" spans="1:8" x14ac:dyDescent="0.2">
      <c r="A3035" s="3">
        <v>6883</v>
      </c>
      <c r="B3035" s="3" t="s">
        <v>3276</v>
      </c>
      <c r="C3035" s="3" t="s">
        <v>3276</v>
      </c>
      <c r="D3035" s="3" t="s">
        <v>3018</v>
      </c>
      <c r="G3035" s="19">
        <v>9122</v>
      </c>
      <c r="H3035" s="19" t="s">
        <v>4570</v>
      </c>
    </row>
    <row r="3036" spans="1:8" x14ac:dyDescent="0.2">
      <c r="A3036" s="3">
        <v>6826</v>
      </c>
      <c r="B3036" s="3" t="s">
        <v>3277</v>
      </c>
      <c r="C3036" s="3" t="s">
        <v>3277</v>
      </c>
      <c r="D3036" s="3" t="s">
        <v>3018</v>
      </c>
      <c r="G3036" s="19">
        <v>9123</v>
      </c>
      <c r="H3036" s="19" t="s">
        <v>4570</v>
      </c>
    </row>
    <row r="3037" spans="1:8" x14ac:dyDescent="0.2">
      <c r="A3037" s="3">
        <v>6854</v>
      </c>
      <c r="B3037" s="3" t="s">
        <v>3278</v>
      </c>
      <c r="C3037" s="3" t="s">
        <v>3279</v>
      </c>
      <c r="D3037" s="3" t="s">
        <v>3018</v>
      </c>
      <c r="G3037" s="19">
        <v>9125</v>
      </c>
      <c r="H3037" s="19" t="s">
        <v>4570</v>
      </c>
    </row>
    <row r="3038" spans="1:8" x14ac:dyDescent="0.2">
      <c r="A3038" s="3">
        <v>6855</v>
      </c>
      <c r="B3038" s="3" t="s">
        <v>3279</v>
      </c>
      <c r="C3038" s="3" t="s">
        <v>3279</v>
      </c>
      <c r="D3038" s="3" t="s">
        <v>3018</v>
      </c>
      <c r="G3038" s="19">
        <v>9126</v>
      </c>
      <c r="H3038" s="19" t="s">
        <v>4570</v>
      </c>
    </row>
    <row r="3039" spans="1:8" x14ac:dyDescent="0.2">
      <c r="A3039" s="3">
        <v>6833</v>
      </c>
      <c r="B3039" s="3" t="s">
        <v>3280</v>
      </c>
      <c r="C3039" s="3" t="s">
        <v>3280</v>
      </c>
      <c r="D3039" s="3" t="s">
        <v>3018</v>
      </c>
      <c r="G3039" s="19">
        <v>9127</v>
      </c>
      <c r="H3039" s="19" t="s">
        <v>4570</v>
      </c>
    </row>
    <row r="3040" spans="1:8" x14ac:dyDescent="0.2">
      <c r="A3040" s="3">
        <v>6835</v>
      </c>
      <c r="B3040" s="3" t="s">
        <v>3281</v>
      </c>
      <c r="C3040" s="3" t="s">
        <v>3282</v>
      </c>
      <c r="D3040" s="3" t="s">
        <v>3018</v>
      </c>
      <c r="G3040" s="19">
        <v>9200</v>
      </c>
      <c r="H3040" s="19" t="s">
        <v>4570</v>
      </c>
    </row>
    <row r="3041" spans="1:8" x14ac:dyDescent="0.2">
      <c r="A3041" s="3">
        <v>6837</v>
      </c>
      <c r="B3041" s="3" t="s">
        <v>3283</v>
      </c>
      <c r="C3041" s="3" t="s">
        <v>3282</v>
      </c>
      <c r="D3041" s="3" t="s">
        <v>3018</v>
      </c>
      <c r="G3041" s="19">
        <v>9203</v>
      </c>
      <c r="H3041" s="19" t="s">
        <v>4569</v>
      </c>
    </row>
    <row r="3042" spans="1:8" x14ac:dyDescent="0.2">
      <c r="A3042" s="3">
        <v>6837</v>
      </c>
      <c r="B3042" s="3" t="s">
        <v>3284</v>
      </c>
      <c r="C3042" s="3" t="s">
        <v>3282</v>
      </c>
      <c r="D3042" s="3" t="s">
        <v>3018</v>
      </c>
      <c r="G3042" s="19">
        <v>9204</v>
      </c>
      <c r="H3042" s="19" t="s">
        <v>4570</v>
      </c>
    </row>
    <row r="3043" spans="1:8" x14ac:dyDescent="0.2">
      <c r="A3043" s="3">
        <v>6838</v>
      </c>
      <c r="B3043" s="3" t="s">
        <v>3285</v>
      </c>
      <c r="C3043" s="3" t="s">
        <v>3282</v>
      </c>
      <c r="D3043" s="3" t="s">
        <v>3018</v>
      </c>
      <c r="G3043" s="19">
        <v>9205</v>
      </c>
      <c r="H3043" s="19" t="s">
        <v>4569</v>
      </c>
    </row>
    <row r="3044" spans="1:8" x14ac:dyDescent="0.2">
      <c r="A3044" s="3">
        <v>6838</v>
      </c>
      <c r="B3044" s="3" t="s">
        <v>3286</v>
      </c>
      <c r="C3044" s="3" t="s">
        <v>3282</v>
      </c>
      <c r="D3044" s="3" t="s">
        <v>3018</v>
      </c>
      <c r="G3044" s="19">
        <v>9212</v>
      </c>
      <c r="H3044" s="19" t="s">
        <v>4570</v>
      </c>
    </row>
    <row r="3045" spans="1:8" x14ac:dyDescent="0.2">
      <c r="A3045" s="3">
        <v>6839</v>
      </c>
      <c r="B3045" s="3" t="s">
        <v>3287</v>
      </c>
      <c r="C3045" s="3" t="s">
        <v>3282</v>
      </c>
      <c r="D3045" s="3" t="s">
        <v>3018</v>
      </c>
      <c r="G3045" s="19">
        <v>9213</v>
      </c>
      <c r="H3045" s="19" t="s">
        <v>4569</v>
      </c>
    </row>
    <row r="3046" spans="1:8" x14ac:dyDescent="0.2">
      <c r="A3046" s="3">
        <v>6710</v>
      </c>
      <c r="B3046" s="3" t="s">
        <v>3288</v>
      </c>
      <c r="C3046" s="3" t="s">
        <v>3288</v>
      </c>
      <c r="D3046" s="3" t="s">
        <v>3018</v>
      </c>
      <c r="G3046" s="19">
        <v>9214</v>
      </c>
      <c r="H3046" s="19" t="s">
        <v>4569</v>
      </c>
    </row>
    <row r="3047" spans="1:8" x14ac:dyDescent="0.2">
      <c r="A3047" s="3">
        <v>6526</v>
      </c>
      <c r="B3047" s="3" t="s">
        <v>3289</v>
      </c>
      <c r="C3047" s="3" t="s">
        <v>3290</v>
      </c>
      <c r="D3047" s="3" t="s">
        <v>3018</v>
      </c>
      <c r="G3047" s="19">
        <v>9215</v>
      </c>
      <c r="H3047" s="19" t="s">
        <v>4569</v>
      </c>
    </row>
    <row r="3048" spans="1:8" x14ac:dyDescent="0.2">
      <c r="A3048" s="3">
        <v>6527</v>
      </c>
      <c r="B3048" s="3" t="s">
        <v>3291</v>
      </c>
      <c r="C3048" s="3" t="s">
        <v>3290</v>
      </c>
      <c r="D3048" s="3" t="s">
        <v>3018</v>
      </c>
      <c r="G3048" s="19">
        <v>9216</v>
      </c>
      <c r="H3048" s="19" t="s">
        <v>4569</v>
      </c>
    </row>
    <row r="3049" spans="1:8" x14ac:dyDescent="0.2">
      <c r="A3049" s="3">
        <v>6703</v>
      </c>
      <c r="B3049" s="3" t="s">
        <v>3292</v>
      </c>
      <c r="C3049" s="3" t="s">
        <v>3290</v>
      </c>
      <c r="D3049" s="3" t="s">
        <v>3018</v>
      </c>
      <c r="G3049" s="19">
        <v>9217</v>
      </c>
      <c r="H3049" s="19" t="s">
        <v>4569</v>
      </c>
    </row>
    <row r="3050" spans="1:8" x14ac:dyDescent="0.2">
      <c r="A3050" s="3">
        <v>6705</v>
      </c>
      <c r="B3050" s="3" t="s">
        <v>3293</v>
      </c>
      <c r="C3050" s="3" t="s">
        <v>3290</v>
      </c>
      <c r="D3050" s="3" t="s">
        <v>3018</v>
      </c>
      <c r="G3050" s="19">
        <v>9220</v>
      </c>
      <c r="H3050" s="19" t="s">
        <v>4569</v>
      </c>
    </row>
    <row r="3051" spans="1:8" x14ac:dyDescent="0.2">
      <c r="A3051" s="3">
        <v>6707</v>
      </c>
      <c r="B3051" s="3" t="s">
        <v>3294</v>
      </c>
      <c r="C3051" s="3" t="s">
        <v>3290</v>
      </c>
      <c r="D3051" s="3" t="s">
        <v>3018</v>
      </c>
      <c r="G3051" s="19">
        <v>9223</v>
      </c>
      <c r="H3051" s="19" t="s">
        <v>4569</v>
      </c>
    </row>
    <row r="3052" spans="1:8" x14ac:dyDescent="0.2">
      <c r="A3052" s="3">
        <v>6685</v>
      </c>
      <c r="B3052" s="3" t="s">
        <v>3295</v>
      </c>
      <c r="C3052" s="3" t="s">
        <v>3295</v>
      </c>
      <c r="D3052" s="3" t="s">
        <v>3018</v>
      </c>
      <c r="G3052" s="19">
        <v>9225</v>
      </c>
      <c r="H3052" s="19" t="s">
        <v>4569</v>
      </c>
    </row>
    <row r="3053" spans="1:8" x14ac:dyDescent="0.2">
      <c r="A3053" s="3">
        <v>6683</v>
      </c>
      <c r="B3053" s="3" t="s">
        <v>3296</v>
      </c>
      <c r="C3053" s="3" t="s">
        <v>3297</v>
      </c>
      <c r="D3053" s="3" t="s">
        <v>3018</v>
      </c>
      <c r="G3053" s="19">
        <v>9230</v>
      </c>
      <c r="H3053" s="19" t="s">
        <v>4569</v>
      </c>
    </row>
    <row r="3054" spans="1:8" x14ac:dyDescent="0.2">
      <c r="A3054" s="3">
        <v>6684</v>
      </c>
      <c r="B3054" s="3" t="s">
        <v>3297</v>
      </c>
      <c r="C3054" s="3" t="s">
        <v>3297</v>
      </c>
      <c r="D3054" s="3" t="s">
        <v>3018</v>
      </c>
      <c r="G3054" s="19">
        <v>9231</v>
      </c>
      <c r="H3054" s="19" t="s">
        <v>4570</v>
      </c>
    </row>
    <row r="3055" spans="1:8" x14ac:dyDescent="0.2">
      <c r="A3055" s="3">
        <v>6684</v>
      </c>
      <c r="B3055" s="3" t="s">
        <v>3298</v>
      </c>
      <c r="C3055" s="3" t="s">
        <v>3297</v>
      </c>
      <c r="D3055" s="3" t="s">
        <v>3018</v>
      </c>
      <c r="G3055" s="19">
        <v>9240</v>
      </c>
      <c r="H3055" s="19" t="s">
        <v>4569</v>
      </c>
    </row>
    <row r="3056" spans="1:8" x14ac:dyDescent="0.2">
      <c r="A3056" s="3">
        <v>6683</v>
      </c>
      <c r="B3056" s="3" t="s">
        <v>3299</v>
      </c>
      <c r="C3056" s="3" t="s">
        <v>3299</v>
      </c>
      <c r="D3056" s="3" t="s">
        <v>3018</v>
      </c>
      <c r="G3056" s="19">
        <v>9242</v>
      </c>
      <c r="H3056" s="19" t="s">
        <v>4569</v>
      </c>
    </row>
    <row r="3057" spans="1:8" x14ac:dyDescent="0.2">
      <c r="A3057" s="3">
        <v>6675</v>
      </c>
      <c r="B3057" s="3" t="s">
        <v>3300</v>
      </c>
      <c r="C3057" s="3" t="s">
        <v>3300</v>
      </c>
      <c r="D3057" s="3" t="s">
        <v>3018</v>
      </c>
      <c r="G3057" s="19">
        <v>9243</v>
      </c>
      <c r="H3057" s="19" t="s">
        <v>4569</v>
      </c>
    </row>
    <row r="3058" spans="1:8" x14ac:dyDescent="0.2">
      <c r="A3058" s="3">
        <v>6676</v>
      </c>
      <c r="B3058" s="3" t="s">
        <v>3301</v>
      </c>
      <c r="C3058" s="3" t="s">
        <v>3300</v>
      </c>
      <c r="D3058" s="3" t="s">
        <v>3018</v>
      </c>
      <c r="G3058" s="19">
        <v>9244</v>
      </c>
      <c r="H3058" s="19" t="s">
        <v>4569</v>
      </c>
    </row>
    <row r="3059" spans="1:8" x14ac:dyDescent="0.2">
      <c r="A3059" s="3">
        <v>6690</v>
      </c>
      <c r="B3059" s="3" t="s">
        <v>3302</v>
      </c>
      <c r="C3059" s="3" t="s">
        <v>3300</v>
      </c>
      <c r="D3059" s="3" t="s">
        <v>3018</v>
      </c>
      <c r="G3059" s="19">
        <v>9245</v>
      </c>
      <c r="H3059" s="19" t="s">
        <v>4569</v>
      </c>
    </row>
    <row r="3060" spans="1:8" x14ac:dyDescent="0.2">
      <c r="A3060" s="3">
        <v>6690</v>
      </c>
      <c r="B3060" s="3" t="s">
        <v>3303</v>
      </c>
      <c r="C3060" s="3" t="s">
        <v>3300</v>
      </c>
      <c r="D3060" s="3" t="s">
        <v>3018</v>
      </c>
      <c r="G3060" s="19">
        <v>9246</v>
      </c>
      <c r="H3060" s="19" t="s">
        <v>4569</v>
      </c>
    </row>
    <row r="3061" spans="1:8" x14ac:dyDescent="0.2">
      <c r="A3061" s="3">
        <v>6682</v>
      </c>
      <c r="B3061" s="3" t="s">
        <v>3304</v>
      </c>
      <c r="C3061" s="3" t="s">
        <v>3304</v>
      </c>
      <c r="D3061" s="3" t="s">
        <v>3018</v>
      </c>
      <c r="G3061" s="19">
        <v>9247</v>
      </c>
      <c r="H3061" s="19" t="s">
        <v>4569</v>
      </c>
    </row>
    <row r="3062" spans="1:8" x14ac:dyDescent="0.2">
      <c r="A3062" s="3">
        <v>6673</v>
      </c>
      <c r="B3062" s="3" t="s">
        <v>3305</v>
      </c>
      <c r="C3062" s="3" t="s">
        <v>3305</v>
      </c>
      <c r="D3062" s="3" t="s">
        <v>3018</v>
      </c>
      <c r="G3062" s="19">
        <v>9248</v>
      </c>
      <c r="H3062" s="19" t="s">
        <v>4569</v>
      </c>
    </row>
    <row r="3063" spans="1:8" x14ac:dyDescent="0.2">
      <c r="A3063" s="3">
        <v>6674</v>
      </c>
      <c r="B3063" s="3" t="s">
        <v>3306</v>
      </c>
      <c r="C3063" s="3" t="s">
        <v>3305</v>
      </c>
      <c r="D3063" s="3" t="s">
        <v>3018</v>
      </c>
      <c r="G3063" s="19">
        <v>9249</v>
      </c>
      <c r="H3063" s="19" t="s">
        <v>4569</v>
      </c>
    </row>
    <row r="3064" spans="1:8" x14ac:dyDescent="0.2">
      <c r="A3064" s="3">
        <v>6674</v>
      </c>
      <c r="B3064" s="3" t="s">
        <v>3307</v>
      </c>
      <c r="C3064" s="3" t="s">
        <v>3305</v>
      </c>
      <c r="D3064" s="3" t="s">
        <v>3018</v>
      </c>
      <c r="G3064" s="19">
        <v>9300</v>
      </c>
      <c r="H3064" s="19" t="s">
        <v>4570</v>
      </c>
    </row>
    <row r="3065" spans="1:8" x14ac:dyDescent="0.2">
      <c r="A3065" s="3">
        <v>6677</v>
      </c>
      <c r="B3065" s="3" t="s">
        <v>3308</v>
      </c>
      <c r="C3065" s="3" t="s">
        <v>3305</v>
      </c>
      <c r="D3065" s="3" t="s">
        <v>3018</v>
      </c>
      <c r="G3065" s="19">
        <v>9304</v>
      </c>
      <c r="H3065" s="19" t="s">
        <v>4570</v>
      </c>
    </row>
    <row r="3066" spans="1:8" x14ac:dyDescent="0.2">
      <c r="A3066" s="3">
        <v>6677</v>
      </c>
      <c r="B3066" s="3" t="s">
        <v>3309</v>
      </c>
      <c r="C3066" s="3" t="s">
        <v>3305</v>
      </c>
      <c r="D3066" s="3" t="s">
        <v>3018</v>
      </c>
      <c r="G3066" s="19">
        <v>9305</v>
      </c>
      <c r="H3066" s="19" t="s">
        <v>4570</v>
      </c>
    </row>
    <row r="3067" spans="1:8" x14ac:dyDescent="0.2">
      <c r="A3067" s="3">
        <v>6678</v>
      </c>
      <c r="B3067" s="3" t="s">
        <v>3310</v>
      </c>
      <c r="C3067" s="3" t="s">
        <v>3305</v>
      </c>
      <c r="D3067" s="3" t="s">
        <v>3018</v>
      </c>
      <c r="G3067" s="19">
        <v>9306</v>
      </c>
      <c r="H3067" s="19" t="s">
        <v>4570</v>
      </c>
    </row>
    <row r="3068" spans="1:8" x14ac:dyDescent="0.2">
      <c r="A3068" s="3">
        <v>6678</v>
      </c>
      <c r="B3068" s="3" t="s">
        <v>3311</v>
      </c>
      <c r="C3068" s="3" t="s">
        <v>3305</v>
      </c>
      <c r="D3068" s="3" t="s">
        <v>3018</v>
      </c>
      <c r="G3068" s="19">
        <v>9308</v>
      </c>
      <c r="H3068" s="19" t="s">
        <v>4569</v>
      </c>
    </row>
    <row r="3069" spans="1:8" x14ac:dyDescent="0.2">
      <c r="A3069" s="3">
        <v>6678</v>
      </c>
      <c r="B3069" s="3" t="s">
        <v>3312</v>
      </c>
      <c r="C3069" s="3" t="s">
        <v>3305</v>
      </c>
      <c r="D3069" s="3" t="s">
        <v>3018</v>
      </c>
      <c r="G3069" s="19">
        <v>9312</v>
      </c>
      <c r="H3069" s="19" t="s">
        <v>4569</v>
      </c>
    </row>
    <row r="3070" spans="1:8" x14ac:dyDescent="0.2">
      <c r="A3070" s="3">
        <v>6692</v>
      </c>
      <c r="B3070" s="3" t="s">
        <v>3313</v>
      </c>
      <c r="C3070" s="3" t="s">
        <v>3314</v>
      </c>
      <c r="D3070" s="3" t="s">
        <v>3018</v>
      </c>
      <c r="G3070" s="19">
        <v>9313</v>
      </c>
      <c r="H3070" s="19" t="s">
        <v>4569</v>
      </c>
    </row>
    <row r="3071" spans="1:8" x14ac:dyDescent="0.2">
      <c r="A3071" s="3">
        <v>6692</v>
      </c>
      <c r="B3071" s="3" t="s">
        <v>3315</v>
      </c>
      <c r="C3071" s="3" t="s">
        <v>3314</v>
      </c>
      <c r="D3071" s="3" t="s">
        <v>3018</v>
      </c>
      <c r="G3071" s="19">
        <v>9314</v>
      </c>
      <c r="H3071" s="19" t="s">
        <v>4569</v>
      </c>
    </row>
    <row r="3072" spans="1:8" x14ac:dyDescent="0.2">
      <c r="A3072" s="3">
        <v>6693</v>
      </c>
      <c r="B3072" s="3" t="s">
        <v>3316</v>
      </c>
      <c r="C3072" s="3" t="s">
        <v>3314</v>
      </c>
      <c r="D3072" s="3" t="s">
        <v>3018</v>
      </c>
      <c r="G3072" s="19">
        <v>9315</v>
      </c>
      <c r="H3072" s="19" t="s">
        <v>4569</v>
      </c>
    </row>
    <row r="3073" spans="1:8" x14ac:dyDescent="0.2">
      <c r="A3073" s="3">
        <v>6694</v>
      </c>
      <c r="B3073" s="3" t="s">
        <v>3317</v>
      </c>
      <c r="C3073" s="3" t="s">
        <v>3314</v>
      </c>
      <c r="D3073" s="3" t="s">
        <v>3018</v>
      </c>
      <c r="G3073" s="19">
        <v>9320</v>
      </c>
      <c r="H3073" s="19" t="s">
        <v>4569</v>
      </c>
    </row>
    <row r="3074" spans="1:8" x14ac:dyDescent="0.2">
      <c r="A3074" s="3">
        <v>6695</v>
      </c>
      <c r="B3074" s="3" t="s">
        <v>3318</v>
      </c>
      <c r="C3074" s="3" t="s">
        <v>3314</v>
      </c>
      <c r="D3074" s="3" t="s">
        <v>3018</v>
      </c>
      <c r="G3074" s="19">
        <v>9322</v>
      </c>
      <c r="H3074" s="19" t="s">
        <v>4569</v>
      </c>
    </row>
    <row r="3075" spans="1:8" x14ac:dyDescent="0.2">
      <c r="A3075" s="3">
        <v>6695</v>
      </c>
      <c r="B3075" s="3" t="s">
        <v>3319</v>
      </c>
      <c r="C3075" s="3" t="s">
        <v>3314</v>
      </c>
      <c r="D3075" s="3" t="s">
        <v>3018</v>
      </c>
      <c r="G3075" s="19">
        <v>9323</v>
      </c>
      <c r="H3075" s="19" t="s">
        <v>4570</v>
      </c>
    </row>
    <row r="3076" spans="1:8" x14ac:dyDescent="0.2">
      <c r="A3076" s="3">
        <v>6696</v>
      </c>
      <c r="B3076" s="3" t="s">
        <v>3320</v>
      </c>
      <c r="C3076" s="3" t="s">
        <v>3314</v>
      </c>
      <c r="D3076" s="3" t="s">
        <v>3018</v>
      </c>
      <c r="G3076" s="19">
        <v>9325</v>
      </c>
      <c r="H3076" s="19" t="s">
        <v>4569</v>
      </c>
    </row>
    <row r="3077" spans="1:8" x14ac:dyDescent="0.2">
      <c r="A3077" s="3">
        <v>6670</v>
      </c>
      <c r="B3077" s="3" t="s">
        <v>3321</v>
      </c>
      <c r="C3077" s="3" t="s">
        <v>3322</v>
      </c>
      <c r="D3077" s="3" t="s">
        <v>3018</v>
      </c>
      <c r="G3077" s="19">
        <v>9326</v>
      </c>
      <c r="H3077" s="19" t="s">
        <v>4570</v>
      </c>
    </row>
    <row r="3078" spans="1:8" x14ac:dyDescent="0.2">
      <c r="A3078" s="3">
        <v>6672</v>
      </c>
      <c r="B3078" s="3" t="s">
        <v>3323</v>
      </c>
      <c r="C3078" s="3" t="s">
        <v>3322</v>
      </c>
      <c r="D3078" s="3" t="s">
        <v>3018</v>
      </c>
      <c r="G3078" s="19">
        <v>9327</v>
      </c>
      <c r="H3078" s="19" t="s">
        <v>4570</v>
      </c>
    </row>
    <row r="3079" spans="1:8" x14ac:dyDescent="0.2">
      <c r="A3079" s="3">
        <v>6809</v>
      </c>
      <c r="B3079" s="3" t="s">
        <v>3242</v>
      </c>
      <c r="C3079" s="3" t="s">
        <v>3324</v>
      </c>
      <c r="D3079" s="3" t="s">
        <v>3018</v>
      </c>
      <c r="G3079" s="19">
        <v>9400</v>
      </c>
      <c r="H3079" s="19" t="s">
        <v>4570</v>
      </c>
    </row>
    <row r="3080" spans="1:8" x14ac:dyDescent="0.2">
      <c r="A3080" s="3">
        <v>6652</v>
      </c>
      <c r="B3080" s="3" t="s">
        <v>3325</v>
      </c>
      <c r="C3080" s="3" t="s">
        <v>3326</v>
      </c>
      <c r="D3080" s="3" t="s">
        <v>3018</v>
      </c>
      <c r="G3080" s="19">
        <v>9402</v>
      </c>
      <c r="H3080" s="19" t="s">
        <v>4570</v>
      </c>
    </row>
    <row r="3081" spans="1:8" x14ac:dyDescent="0.2">
      <c r="A3081" s="3">
        <v>6653</v>
      </c>
      <c r="B3081" s="3" t="s">
        <v>3327</v>
      </c>
      <c r="C3081" s="3" t="s">
        <v>3326</v>
      </c>
      <c r="D3081" s="3" t="s">
        <v>3018</v>
      </c>
      <c r="G3081" s="19">
        <v>9403</v>
      </c>
      <c r="H3081" s="19" t="s">
        <v>4570</v>
      </c>
    </row>
    <row r="3082" spans="1:8" x14ac:dyDescent="0.2">
      <c r="A3082" s="3">
        <v>6654</v>
      </c>
      <c r="B3082" s="3" t="s">
        <v>3328</v>
      </c>
      <c r="C3082" s="3" t="s">
        <v>3326</v>
      </c>
      <c r="D3082" s="3" t="s">
        <v>3018</v>
      </c>
      <c r="G3082" s="19">
        <v>9404</v>
      </c>
      <c r="H3082" s="19" t="s">
        <v>4570</v>
      </c>
    </row>
    <row r="3083" spans="1:8" x14ac:dyDescent="0.2">
      <c r="A3083" s="3">
        <v>6655</v>
      </c>
      <c r="B3083" s="3" t="s">
        <v>3329</v>
      </c>
      <c r="C3083" s="3" t="s">
        <v>3330</v>
      </c>
      <c r="D3083" s="3" t="s">
        <v>3018</v>
      </c>
      <c r="G3083" s="19">
        <v>9405</v>
      </c>
      <c r="H3083" s="19" t="s">
        <v>4570</v>
      </c>
    </row>
    <row r="3084" spans="1:8" x14ac:dyDescent="0.2">
      <c r="A3084" s="3">
        <v>6655</v>
      </c>
      <c r="B3084" s="3" t="s">
        <v>3331</v>
      </c>
      <c r="C3084" s="3" t="s">
        <v>3330</v>
      </c>
      <c r="D3084" s="3" t="s">
        <v>3018</v>
      </c>
      <c r="G3084" s="19">
        <v>9410</v>
      </c>
      <c r="H3084" s="19" t="s">
        <v>4570</v>
      </c>
    </row>
    <row r="3085" spans="1:8" x14ac:dyDescent="0.2">
      <c r="A3085" s="3">
        <v>6655</v>
      </c>
      <c r="B3085" s="3" t="s">
        <v>3332</v>
      </c>
      <c r="C3085" s="3" t="s">
        <v>3330</v>
      </c>
      <c r="D3085" s="3" t="s">
        <v>3018</v>
      </c>
      <c r="G3085" s="19">
        <v>9411</v>
      </c>
      <c r="H3085" s="19" t="s">
        <v>4570</v>
      </c>
    </row>
    <row r="3086" spans="1:8" x14ac:dyDescent="0.2">
      <c r="A3086" s="3">
        <v>6656</v>
      </c>
      <c r="B3086" s="3" t="s">
        <v>3333</v>
      </c>
      <c r="C3086" s="3" t="s">
        <v>3330</v>
      </c>
      <c r="D3086" s="3" t="s">
        <v>3018</v>
      </c>
      <c r="G3086" s="19">
        <v>9413</v>
      </c>
      <c r="H3086" s="19" t="s">
        <v>4570</v>
      </c>
    </row>
    <row r="3087" spans="1:8" x14ac:dyDescent="0.2">
      <c r="A3087" s="3">
        <v>6657</v>
      </c>
      <c r="B3087" s="3" t="s">
        <v>3334</v>
      </c>
      <c r="C3087" s="3" t="s">
        <v>3330</v>
      </c>
      <c r="D3087" s="3" t="s">
        <v>3018</v>
      </c>
      <c r="G3087" s="19">
        <v>9422</v>
      </c>
      <c r="H3087" s="19" t="s">
        <v>4570</v>
      </c>
    </row>
    <row r="3088" spans="1:8" x14ac:dyDescent="0.2">
      <c r="A3088" s="3">
        <v>6658</v>
      </c>
      <c r="B3088" s="3" t="s">
        <v>3335</v>
      </c>
      <c r="C3088" s="3" t="s">
        <v>3330</v>
      </c>
      <c r="D3088" s="3" t="s">
        <v>3018</v>
      </c>
      <c r="G3088" s="19">
        <v>9423</v>
      </c>
      <c r="H3088" s="19" t="s">
        <v>4570</v>
      </c>
    </row>
    <row r="3089" spans="1:8" x14ac:dyDescent="0.2">
      <c r="A3089" s="3">
        <v>6659</v>
      </c>
      <c r="B3089" s="3" t="s">
        <v>3336</v>
      </c>
      <c r="C3089" s="3" t="s">
        <v>3330</v>
      </c>
      <c r="D3089" s="3" t="s">
        <v>3018</v>
      </c>
      <c r="G3089" s="19">
        <v>9424</v>
      </c>
      <c r="H3089" s="19" t="s">
        <v>4570</v>
      </c>
    </row>
    <row r="3090" spans="1:8" x14ac:dyDescent="0.2">
      <c r="A3090" s="3">
        <v>6659</v>
      </c>
      <c r="B3090" s="3" t="s">
        <v>3337</v>
      </c>
      <c r="C3090" s="3" t="s">
        <v>3330</v>
      </c>
      <c r="D3090" s="3" t="s">
        <v>3018</v>
      </c>
      <c r="G3090" s="19">
        <v>9425</v>
      </c>
      <c r="H3090" s="19" t="s">
        <v>4570</v>
      </c>
    </row>
    <row r="3091" spans="1:8" x14ac:dyDescent="0.2">
      <c r="A3091" s="3">
        <v>6571</v>
      </c>
      <c r="B3091" s="3" t="s">
        <v>3338</v>
      </c>
      <c r="C3091" s="3" t="s">
        <v>3339</v>
      </c>
      <c r="D3091" s="3" t="s">
        <v>3018</v>
      </c>
      <c r="G3091" s="19">
        <v>9426</v>
      </c>
      <c r="H3091" s="19" t="s">
        <v>4570</v>
      </c>
    </row>
    <row r="3092" spans="1:8" x14ac:dyDescent="0.2">
      <c r="A3092" s="3">
        <v>6572</v>
      </c>
      <c r="B3092" s="3" t="s">
        <v>3340</v>
      </c>
      <c r="C3092" s="3" t="s">
        <v>3339</v>
      </c>
      <c r="D3092" s="3" t="s">
        <v>3018</v>
      </c>
      <c r="G3092" s="19">
        <v>9427</v>
      </c>
      <c r="H3092" s="19" t="s">
        <v>4570</v>
      </c>
    </row>
    <row r="3093" spans="1:8" x14ac:dyDescent="0.2">
      <c r="A3093" s="3">
        <v>6573</v>
      </c>
      <c r="B3093" s="3" t="s">
        <v>3341</v>
      </c>
      <c r="C3093" s="3" t="s">
        <v>3339</v>
      </c>
      <c r="D3093" s="3" t="s">
        <v>3018</v>
      </c>
      <c r="G3093" s="19">
        <v>9428</v>
      </c>
      <c r="H3093" s="19" t="s">
        <v>4570</v>
      </c>
    </row>
    <row r="3094" spans="1:8" x14ac:dyDescent="0.2">
      <c r="A3094" s="3">
        <v>6574</v>
      </c>
      <c r="B3094" s="3" t="s">
        <v>3342</v>
      </c>
      <c r="C3094" s="3" t="s">
        <v>3339</v>
      </c>
      <c r="D3094" s="3" t="s">
        <v>3018</v>
      </c>
      <c r="G3094" s="19">
        <v>9430</v>
      </c>
      <c r="H3094" s="19" t="s">
        <v>4570</v>
      </c>
    </row>
    <row r="3095" spans="1:8" x14ac:dyDescent="0.2">
      <c r="A3095" s="3">
        <v>6575</v>
      </c>
      <c r="B3095" s="3" t="s">
        <v>3343</v>
      </c>
      <c r="C3095" s="3" t="s">
        <v>3339</v>
      </c>
      <c r="D3095" s="3" t="s">
        <v>3018</v>
      </c>
      <c r="G3095" s="19">
        <v>9434</v>
      </c>
      <c r="H3095" s="19" t="s">
        <v>4570</v>
      </c>
    </row>
    <row r="3096" spans="1:8" x14ac:dyDescent="0.2">
      <c r="A3096" s="3">
        <v>6575</v>
      </c>
      <c r="B3096" s="3" t="s">
        <v>3344</v>
      </c>
      <c r="C3096" s="3" t="s">
        <v>3339</v>
      </c>
      <c r="D3096" s="3" t="s">
        <v>3018</v>
      </c>
      <c r="G3096" s="19">
        <v>9435</v>
      </c>
      <c r="H3096" s="19" t="s">
        <v>4570</v>
      </c>
    </row>
    <row r="3097" spans="1:8" x14ac:dyDescent="0.2">
      <c r="A3097" s="3">
        <v>6576</v>
      </c>
      <c r="B3097" s="3" t="s">
        <v>3345</v>
      </c>
      <c r="C3097" s="3" t="s">
        <v>3339</v>
      </c>
      <c r="D3097" s="3" t="s">
        <v>3018</v>
      </c>
      <c r="G3097" s="19">
        <v>9436</v>
      </c>
      <c r="H3097" s="19" t="s">
        <v>4570</v>
      </c>
    </row>
    <row r="3098" spans="1:8" x14ac:dyDescent="0.2">
      <c r="A3098" s="3">
        <v>6577</v>
      </c>
      <c r="B3098" s="3" t="s">
        <v>3346</v>
      </c>
      <c r="C3098" s="3" t="s">
        <v>3339</v>
      </c>
      <c r="D3098" s="3" t="s">
        <v>3018</v>
      </c>
      <c r="G3098" s="19">
        <v>9437</v>
      </c>
      <c r="H3098" s="19" t="s">
        <v>4570</v>
      </c>
    </row>
    <row r="3099" spans="1:8" x14ac:dyDescent="0.2">
      <c r="A3099" s="3">
        <v>6578</v>
      </c>
      <c r="B3099" s="3" t="s">
        <v>3347</v>
      </c>
      <c r="C3099" s="3" t="s">
        <v>3339</v>
      </c>
      <c r="D3099" s="3" t="s">
        <v>3018</v>
      </c>
      <c r="G3099" s="19">
        <v>9442</v>
      </c>
      <c r="H3099" s="19" t="s">
        <v>4570</v>
      </c>
    </row>
    <row r="3100" spans="1:8" x14ac:dyDescent="0.2">
      <c r="A3100" s="3">
        <v>6579</v>
      </c>
      <c r="B3100" s="3" t="s">
        <v>3348</v>
      </c>
      <c r="C3100" s="3" t="s">
        <v>3339</v>
      </c>
      <c r="D3100" s="3" t="s">
        <v>3018</v>
      </c>
      <c r="G3100" s="19">
        <v>9443</v>
      </c>
      <c r="H3100" s="19" t="s">
        <v>4570</v>
      </c>
    </row>
    <row r="3101" spans="1:8" x14ac:dyDescent="0.2">
      <c r="A3101" s="3">
        <v>6594</v>
      </c>
      <c r="B3101" s="3" t="s">
        <v>3349</v>
      </c>
      <c r="C3101" s="3" t="s">
        <v>3339</v>
      </c>
      <c r="D3101" s="3" t="s">
        <v>3018</v>
      </c>
      <c r="G3101" s="19">
        <v>9444</v>
      </c>
      <c r="H3101" s="19" t="s">
        <v>4570</v>
      </c>
    </row>
    <row r="3102" spans="1:8" x14ac:dyDescent="0.2">
      <c r="A3102" s="3">
        <v>6631</v>
      </c>
      <c r="B3102" s="3" t="s">
        <v>3350</v>
      </c>
      <c r="C3102" s="3" t="s">
        <v>3351</v>
      </c>
      <c r="D3102" s="3" t="s">
        <v>3018</v>
      </c>
      <c r="G3102" s="19">
        <v>9445</v>
      </c>
      <c r="H3102" s="19" t="s">
        <v>4570</v>
      </c>
    </row>
    <row r="3103" spans="1:8" x14ac:dyDescent="0.2">
      <c r="A3103" s="3">
        <v>6632</v>
      </c>
      <c r="B3103" s="3" t="s">
        <v>3352</v>
      </c>
      <c r="C3103" s="3" t="s">
        <v>3351</v>
      </c>
      <c r="D3103" s="3" t="s">
        <v>3018</v>
      </c>
      <c r="G3103" s="19">
        <v>9450</v>
      </c>
      <c r="H3103" s="19" t="s">
        <v>4570</v>
      </c>
    </row>
    <row r="3104" spans="1:8" x14ac:dyDescent="0.2">
      <c r="A3104" s="3">
        <v>6633</v>
      </c>
      <c r="B3104" s="3" t="s">
        <v>3101</v>
      </c>
      <c r="C3104" s="3" t="s">
        <v>3351</v>
      </c>
      <c r="D3104" s="3" t="s">
        <v>3018</v>
      </c>
      <c r="G3104" s="19">
        <v>9451</v>
      </c>
      <c r="H3104" s="19" t="s">
        <v>4570</v>
      </c>
    </row>
    <row r="3105" spans="1:8" x14ac:dyDescent="0.2">
      <c r="A3105" s="3">
        <v>6634</v>
      </c>
      <c r="B3105" s="3" t="s">
        <v>3353</v>
      </c>
      <c r="C3105" s="3" t="s">
        <v>3351</v>
      </c>
      <c r="D3105" s="3" t="s">
        <v>3018</v>
      </c>
      <c r="G3105" s="19">
        <v>9452</v>
      </c>
      <c r="H3105" s="19" t="s">
        <v>4570</v>
      </c>
    </row>
    <row r="3106" spans="1:8" x14ac:dyDescent="0.2">
      <c r="A3106" s="3">
        <v>6635</v>
      </c>
      <c r="B3106" s="3" t="s">
        <v>3354</v>
      </c>
      <c r="C3106" s="3" t="s">
        <v>3351</v>
      </c>
      <c r="D3106" s="3" t="s">
        <v>3018</v>
      </c>
      <c r="G3106" s="19">
        <v>9453</v>
      </c>
      <c r="H3106" s="19" t="s">
        <v>4570</v>
      </c>
    </row>
    <row r="3107" spans="1:8" x14ac:dyDescent="0.2">
      <c r="A3107" s="3">
        <v>6636</v>
      </c>
      <c r="B3107" s="3" t="s">
        <v>3355</v>
      </c>
      <c r="C3107" s="3" t="s">
        <v>3351</v>
      </c>
      <c r="D3107" s="3" t="s">
        <v>3018</v>
      </c>
      <c r="G3107" s="19">
        <v>9462</v>
      </c>
      <c r="H3107" s="19" t="s">
        <v>4563</v>
      </c>
    </row>
    <row r="3108" spans="1:8" x14ac:dyDescent="0.2">
      <c r="A3108" s="3">
        <v>6637</v>
      </c>
      <c r="B3108" s="3" t="s">
        <v>3356</v>
      </c>
      <c r="C3108" s="3" t="s">
        <v>3351</v>
      </c>
      <c r="D3108" s="3" t="s">
        <v>3018</v>
      </c>
      <c r="G3108" s="19">
        <v>9463</v>
      </c>
      <c r="H3108" s="19" t="s">
        <v>4563</v>
      </c>
    </row>
    <row r="3109" spans="1:8" x14ac:dyDescent="0.2">
      <c r="A3109" s="3">
        <v>1860</v>
      </c>
      <c r="B3109" s="3" t="s">
        <v>3357</v>
      </c>
      <c r="C3109" s="3" t="s">
        <v>3357</v>
      </c>
      <c r="D3109" s="3" t="s">
        <v>3358</v>
      </c>
      <c r="G3109" s="19">
        <v>9464</v>
      </c>
      <c r="H3109" s="19" t="s">
        <v>4563</v>
      </c>
    </row>
    <row r="3110" spans="1:8" x14ac:dyDescent="0.2">
      <c r="A3110" s="3">
        <v>1880</v>
      </c>
      <c r="B3110" s="3" t="s">
        <v>3359</v>
      </c>
      <c r="C3110" s="3" t="s">
        <v>3359</v>
      </c>
      <c r="D3110" s="3" t="s">
        <v>3358</v>
      </c>
      <c r="G3110" s="19">
        <v>9465</v>
      </c>
      <c r="H3110" s="19" t="s">
        <v>4563</v>
      </c>
    </row>
    <row r="3111" spans="1:8" x14ac:dyDescent="0.2">
      <c r="A3111" s="3">
        <v>1880</v>
      </c>
      <c r="B3111" s="3" t="s">
        <v>3360</v>
      </c>
      <c r="C3111" s="3" t="s">
        <v>3359</v>
      </c>
      <c r="D3111" s="3" t="s">
        <v>3358</v>
      </c>
      <c r="G3111" s="19">
        <v>9466</v>
      </c>
      <c r="H3111" s="19" t="s">
        <v>4563</v>
      </c>
    </row>
    <row r="3112" spans="1:8" x14ac:dyDescent="0.2">
      <c r="A3112" s="3">
        <v>1880</v>
      </c>
      <c r="B3112" s="3" t="s">
        <v>3361</v>
      </c>
      <c r="C3112" s="3" t="s">
        <v>3359</v>
      </c>
      <c r="D3112" s="3" t="s">
        <v>3358</v>
      </c>
      <c r="G3112" s="19">
        <v>9467</v>
      </c>
      <c r="H3112" s="19" t="s">
        <v>4563</v>
      </c>
    </row>
    <row r="3113" spans="1:8" x14ac:dyDescent="0.2">
      <c r="A3113" s="3">
        <v>1880</v>
      </c>
      <c r="B3113" s="3" t="s">
        <v>3362</v>
      </c>
      <c r="C3113" s="3" t="s">
        <v>3359</v>
      </c>
      <c r="D3113" s="3" t="s">
        <v>3358</v>
      </c>
      <c r="G3113" s="19">
        <v>9468</v>
      </c>
      <c r="H3113" s="19" t="s">
        <v>4563</v>
      </c>
    </row>
    <row r="3114" spans="1:8" x14ac:dyDescent="0.2">
      <c r="A3114" s="3">
        <v>1880</v>
      </c>
      <c r="B3114" s="3" t="s">
        <v>3363</v>
      </c>
      <c r="C3114" s="3" t="s">
        <v>3359</v>
      </c>
      <c r="D3114" s="3" t="s">
        <v>3358</v>
      </c>
      <c r="G3114" s="19">
        <v>9469</v>
      </c>
      <c r="H3114" s="19" t="s">
        <v>4563</v>
      </c>
    </row>
    <row r="3115" spans="1:8" x14ac:dyDescent="0.2">
      <c r="A3115" s="3">
        <v>1846</v>
      </c>
      <c r="B3115" s="3" t="s">
        <v>3364</v>
      </c>
      <c r="C3115" s="3" t="s">
        <v>3364</v>
      </c>
      <c r="D3115" s="3" t="s">
        <v>3358</v>
      </c>
      <c r="G3115" s="19">
        <v>9470</v>
      </c>
      <c r="H3115" s="19" t="s">
        <v>4563</v>
      </c>
    </row>
    <row r="3116" spans="1:8" x14ac:dyDescent="0.2">
      <c r="A3116" s="3">
        <v>1856</v>
      </c>
      <c r="B3116" s="3" t="s">
        <v>3365</v>
      </c>
      <c r="C3116" s="3" t="s">
        <v>3365</v>
      </c>
      <c r="D3116" s="3" t="s">
        <v>3358</v>
      </c>
      <c r="G3116" s="19">
        <v>9472</v>
      </c>
      <c r="H3116" s="19" t="s">
        <v>4563</v>
      </c>
    </row>
    <row r="3117" spans="1:8" x14ac:dyDescent="0.2">
      <c r="A3117" s="3">
        <v>1882</v>
      </c>
      <c r="B3117" s="3" t="s">
        <v>3366</v>
      </c>
      <c r="C3117" s="3" t="s">
        <v>3366</v>
      </c>
      <c r="D3117" s="3" t="s">
        <v>3358</v>
      </c>
      <c r="G3117" s="19">
        <v>9473</v>
      </c>
      <c r="H3117" s="19" t="s">
        <v>4563</v>
      </c>
    </row>
    <row r="3118" spans="1:8" x14ac:dyDescent="0.2">
      <c r="A3118" s="3">
        <v>1892</v>
      </c>
      <c r="B3118" s="3" t="s">
        <v>3367</v>
      </c>
      <c r="C3118" s="3" t="s">
        <v>3368</v>
      </c>
      <c r="D3118" s="3" t="s">
        <v>3358</v>
      </c>
      <c r="G3118" s="19">
        <v>9475</v>
      </c>
      <c r="H3118" s="19" t="s">
        <v>4563</v>
      </c>
    </row>
    <row r="3119" spans="1:8" x14ac:dyDescent="0.2">
      <c r="A3119" s="3">
        <v>1892</v>
      </c>
      <c r="B3119" s="3" t="s">
        <v>3369</v>
      </c>
      <c r="C3119" s="3" t="s">
        <v>3368</v>
      </c>
      <c r="D3119" s="3" t="s">
        <v>3358</v>
      </c>
      <c r="G3119" s="19">
        <v>9476</v>
      </c>
      <c r="H3119" s="19" t="s">
        <v>4563</v>
      </c>
    </row>
    <row r="3120" spans="1:8" x14ac:dyDescent="0.2">
      <c r="A3120" s="3">
        <v>1892</v>
      </c>
      <c r="B3120" s="3" t="s">
        <v>3370</v>
      </c>
      <c r="C3120" s="3" t="s">
        <v>3368</v>
      </c>
      <c r="D3120" s="3" t="s">
        <v>3358</v>
      </c>
      <c r="G3120" s="19">
        <v>9477</v>
      </c>
      <c r="H3120" s="19" t="s">
        <v>4563</v>
      </c>
    </row>
    <row r="3121" spans="1:8" x14ac:dyDescent="0.2">
      <c r="A3121" s="3">
        <v>1854</v>
      </c>
      <c r="B3121" s="3" t="s">
        <v>3371</v>
      </c>
      <c r="C3121" s="3" t="s">
        <v>3371</v>
      </c>
      <c r="D3121" s="3" t="s">
        <v>3358</v>
      </c>
      <c r="G3121" s="19">
        <v>9478</v>
      </c>
      <c r="H3121" s="19" t="s">
        <v>4563</v>
      </c>
    </row>
    <row r="3122" spans="1:8" x14ac:dyDescent="0.2">
      <c r="A3122" s="3">
        <v>1845</v>
      </c>
      <c r="B3122" s="3" t="s">
        <v>3372</v>
      </c>
      <c r="C3122" s="3" t="s">
        <v>3372</v>
      </c>
      <c r="D3122" s="3" t="s">
        <v>3358</v>
      </c>
      <c r="G3122" s="19">
        <v>9479</v>
      </c>
      <c r="H3122" s="19" t="s">
        <v>4563</v>
      </c>
    </row>
    <row r="3123" spans="1:8" x14ac:dyDescent="0.2">
      <c r="A3123" s="3">
        <v>1867</v>
      </c>
      <c r="B3123" s="3" t="s">
        <v>3373</v>
      </c>
      <c r="C3123" s="3" t="s">
        <v>3374</v>
      </c>
      <c r="D3123" s="3" t="s">
        <v>3358</v>
      </c>
      <c r="G3123" s="19">
        <v>9500</v>
      </c>
      <c r="H3123" s="19" t="s">
        <v>4569</v>
      </c>
    </row>
    <row r="3124" spans="1:8" x14ac:dyDescent="0.2">
      <c r="A3124" s="3">
        <v>1867</v>
      </c>
      <c r="B3124" s="3" t="s">
        <v>3375</v>
      </c>
      <c r="C3124" s="3" t="s">
        <v>3374</v>
      </c>
      <c r="D3124" s="3" t="s">
        <v>3358</v>
      </c>
      <c r="G3124" s="19">
        <v>9502</v>
      </c>
      <c r="H3124" s="19" t="s">
        <v>4569</v>
      </c>
    </row>
    <row r="3125" spans="1:8" x14ac:dyDescent="0.2">
      <c r="A3125" s="3">
        <v>1867</v>
      </c>
      <c r="B3125" s="3" t="s">
        <v>3376</v>
      </c>
      <c r="C3125" s="3" t="s">
        <v>3374</v>
      </c>
      <c r="D3125" s="3" t="s">
        <v>3358</v>
      </c>
      <c r="G3125" s="19">
        <v>9503</v>
      </c>
      <c r="H3125" s="19" t="s">
        <v>4569</v>
      </c>
    </row>
    <row r="3126" spans="1:8" x14ac:dyDescent="0.2">
      <c r="A3126" s="3">
        <v>1884</v>
      </c>
      <c r="B3126" s="3" t="s">
        <v>3377</v>
      </c>
      <c r="C3126" s="3" t="s">
        <v>3374</v>
      </c>
      <c r="D3126" s="3" t="s">
        <v>3358</v>
      </c>
      <c r="G3126" s="19">
        <v>9504</v>
      </c>
      <c r="H3126" s="19" t="s">
        <v>4569</v>
      </c>
    </row>
    <row r="3127" spans="1:8" x14ac:dyDescent="0.2">
      <c r="A3127" s="3">
        <v>1884</v>
      </c>
      <c r="B3127" s="3" t="s">
        <v>3378</v>
      </c>
      <c r="C3127" s="3" t="s">
        <v>3374</v>
      </c>
      <c r="D3127" s="3" t="s">
        <v>3358</v>
      </c>
      <c r="G3127" s="19">
        <v>9506</v>
      </c>
      <c r="H3127" s="19" t="s">
        <v>4569</v>
      </c>
    </row>
    <row r="3128" spans="1:8" x14ac:dyDescent="0.2">
      <c r="A3128" s="3">
        <v>1884</v>
      </c>
      <c r="B3128" s="3" t="s">
        <v>3379</v>
      </c>
      <c r="C3128" s="3" t="s">
        <v>3374</v>
      </c>
      <c r="D3128" s="3" t="s">
        <v>3358</v>
      </c>
      <c r="G3128" s="19">
        <v>9507</v>
      </c>
      <c r="H3128" s="19" t="s">
        <v>4569</v>
      </c>
    </row>
    <row r="3129" spans="1:8" x14ac:dyDescent="0.2">
      <c r="A3129" s="3">
        <v>1885</v>
      </c>
      <c r="B3129" s="3" t="s">
        <v>3380</v>
      </c>
      <c r="C3129" s="3" t="s">
        <v>3374</v>
      </c>
      <c r="D3129" s="3" t="s">
        <v>3358</v>
      </c>
      <c r="G3129" s="19">
        <v>9508</v>
      </c>
      <c r="H3129" s="19" t="s">
        <v>4569</v>
      </c>
    </row>
    <row r="3130" spans="1:8" x14ac:dyDescent="0.2">
      <c r="A3130" s="3">
        <v>1862</v>
      </c>
      <c r="B3130" s="3" t="s">
        <v>3381</v>
      </c>
      <c r="C3130" s="3" t="s">
        <v>3382</v>
      </c>
      <c r="D3130" s="3" t="s">
        <v>3358</v>
      </c>
      <c r="G3130" s="19">
        <v>9512</v>
      </c>
      <c r="H3130" s="19" t="s">
        <v>4569</v>
      </c>
    </row>
    <row r="3131" spans="1:8" x14ac:dyDescent="0.2">
      <c r="A3131" s="3">
        <v>1862</v>
      </c>
      <c r="B3131" s="3" t="s">
        <v>3383</v>
      </c>
      <c r="C3131" s="3" t="s">
        <v>3382</v>
      </c>
      <c r="D3131" s="3" t="s">
        <v>3358</v>
      </c>
      <c r="G3131" s="19">
        <v>9514</v>
      </c>
      <c r="H3131" s="19" t="s">
        <v>4569</v>
      </c>
    </row>
    <row r="3132" spans="1:8" x14ac:dyDescent="0.2">
      <c r="A3132" s="3">
        <v>1863</v>
      </c>
      <c r="B3132" s="3" t="s">
        <v>3384</v>
      </c>
      <c r="C3132" s="3" t="s">
        <v>3382</v>
      </c>
      <c r="D3132" s="3" t="s">
        <v>3358</v>
      </c>
      <c r="G3132" s="19">
        <v>9515</v>
      </c>
      <c r="H3132" s="19" t="s">
        <v>4569</v>
      </c>
    </row>
    <row r="3133" spans="1:8" x14ac:dyDescent="0.2">
      <c r="A3133" s="3">
        <v>1866</v>
      </c>
      <c r="B3133" s="3" t="s">
        <v>3385</v>
      </c>
      <c r="C3133" s="3" t="s">
        <v>3382</v>
      </c>
      <c r="D3133" s="3" t="s">
        <v>3358</v>
      </c>
      <c r="G3133" s="19">
        <v>9517</v>
      </c>
      <c r="H3133" s="19" t="s">
        <v>4569</v>
      </c>
    </row>
    <row r="3134" spans="1:8" x14ac:dyDescent="0.2">
      <c r="A3134" s="3">
        <v>1864</v>
      </c>
      <c r="B3134" s="3" t="s">
        <v>3386</v>
      </c>
      <c r="C3134" s="3" t="s">
        <v>3387</v>
      </c>
      <c r="D3134" s="3" t="s">
        <v>3358</v>
      </c>
      <c r="G3134" s="19">
        <v>9523</v>
      </c>
      <c r="H3134" s="19" t="s">
        <v>4569</v>
      </c>
    </row>
    <row r="3135" spans="1:8" x14ac:dyDescent="0.2">
      <c r="A3135" s="3">
        <v>1865</v>
      </c>
      <c r="B3135" s="3" t="s">
        <v>3388</v>
      </c>
      <c r="C3135" s="3" t="s">
        <v>3387</v>
      </c>
      <c r="D3135" s="3" t="s">
        <v>3358</v>
      </c>
      <c r="G3135" s="19">
        <v>9524</v>
      </c>
      <c r="H3135" s="19" t="s">
        <v>4569</v>
      </c>
    </row>
    <row r="3136" spans="1:8" x14ac:dyDescent="0.2">
      <c r="A3136" s="3">
        <v>1847</v>
      </c>
      <c r="B3136" s="3" t="s">
        <v>3389</v>
      </c>
      <c r="C3136" s="3" t="s">
        <v>3389</v>
      </c>
      <c r="D3136" s="3" t="s">
        <v>3358</v>
      </c>
      <c r="G3136" s="19">
        <v>9525</v>
      </c>
      <c r="H3136" s="19" t="s">
        <v>4569</v>
      </c>
    </row>
    <row r="3137" spans="1:8" x14ac:dyDescent="0.2">
      <c r="A3137" s="3">
        <v>1852</v>
      </c>
      <c r="B3137" s="3" t="s">
        <v>3390</v>
      </c>
      <c r="C3137" s="3" t="s">
        <v>3391</v>
      </c>
      <c r="D3137" s="3" t="s">
        <v>3358</v>
      </c>
      <c r="G3137" s="19">
        <v>9526</v>
      </c>
      <c r="H3137" s="19" t="s">
        <v>4569</v>
      </c>
    </row>
    <row r="3138" spans="1:8" x14ac:dyDescent="0.2">
      <c r="A3138" s="3">
        <v>1844</v>
      </c>
      <c r="B3138" s="3" t="s">
        <v>3392</v>
      </c>
      <c r="C3138" s="3" t="s">
        <v>3393</v>
      </c>
      <c r="D3138" s="3" t="s">
        <v>3358</v>
      </c>
      <c r="G3138" s="19">
        <v>9527</v>
      </c>
      <c r="H3138" s="19" t="s">
        <v>4569</v>
      </c>
    </row>
    <row r="3139" spans="1:8" x14ac:dyDescent="0.2">
      <c r="A3139" s="3">
        <v>1853</v>
      </c>
      <c r="B3139" s="3" t="s">
        <v>3394</v>
      </c>
      <c r="C3139" s="3" t="s">
        <v>3394</v>
      </c>
      <c r="D3139" s="3" t="s">
        <v>3358</v>
      </c>
      <c r="G3139" s="19">
        <v>9532</v>
      </c>
      <c r="H3139" s="19" t="s">
        <v>4569</v>
      </c>
    </row>
    <row r="3140" spans="1:8" x14ac:dyDescent="0.2">
      <c r="A3140" s="3">
        <v>1170</v>
      </c>
      <c r="B3140" s="3" t="s">
        <v>3395</v>
      </c>
      <c r="C3140" s="3" t="s">
        <v>3395</v>
      </c>
      <c r="D3140" s="3" t="s">
        <v>3358</v>
      </c>
      <c r="G3140" s="19">
        <v>9533</v>
      </c>
      <c r="H3140" s="19" t="s">
        <v>4569</v>
      </c>
    </row>
    <row r="3141" spans="1:8" x14ac:dyDescent="0.2">
      <c r="A3141" s="3">
        <v>1174</v>
      </c>
      <c r="B3141" s="3" t="s">
        <v>3396</v>
      </c>
      <c r="C3141" s="3" t="s">
        <v>3395</v>
      </c>
      <c r="D3141" s="3" t="s">
        <v>3358</v>
      </c>
      <c r="G3141" s="19">
        <v>9534</v>
      </c>
      <c r="H3141" s="19" t="s">
        <v>4569</v>
      </c>
    </row>
    <row r="3142" spans="1:8" x14ac:dyDescent="0.2">
      <c r="A3142" s="3">
        <v>1174</v>
      </c>
      <c r="B3142" s="3" t="s">
        <v>3397</v>
      </c>
      <c r="C3142" s="3" t="s">
        <v>3395</v>
      </c>
      <c r="D3142" s="3" t="s">
        <v>3358</v>
      </c>
      <c r="G3142" s="19">
        <v>9535</v>
      </c>
      <c r="H3142" s="19" t="s">
        <v>4569</v>
      </c>
    </row>
    <row r="3143" spans="1:8" x14ac:dyDescent="0.2">
      <c r="A3143" s="3">
        <v>1144</v>
      </c>
      <c r="B3143" s="3" t="s">
        <v>3398</v>
      </c>
      <c r="C3143" s="3" t="s">
        <v>3398</v>
      </c>
      <c r="D3143" s="3" t="s">
        <v>3358</v>
      </c>
      <c r="G3143" s="19">
        <v>9536</v>
      </c>
      <c r="H3143" s="19" t="s">
        <v>4569</v>
      </c>
    </row>
    <row r="3144" spans="1:8" x14ac:dyDescent="0.2">
      <c r="A3144" s="3">
        <v>1149</v>
      </c>
      <c r="B3144" s="3" t="s">
        <v>3399</v>
      </c>
      <c r="C3144" s="3" t="s">
        <v>3399</v>
      </c>
      <c r="D3144" s="3" t="s">
        <v>3358</v>
      </c>
      <c r="G3144" s="19">
        <v>9542</v>
      </c>
      <c r="H3144" s="19" t="s">
        <v>4569</v>
      </c>
    </row>
    <row r="3145" spans="1:8" x14ac:dyDescent="0.2">
      <c r="A3145" s="3">
        <v>1145</v>
      </c>
      <c r="B3145" s="3" t="s">
        <v>3400</v>
      </c>
      <c r="C3145" s="3" t="s">
        <v>3400</v>
      </c>
      <c r="D3145" s="3" t="s">
        <v>3358</v>
      </c>
      <c r="G3145" s="19">
        <v>9543</v>
      </c>
      <c r="H3145" s="19" t="s">
        <v>4569</v>
      </c>
    </row>
    <row r="3146" spans="1:8" x14ac:dyDescent="0.2">
      <c r="A3146" s="3">
        <v>1172</v>
      </c>
      <c r="B3146" s="3" t="s">
        <v>3401</v>
      </c>
      <c r="C3146" s="3" t="s">
        <v>3401</v>
      </c>
      <c r="D3146" s="3" t="s">
        <v>3358</v>
      </c>
      <c r="G3146" s="19">
        <v>9545</v>
      </c>
      <c r="H3146" s="19" t="s">
        <v>4569</v>
      </c>
    </row>
    <row r="3147" spans="1:8" x14ac:dyDescent="0.2">
      <c r="A3147" s="3">
        <v>1173</v>
      </c>
      <c r="B3147" s="3" t="s">
        <v>3402</v>
      </c>
      <c r="C3147" s="3" t="s">
        <v>3402</v>
      </c>
      <c r="D3147" s="3" t="s">
        <v>3358</v>
      </c>
      <c r="G3147" s="19">
        <v>9546</v>
      </c>
      <c r="H3147" s="19" t="s">
        <v>4569</v>
      </c>
    </row>
    <row r="3148" spans="1:8" x14ac:dyDescent="0.2">
      <c r="A3148" s="3">
        <v>1188</v>
      </c>
      <c r="B3148" s="3" t="s">
        <v>3403</v>
      </c>
      <c r="C3148" s="3" t="s">
        <v>3403</v>
      </c>
      <c r="D3148" s="3" t="s">
        <v>3358</v>
      </c>
      <c r="G3148" s="19">
        <v>9547</v>
      </c>
      <c r="H3148" s="19" t="s">
        <v>4552</v>
      </c>
    </row>
    <row r="3149" spans="1:8" x14ac:dyDescent="0.2">
      <c r="A3149" s="3">
        <v>1261</v>
      </c>
      <c r="B3149" s="3" t="s">
        <v>3404</v>
      </c>
      <c r="C3149" s="3" t="s">
        <v>3404</v>
      </c>
      <c r="D3149" s="3" t="s">
        <v>3358</v>
      </c>
      <c r="G3149" s="19">
        <v>9548</v>
      </c>
      <c r="H3149" s="19" t="s">
        <v>4569</v>
      </c>
    </row>
    <row r="3150" spans="1:8" x14ac:dyDescent="0.2">
      <c r="A3150" s="3">
        <v>1261</v>
      </c>
      <c r="B3150" s="3" t="s">
        <v>3405</v>
      </c>
      <c r="C3150" s="3" t="s">
        <v>3405</v>
      </c>
      <c r="D3150" s="3" t="s">
        <v>3358</v>
      </c>
      <c r="G3150" s="19">
        <v>9552</v>
      </c>
      <c r="H3150" s="19" t="s">
        <v>4569</v>
      </c>
    </row>
    <row r="3151" spans="1:8" x14ac:dyDescent="0.2">
      <c r="A3151" s="3">
        <v>1146</v>
      </c>
      <c r="B3151" s="3" t="s">
        <v>3406</v>
      </c>
      <c r="C3151" s="3" t="s">
        <v>3407</v>
      </c>
      <c r="D3151" s="3" t="s">
        <v>3358</v>
      </c>
      <c r="G3151" s="19">
        <v>9553</v>
      </c>
      <c r="H3151" s="19" t="s">
        <v>4569</v>
      </c>
    </row>
    <row r="3152" spans="1:8" x14ac:dyDescent="0.2">
      <c r="A3152" s="3">
        <v>1188</v>
      </c>
      <c r="B3152" s="3" t="s">
        <v>3408</v>
      </c>
      <c r="C3152" s="3" t="s">
        <v>3409</v>
      </c>
      <c r="D3152" s="3" t="s">
        <v>3358</v>
      </c>
      <c r="G3152" s="19">
        <v>9554</v>
      </c>
      <c r="H3152" s="19" t="s">
        <v>4569</v>
      </c>
    </row>
    <row r="3153" spans="1:8" x14ac:dyDescent="0.2">
      <c r="A3153" s="3">
        <v>1176</v>
      </c>
      <c r="B3153" s="3" t="s">
        <v>3410</v>
      </c>
      <c r="C3153" s="3" t="s">
        <v>3411</v>
      </c>
      <c r="D3153" s="3" t="s">
        <v>3358</v>
      </c>
      <c r="G3153" s="19">
        <v>9555</v>
      </c>
      <c r="H3153" s="19" t="s">
        <v>4569</v>
      </c>
    </row>
    <row r="3154" spans="1:8" x14ac:dyDescent="0.2">
      <c r="A3154" s="3">
        <v>1187</v>
      </c>
      <c r="B3154" s="3" t="s">
        <v>3412</v>
      </c>
      <c r="C3154" s="3" t="s">
        <v>3413</v>
      </c>
      <c r="D3154" s="3" t="s">
        <v>3358</v>
      </c>
      <c r="G3154" s="19">
        <v>9556</v>
      </c>
      <c r="H3154" s="19" t="s">
        <v>4569</v>
      </c>
    </row>
    <row r="3155" spans="1:8" x14ac:dyDescent="0.2">
      <c r="A3155" s="3">
        <v>1189</v>
      </c>
      <c r="B3155" s="3" t="s">
        <v>3414</v>
      </c>
      <c r="C3155" s="3" t="s">
        <v>3414</v>
      </c>
      <c r="D3155" s="3" t="s">
        <v>3358</v>
      </c>
      <c r="G3155" s="19">
        <v>9562</v>
      </c>
      <c r="H3155" s="19" t="s">
        <v>4569</v>
      </c>
    </row>
    <row r="3156" spans="1:8" x14ac:dyDescent="0.2">
      <c r="A3156" s="3">
        <v>1580</v>
      </c>
      <c r="B3156" s="3" t="s">
        <v>3415</v>
      </c>
      <c r="C3156" s="3" t="s">
        <v>3415</v>
      </c>
      <c r="D3156" s="3" t="s">
        <v>3358</v>
      </c>
      <c r="G3156" s="19">
        <v>9565</v>
      </c>
      <c r="H3156" s="19" t="s">
        <v>4569</v>
      </c>
    </row>
    <row r="3157" spans="1:8" x14ac:dyDescent="0.2">
      <c r="A3157" s="3">
        <v>1580</v>
      </c>
      <c r="B3157" s="3" t="s">
        <v>3416</v>
      </c>
      <c r="C3157" s="3" t="s">
        <v>3415</v>
      </c>
      <c r="D3157" s="3" t="s">
        <v>3358</v>
      </c>
      <c r="G3157" s="19">
        <v>9573</v>
      </c>
      <c r="H3157" s="19" t="s">
        <v>4569</v>
      </c>
    </row>
    <row r="3158" spans="1:8" x14ac:dyDescent="0.2">
      <c r="A3158" s="3">
        <v>1580</v>
      </c>
      <c r="B3158" s="3" t="s">
        <v>3417</v>
      </c>
      <c r="C3158" s="3" t="s">
        <v>3415</v>
      </c>
      <c r="D3158" s="3" t="s">
        <v>3358</v>
      </c>
      <c r="G3158" s="19">
        <v>9601</v>
      </c>
      <c r="H3158" s="19" t="s">
        <v>4569</v>
      </c>
    </row>
    <row r="3159" spans="1:8" x14ac:dyDescent="0.2">
      <c r="A3159" s="3">
        <v>1588</v>
      </c>
      <c r="B3159" s="3" t="s">
        <v>3418</v>
      </c>
      <c r="C3159" s="3" t="s">
        <v>3418</v>
      </c>
      <c r="D3159" s="3" t="s">
        <v>3358</v>
      </c>
      <c r="G3159" s="19">
        <v>9602</v>
      </c>
      <c r="H3159" s="19" t="s">
        <v>4569</v>
      </c>
    </row>
    <row r="3160" spans="1:8" x14ac:dyDescent="0.2">
      <c r="A3160" s="3">
        <v>1595</v>
      </c>
      <c r="B3160" s="3" t="s">
        <v>3419</v>
      </c>
      <c r="C3160" s="3" t="s">
        <v>3419</v>
      </c>
      <c r="D3160" s="3" t="s">
        <v>3358</v>
      </c>
      <c r="G3160" s="19">
        <v>9604</v>
      </c>
      <c r="H3160" s="19" t="s">
        <v>4569</v>
      </c>
    </row>
    <row r="3161" spans="1:8" x14ac:dyDescent="0.2">
      <c r="A3161" s="3">
        <v>1584</v>
      </c>
      <c r="B3161" s="3" t="s">
        <v>3420</v>
      </c>
      <c r="C3161" s="3" t="s">
        <v>3421</v>
      </c>
      <c r="D3161" s="3" t="s">
        <v>3358</v>
      </c>
      <c r="G3161" s="19">
        <v>9606</v>
      </c>
      <c r="H3161" s="19" t="s">
        <v>4570</v>
      </c>
    </row>
    <row r="3162" spans="1:8" x14ac:dyDescent="0.2">
      <c r="A3162" s="3">
        <v>1585</v>
      </c>
      <c r="B3162" s="3" t="s">
        <v>3422</v>
      </c>
      <c r="C3162" s="3" t="s">
        <v>3421</v>
      </c>
      <c r="D3162" s="3" t="s">
        <v>3358</v>
      </c>
      <c r="G3162" s="19">
        <v>9607</v>
      </c>
      <c r="H3162" s="19" t="s">
        <v>4570</v>
      </c>
    </row>
    <row r="3163" spans="1:8" x14ac:dyDescent="0.2">
      <c r="A3163" s="3">
        <v>1585</v>
      </c>
      <c r="B3163" s="3" t="s">
        <v>3423</v>
      </c>
      <c r="C3163" s="3" t="s">
        <v>3421</v>
      </c>
      <c r="D3163" s="3" t="s">
        <v>3358</v>
      </c>
      <c r="G3163" s="19">
        <v>9608</v>
      </c>
      <c r="H3163" s="19" t="s">
        <v>4569</v>
      </c>
    </row>
    <row r="3164" spans="1:8" x14ac:dyDescent="0.2">
      <c r="A3164" s="3">
        <v>1585</v>
      </c>
      <c r="B3164" s="3" t="s">
        <v>3424</v>
      </c>
      <c r="C3164" s="3" t="s">
        <v>3421</v>
      </c>
      <c r="D3164" s="3" t="s">
        <v>3358</v>
      </c>
      <c r="G3164" s="19">
        <v>9612</v>
      </c>
      <c r="H3164" s="19" t="s">
        <v>4570</v>
      </c>
    </row>
    <row r="3165" spans="1:8" x14ac:dyDescent="0.2">
      <c r="A3165" s="3">
        <v>1586</v>
      </c>
      <c r="B3165" s="3" t="s">
        <v>3425</v>
      </c>
      <c r="C3165" s="3" t="s">
        <v>3421</v>
      </c>
      <c r="D3165" s="3" t="s">
        <v>3358</v>
      </c>
      <c r="G3165" s="19">
        <v>9613</v>
      </c>
      <c r="H3165" s="19" t="s">
        <v>4553</v>
      </c>
    </row>
    <row r="3166" spans="1:8" x14ac:dyDescent="0.2">
      <c r="A3166" s="3">
        <v>1587</v>
      </c>
      <c r="B3166" s="3" t="s">
        <v>3426</v>
      </c>
      <c r="C3166" s="3" t="s">
        <v>3421</v>
      </c>
      <c r="D3166" s="3" t="s">
        <v>3358</v>
      </c>
      <c r="G3166" s="19">
        <v>9614</v>
      </c>
      <c r="H3166" s="19" t="s">
        <v>4570</v>
      </c>
    </row>
    <row r="3167" spans="1:8" x14ac:dyDescent="0.2">
      <c r="A3167" s="3">
        <v>1587</v>
      </c>
      <c r="B3167" s="3" t="s">
        <v>3427</v>
      </c>
      <c r="C3167" s="3" t="s">
        <v>3421</v>
      </c>
      <c r="D3167" s="3" t="s">
        <v>3358</v>
      </c>
      <c r="G3167" s="19">
        <v>9615</v>
      </c>
      <c r="H3167" s="19" t="s">
        <v>4570</v>
      </c>
    </row>
    <row r="3168" spans="1:8" x14ac:dyDescent="0.2">
      <c r="A3168" s="3">
        <v>1589</v>
      </c>
      <c r="B3168" s="3" t="s">
        <v>3428</v>
      </c>
      <c r="C3168" s="3" t="s">
        <v>3421</v>
      </c>
      <c r="D3168" s="3" t="s">
        <v>3358</v>
      </c>
      <c r="G3168" s="19">
        <v>9620</v>
      </c>
      <c r="H3168" s="19" t="s">
        <v>4570</v>
      </c>
    </row>
    <row r="3169" spans="1:8" x14ac:dyDescent="0.2">
      <c r="A3169" s="3">
        <v>1787</v>
      </c>
      <c r="B3169" s="3" t="s">
        <v>3429</v>
      </c>
      <c r="C3169" s="3" t="s">
        <v>3421</v>
      </c>
      <c r="D3169" s="3" t="s">
        <v>3358</v>
      </c>
      <c r="G3169" s="19">
        <v>9621</v>
      </c>
      <c r="H3169" s="19" t="s">
        <v>4570</v>
      </c>
    </row>
    <row r="3170" spans="1:8" x14ac:dyDescent="0.2">
      <c r="A3170" s="3">
        <v>1042</v>
      </c>
      <c r="B3170" s="3" t="s">
        <v>3430</v>
      </c>
      <c r="C3170" s="3" t="s">
        <v>3430</v>
      </c>
      <c r="D3170" s="3" t="s">
        <v>3358</v>
      </c>
      <c r="G3170" s="19">
        <v>9622</v>
      </c>
      <c r="H3170" s="19" t="s">
        <v>4570</v>
      </c>
    </row>
    <row r="3171" spans="1:8" x14ac:dyDescent="0.2">
      <c r="A3171" s="3">
        <v>1035</v>
      </c>
      <c r="B3171" s="3" t="s">
        <v>3431</v>
      </c>
      <c r="C3171" s="3" t="s">
        <v>3431</v>
      </c>
      <c r="D3171" s="3" t="s">
        <v>3358</v>
      </c>
      <c r="G3171" s="19">
        <v>9630</v>
      </c>
      <c r="H3171" s="19" t="s">
        <v>4570</v>
      </c>
    </row>
    <row r="3172" spans="1:8" x14ac:dyDescent="0.2">
      <c r="A3172" s="3">
        <v>1034</v>
      </c>
      <c r="B3172" s="3" t="s">
        <v>3432</v>
      </c>
      <c r="C3172" s="3" t="s">
        <v>3432</v>
      </c>
      <c r="D3172" s="3" t="s">
        <v>3358</v>
      </c>
      <c r="G3172" s="19">
        <v>9631</v>
      </c>
      <c r="H3172" s="19" t="s">
        <v>4570</v>
      </c>
    </row>
    <row r="3173" spans="1:8" x14ac:dyDescent="0.2">
      <c r="A3173" s="3">
        <v>1308</v>
      </c>
      <c r="B3173" s="3" t="s">
        <v>3433</v>
      </c>
      <c r="C3173" s="3" t="s">
        <v>3433</v>
      </c>
      <c r="D3173" s="3" t="s">
        <v>3358</v>
      </c>
      <c r="G3173" s="19">
        <v>9633</v>
      </c>
      <c r="H3173" s="19" t="s">
        <v>4570</v>
      </c>
    </row>
    <row r="3174" spans="1:8" x14ac:dyDescent="0.2">
      <c r="A3174" s="3">
        <v>1148</v>
      </c>
      <c r="B3174" s="3" t="s">
        <v>3434</v>
      </c>
      <c r="C3174" s="3" t="s">
        <v>3434</v>
      </c>
      <c r="D3174" s="3" t="s">
        <v>3358</v>
      </c>
      <c r="G3174" s="19">
        <v>9642</v>
      </c>
      <c r="H3174" s="19" t="s">
        <v>4570</v>
      </c>
    </row>
    <row r="3175" spans="1:8" x14ac:dyDescent="0.2">
      <c r="A3175" s="3">
        <v>1316</v>
      </c>
      <c r="B3175" s="3" t="s">
        <v>3435</v>
      </c>
      <c r="C3175" s="3" t="s">
        <v>3435</v>
      </c>
      <c r="D3175" s="3" t="s">
        <v>3358</v>
      </c>
      <c r="G3175" s="19">
        <v>9643</v>
      </c>
      <c r="H3175" s="19" t="s">
        <v>4564</v>
      </c>
    </row>
    <row r="3176" spans="1:8" x14ac:dyDescent="0.2">
      <c r="A3176" s="3">
        <v>1304</v>
      </c>
      <c r="B3176" s="3" t="s">
        <v>3436</v>
      </c>
      <c r="C3176" s="3" t="s">
        <v>3437</v>
      </c>
      <c r="D3176" s="3" t="s">
        <v>3358</v>
      </c>
      <c r="G3176" s="19">
        <v>9650</v>
      </c>
      <c r="H3176" s="19" t="s">
        <v>4564</v>
      </c>
    </row>
    <row r="3177" spans="1:8" x14ac:dyDescent="0.2">
      <c r="A3177" s="3">
        <v>1304</v>
      </c>
      <c r="B3177" s="3" t="s">
        <v>3438</v>
      </c>
      <c r="C3177" s="3" t="s">
        <v>3437</v>
      </c>
      <c r="D3177" s="3" t="s">
        <v>3358</v>
      </c>
      <c r="G3177" s="19">
        <v>9651</v>
      </c>
      <c r="H3177" s="19" t="s">
        <v>4570</v>
      </c>
    </row>
    <row r="3178" spans="1:8" x14ac:dyDescent="0.2">
      <c r="A3178" s="3">
        <v>1148</v>
      </c>
      <c r="B3178" s="3" t="s">
        <v>3439</v>
      </c>
      <c r="C3178" s="3" t="s">
        <v>3439</v>
      </c>
      <c r="D3178" s="3" t="s">
        <v>3358</v>
      </c>
      <c r="G3178" s="19">
        <v>9652</v>
      </c>
      <c r="H3178" s="19" t="s">
        <v>4564</v>
      </c>
    </row>
    <row r="3179" spans="1:8" x14ac:dyDescent="0.2">
      <c r="A3179" s="3">
        <v>1306</v>
      </c>
      <c r="B3179" s="3" t="s">
        <v>3440</v>
      </c>
      <c r="C3179" s="3" t="s">
        <v>3440</v>
      </c>
      <c r="D3179" s="3" t="s">
        <v>3358</v>
      </c>
      <c r="G3179" s="19">
        <v>9655</v>
      </c>
      <c r="H3179" s="19" t="s">
        <v>4564</v>
      </c>
    </row>
    <row r="3180" spans="1:8" x14ac:dyDescent="0.2">
      <c r="A3180" s="3">
        <v>1304</v>
      </c>
      <c r="B3180" s="3" t="s">
        <v>3441</v>
      </c>
      <c r="C3180" s="3" t="s">
        <v>3441</v>
      </c>
      <c r="D3180" s="3" t="s">
        <v>3358</v>
      </c>
      <c r="G3180" s="19">
        <v>9656</v>
      </c>
      <c r="H3180" s="19" t="s">
        <v>4564</v>
      </c>
    </row>
    <row r="3181" spans="1:8" x14ac:dyDescent="0.2">
      <c r="A3181" s="3">
        <v>1312</v>
      </c>
      <c r="B3181" s="3" t="s">
        <v>3442</v>
      </c>
      <c r="C3181" s="3" t="s">
        <v>3442</v>
      </c>
      <c r="D3181" s="3" t="s">
        <v>3358</v>
      </c>
      <c r="G3181" s="19">
        <v>9657</v>
      </c>
      <c r="H3181" s="19" t="s">
        <v>4563</v>
      </c>
    </row>
    <row r="3182" spans="1:8" x14ac:dyDescent="0.2">
      <c r="A3182" s="3">
        <v>1313</v>
      </c>
      <c r="B3182" s="3" t="s">
        <v>3443</v>
      </c>
      <c r="C3182" s="3" t="s">
        <v>3443</v>
      </c>
      <c r="D3182" s="3" t="s">
        <v>3358</v>
      </c>
      <c r="G3182" s="19">
        <v>9658</v>
      </c>
      <c r="H3182" s="19" t="s">
        <v>4563</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11</vt:i4>
      </vt:variant>
    </vt:vector>
  </HeadingPairs>
  <TitlesOfParts>
    <vt:vector size="16" baseType="lpstr">
      <vt:lpstr>Version</vt:lpstr>
      <vt:lpstr>A</vt:lpstr>
      <vt:lpstr>B</vt:lpstr>
      <vt:lpstr>Y</vt:lpstr>
      <vt:lpstr>Z</vt:lpstr>
      <vt:lpstr>Application</vt:lpstr>
      <vt:lpstr>Lang</vt:lpstr>
      <vt:lpstr>Lang_measure</vt:lpstr>
      <vt:lpstr>measure_id</vt:lpstr>
      <vt:lpstr>measure_version</vt:lpstr>
      <vt:lpstr>PLZ</vt:lpstr>
      <vt:lpstr>Trad</vt:lpstr>
      <vt:lpstr>Type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2025-11-16T13:26:01Z</cp:lastPrinted>
  <dcterms:created xsi:type="dcterms:W3CDTF">2015-06-05T18:19:34Z</dcterms:created>
  <dcterms:modified xsi:type="dcterms:W3CDTF">2026-08-18T07:15:20Z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