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U80834822\AppData\Local\rubicon\Acta Nova Client\Data\312647950\"/>
    </mc:Choice>
  </mc:AlternateContent>
  <xr:revisionPtr revIDLastSave="0" documentId="13_ncr:1_{748DED6A-E00E-4078-B1ED-6A29000594A6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Simulation" sheetId="3" r:id="rId1"/>
    <sheet name="Basisda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F4" i="3"/>
  <c r="M4" i="3" l="1"/>
  <c r="M5" i="3"/>
  <c r="J4" i="3" l="1"/>
  <c r="K5" i="3" l="1"/>
  <c r="K4" i="3"/>
  <c r="F5" i="3" l="1"/>
  <c r="J5" i="3" l="1"/>
  <c r="H5" i="3"/>
  <c r="N5" i="3" l="1"/>
  <c r="L5" i="3"/>
  <c r="N4" i="3"/>
  <c r="L4" i="3"/>
</calcChain>
</file>

<file path=xl/sharedStrings.xml><?xml version="1.0" encoding="utf-8"?>
<sst xmlns="http://schemas.openxmlformats.org/spreadsheetml/2006/main" count="113" uniqueCount="60">
  <si>
    <t>B / C</t>
  </si>
  <si>
    <t>D / F</t>
  </si>
  <si>
    <t>N / Y</t>
  </si>
  <si>
    <t>L / Z</t>
  </si>
  <si>
    <t>E85</t>
  </si>
  <si>
    <t>E</t>
  </si>
  <si>
    <t>W / X</t>
  </si>
  <si>
    <t>R (od. C plug-in)</t>
  </si>
  <si>
    <t>F plug-in</t>
  </si>
  <si>
    <t>Kategorien</t>
  </si>
  <si>
    <t>A</t>
  </si>
  <si>
    <t>B</t>
  </si>
  <si>
    <t>C</t>
  </si>
  <si>
    <t>D</t>
  </si>
  <si>
    <t>F</t>
  </si>
  <si>
    <t>G</t>
  </si>
  <si>
    <t>BWZ bis</t>
  </si>
  <si>
    <t>BWZ von</t>
  </si>
  <si>
    <t>BÄ</t>
  </si>
  <si>
    <t>PE-BÄ</t>
  </si>
  <si>
    <t>Benzin</t>
  </si>
  <si>
    <t>Diesel</t>
  </si>
  <si>
    <t>Erdgas</t>
  </si>
  <si>
    <t>LPG</t>
  </si>
  <si>
    <t>Elektro</t>
  </si>
  <si>
    <t>Wasserstoff</t>
  </si>
  <si>
    <t>Abkürzung</t>
  </si>
  <si>
    <t>Benzin / Hybrid</t>
  </si>
  <si>
    <t>Diesel / Hybrid</t>
  </si>
  <si>
    <t>Plug-in Diesel</t>
  </si>
  <si>
    <t>Plug-in Benzin</t>
  </si>
  <si>
    <t>Bezeichnung</t>
  </si>
  <si>
    <t>Eingabe</t>
  </si>
  <si>
    <t>Benzinäquivalent</t>
  </si>
  <si>
    <t>Primärenergie-
Benzinäquivalent</t>
  </si>
  <si>
    <t>Treibstoff-bezeichnung</t>
  </si>
  <si>
    <t>l/100 km</t>
  </si>
  <si>
    <t>Einheit Ersttreibstoff</t>
  </si>
  <si>
    <t>Einheit Zweittreibstoff</t>
  </si>
  <si>
    <t xml:space="preserve"> </t>
  </si>
  <si>
    <t>Einheit 
Zweittreibstoff</t>
  </si>
  <si>
    <t>kWh/100 km</t>
  </si>
  <si>
    <t>Messverfahren</t>
  </si>
  <si>
    <t>Faktoren CO2-Emissionen</t>
  </si>
  <si>
    <t>WLTP</t>
  </si>
  <si>
    <t>NEFZ</t>
  </si>
  <si>
    <t>CO2-Emissionen aus der Treibstoff- und/oder Strombereitstellung [g/km]</t>
  </si>
  <si>
    <t>* NEFZ-Werte nur gültig für Fahrzeuge die über keine WLTP-Werte verfügen.</t>
  </si>
  <si>
    <t>grün: veränderbare Zellen</t>
  </si>
  <si>
    <t>Messverfahren [bitte auswählen*]</t>
  </si>
  <si>
    <t>Marke 
[bitte eingeben]</t>
  </si>
  <si>
    <t>Modell
[bitte eingeben]</t>
  </si>
  <si>
    <t>Treibstoff 
[bitte auswählen]</t>
  </si>
  <si>
    <t>Verbrauch
Ersttreibstoff 
[bitte eingeben]</t>
  </si>
  <si>
    <t>Verbrauch 
Zweittreibstoff [bitte eingeben]</t>
  </si>
  <si>
    <t>kg/100 km</t>
  </si>
  <si>
    <r>
      <t xml:space="preserve">Energieeffizienzverordnung – Berechnung Werte 2027 </t>
    </r>
    <r>
      <rPr>
        <b/>
        <sz val="12"/>
        <rFont val="Arial"/>
        <family val="2"/>
      </rPr>
      <t>(Angaben ohne Gewähr)</t>
    </r>
  </si>
  <si>
    <t>Energieeffizienz-kategorie
2027</t>
  </si>
  <si>
    <t>EEK 2027 - WLTP</t>
  </si>
  <si>
    <t>EEK 2027 - NEFZ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</si>
</sst>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64" formatCode="0.0"/>
    <numFmt numFmtId="165" formatCode="0.000000000"/>
    <numFmt numFmtId="166" formatCode="0.0%"/>
    <numFmt numFmtId="167" formatCode="#,##0.0&quot; dt&quot;;[Red]#,##0.0&quot; dt&quot;"/>
    <numFmt numFmtId="168" formatCode="_ [$€-2]\ * #,##0.00_ ;_ [$€-2]\ * \-#,##0.00_ ;_ [$€-2]\ * &quot;-&quot;??_ "/>
    <numFmt numFmtId="169" formatCode="#,##0&quot; kg&quot;;[Red]#,##0&quot; kg&quot;"/>
    <numFmt numFmtId="170" formatCode="#,##0&quot; Liter&quot;;[Red]#,##0&quot; Liter&quot;"/>
    <numFmt numFmtId="171" formatCode="#,##0&quot; m2&quot;;[Red]#,##0&quot; m2&quot;"/>
    <numFmt numFmtId="172" formatCode="#,##0&quot; m2a&quot;;[Red]#,##0&quot; m2a&quot;"/>
    <numFmt numFmtId="173" formatCode="#,##0.0&quot; m3&quot;;[Red]#,##0.0&quot; m3&quot;"/>
    <numFmt numFmtId="174" formatCode="0.00E+0;[=0]&quot;0&quot;;General"/>
    <numFmt numFmtId="175" formatCode="0.00%;[=0]&quot;0&quot;;General"/>
    <numFmt numFmtId="176" formatCode="0.0%;[=0]&quot;0%&quot;;0.0%"/>
    <numFmt numFmtId="177" formatCode="[=0]&quot;&quot;;General"/>
    <numFmt numFmtId="178" formatCode="0.0E+0;[=0]&quot;-&quot;;0.0E+0"/>
    <numFmt numFmtId="179" formatCode="0.00E+0;[=0]&quot;-&quot;;0.00E+0"/>
    <numFmt numFmtId="180" formatCode="#,##0.0&quot; ZKh&quot;;[Red]#,##0.0&quot; ZKh&quot;"/>
    <numFmt numFmtId="181" formatCode="0.0000000000"/>
    <numFmt numFmtId="182" formatCode="0.00000000000"/>
  </numFmts>
  <fonts count="23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Frutiger Light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Helvetica"/>
      <family val="2"/>
    </font>
    <font>
      <b/>
      <sz val="9"/>
      <name val="Times New Roman"/>
      <family val="1"/>
    </font>
    <font>
      <sz val="7"/>
      <name val="Helvetica"/>
      <family val="2"/>
    </font>
    <font>
      <sz val="9"/>
      <name val="Helv"/>
    </font>
    <font>
      <b/>
      <sz val="12"/>
      <name val="Times New Roman"/>
      <family val="1"/>
    </font>
    <font>
      <sz val="10"/>
      <name val="Helv"/>
    </font>
    <font>
      <sz val="10"/>
      <name val="Trebuchet MS"/>
      <family val="2"/>
    </font>
    <font>
      <sz val="8"/>
      <name val="Helvetica"/>
      <family val="2"/>
    </font>
    <font>
      <sz val="10"/>
      <name val="Helvetic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2">
    <xf numFmtId="0" fontId="0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9" fillId="0" borderId="5" applyNumberFormat="0" applyFont="0" applyFill="0" applyBorder="0" applyProtection="0">
      <alignment horizontal="left" vertical="center" indent="2"/>
    </xf>
    <xf numFmtId="49" fontId="9" fillId="0" borderId="4" applyNumberFormat="0" applyFont="0" applyFill="0" applyBorder="0" applyProtection="0">
      <alignment horizontal="left" vertical="center" indent="5"/>
    </xf>
    <xf numFmtId="0" fontId="10" fillId="7" borderId="0">
      <alignment horizontal="left" vertical="center"/>
    </xf>
    <xf numFmtId="4" fontId="11" fillId="0" borderId="17" applyFill="0" applyBorder="0" applyProtection="0">
      <alignment horizontal="right" vertical="center"/>
    </xf>
    <xf numFmtId="0" fontId="12" fillId="0" borderId="0">
      <alignment vertical="center"/>
    </xf>
    <xf numFmtId="167" fontId="13" fillId="0" borderId="0"/>
    <xf numFmtId="0" fontId="10" fillId="6" borderId="0">
      <alignment horizontal="center" vertical="center" wrapText="1"/>
    </xf>
    <xf numFmtId="168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169" fontId="13" fillId="0" borderId="0"/>
    <xf numFmtId="170" fontId="15" fillId="0" borderId="0"/>
    <xf numFmtId="0" fontId="10" fillId="4" borderId="0">
      <alignment horizontal="left" vertical="center"/>
    </xf>
    <xf numFmtId="171" fontId="15" fillId="0" borderId="0"/>
    <xf numFmtId="172" fontId="13" fillId="0" borderId="0"/>
    <xf numFmtId="173" fontId="15" fillId="0" borderId="0"/>
    <xf numFmtId="174" fontId="13" fillId="0" borderId="0" applyAlignment="0">
      <alignment wrapText="1"/>
    </xf>
    <xf numFmtId="175" fontId="13" fillId="0" borderId="0"/>
    <xf numFmtId="4" fontId="9" fillId="0" borderId="5" applyFill="0" applyBorder="0" applyProtection="0">
      <alignment horizontal="right" vertical="center"/>
    </xf>
    <xf numFmtId="49" fontId="11" fillId="0" borderId="5" applyNumberFormat="0" applyFill="0" applyBorder="0" applyProtection="0">
      <alignment horizontal="left" vertical="center"/>
    </xf>
    <xf numFmtId="0" fontId="9" fillId="0" borderId="5" applyNumberFormat="0" applyFill="0" applyAlignment="0" applyProtection="0"/>
    <xf numFmtId="176" fontId="3" fillId="0" borderId="0"/>
    <xf numFmtId="166" fontId="3" fillId="8" borderId="0">
      <alignment horizontal="center" vertical="center"/>
    </xf>
    <xf numFmtId="177" fontId="10" fillId="0" borderId="0">
      <alignment horizontal="center" vertical="center"/>
    </xf>
    <xf numFmtId="0" fontId="16" fillId="5" borderId="0">
      <alignment vertical="center" wrapText="1"/>
    </xf>
    <xf numFmtId="177" fontId="17" fillId="0" borderId="0">
      <alignment horizontal="center" vertical="center"/>
    </xf>
    <xf numFmtId="0" fontId="10" fillId="9" borderId="0">
      <alignment horizontal="left" vertical="center"/>
    </xf>
    <xf numFmtId="11" fontId="8" fillId="0" borderId="0">
      <alignment horizontal="center" vertical="center" wrapText="1"/>
    </xf>
    <xf numFmtId="178" fontId="18" fillId="0" borderId="0">
      <alignment horizontal="center" vertical="center"/>
    </xf>
    <xf numFmtId="179" fontId="3" fillId="0" borderId="0">
      <alignment horizontal="center" vertical="center"/>
    </xf>
    <xf numFmtId="18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9">
    <xf numFmtId="0" fontId="0" fillId="0" borderId="0" xfId="0"/>
    <xf numFmtId="2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164" fontId="3" fillId="0" borderId="4" xfId="0" applyNumberFormat="1" applyFont="1" applyBorder="1"/>
    <xf numFmtId="164" fontId="3" fillId="0" borderId="10" xfId="0" applyNumberFormat="1" applyFont="1" applyBorder="1"/>
    <xf numFmtId="2" fontId="0" fillId="0" borderId="12" xfId="0" applyNumberFormat="1" applyBorder="1" applyAlignment="1">
      <alignment horizontal="center" vertical="center"/>
    </xf>
    <xf numFmtId="164" fontId="3" fillId="0" borderId="16" xfId="0" applyNumberFormat="1" applyFont="1" applyBorder="1"/>
    <xf numFmtId="2" fontId="0" fillId="0" borderId="18" xfId="0" applyNumberFormat="1" applyBorder="1" applyAlignment="1">
      <alignment horizontal="center" vertical="center"/>
    </xf>
    <xf numFmtId="1" fontId="4" fillId="3" borderId="7" xfId="0" applyNumberFormat="1" applyFont="1" applyFill="1" applyBorder="1" applyAlignment="1">
      <alignment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/>
    <xf numFmtId="164" fontId="3" fillId="0" borderId="22" xfId="0" applyNumberFormat="1" applyFont="1" applyBorder="1"/>
    <xf numFmtId="164" fontId="3" fillId="0" borderId="24" xfId="0" applyNumberFormat="1" applyFont="1" applyBorder="1"/>
    <xf numFmtId="0" fontId="0" fillId="0" borderId="25" xfId="0" applyBorder="1"/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0" fillId="0" borderId="12" xfId="0" applyBorder="1"/>
    <xf numFmtId="164" fontId="4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29" xfId="0" applyFont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1" fillId="0" borderId="1" xfId="0" applyFont="1" applyBorder="1"/>
    <xf numFmtId="0" fontId="1" fillId="0" borderId="3" xfId="0" applyFont="1" applyBorder="1"/>
    <xf numFmtId="165" fontId="5" fillId="0" borderId="30" xfId="1" applyNumberFormat="1" applyBorder="1"/>
    <xf numFmtId="0" fontId="0" fillId="0" borderId="31" xfId="0" applyBorder="1"/>
    <xf numFmtId="0" fontId="0" fillId="0" borderId="30" xfId="0" applyBorder="1"/>
    <xf numFmtId="0" fontId="0" fillId="0" borderId="27" xfId="0" applyBorder="1"/>
    <xf numFmtId="0" fontId="0" fillId="0" borderId="33" xfId="0" applyBorder="1"/>
    <xf numFmtId="0" fontId="0" fillId="0" borderId="28" xfId="0" applyBorder="1"/>
    <xf numFmtId="0" fontId="0" fillId="0" borderId="32" xfId="0" applyBorder="1"/>
    <xf numFmtId="0" fontId="0" fillId="11" borderId="0" xfId="0" applyFill="1" applyAlignment="1">
      <alignment vertical="center"/>
    </xf>
    <xf numFmtId="0" fontId="0" fillId="11" borderId="0" xfId="0" applyFill="1"/>
    <xf numFmtId="164" fontId="20" fillId="12" borderId="29" xfId="0" applyNumberFormat="1" applyFont="1" applyFill="1" applyBorder="1" applyAlignment="1" applyProtection="1">
      <alignment horizontal="center" vertical="center"/>
      <protection locked="0"/>
    </xf>
    <xf numFmtId="164" fontId="20" fillId="12" borderId="21" xfId="0" applyNumberFormat="1" applyFont="1" applyFill="1" applyBorder="1" applyAlignment="1" applyProtection="1">
      <alignment horizontal="center" vertical="center"/>
      <protection locked="0"/>
    </xf>
    <xf numFmtId="0" fontId="20" fillId="12" borderId="34" xfId="0" applyFont="1" applyFill="1" applyBorder="1" applyAlignment="1" applyProtection="1">
      <alignment vertical="center"/>
      <protection locked="0"/>
    </xf>
    <xf numFmtId="0" fontId="20" fillId="12" borderId="2" xfId="0" applyFont="1" applyFill="1" applyBorder="1" applyAlignment="1" applyProtection="1">
      <alignment horizontal="left" vertical="center"/>
      <protection locked="0"/>
    </xf>
    <xf numFmtId="2" fontId="20" fillId="12" borderId="2" xfId="0" applyNumberFormat="1" applyFont="1" applyFill="1" applyBorder="1" applyAlignment="1" applyProtection="1">
      <alignment horizontal="center" vertical="center"/>
      <protection locked="0"/>
    </xf>
    <xf numFmtId="0" fontId="20" fillId="12" borderId="10" xfId="0" applyFont="1" applyFill="1" applyBorder="1" applyAlignment="1" applyProtection="1">
      <alignment vertical="center"/>
      <protection locked="0"/>
    </xf>
    <xf numFmtId="0" fontId="20" fillId="12" borderId="11" xfId="0" applyFont="1" applyFill="1" applyBorder="1" applyAlignment="1" applyProtection="1">
      <alignment horizontal="left" vertical="center"/>
      <protection locked="0"/>
    </xf>
    <xf numFmtId="2" fontId="20" fillId="12" borderId="11" xfId="0" applyNumberFormat="1" applyFont="1" applyFill="1" applyBorder="1" applyAlignment="1" applyProtection="1">
      <alignment horizontal="center" vertical="center"/>
      <protection locked="0"/>
    </xf>
    <xf numFmtId="164" fontId="20" fillId="12" borderId="2" xfId="0" applyNumberFormat="1" applyFont="1" applyFill="1" applyBorder="1" applyAlignment="1" applyProtection="1">
      <alignment horizontal="center" vertical="center"/>
      <protection locked="0"/>
    </xf>
    <xf numFmtId="164" fontId="20" fillId="12" borderId="11" xfId="0" applyNumberFormat="1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164" fontId="19" fillId="2" borderId="8" xfId="0" applyNumberFormat="1" applyFont="1" applyFill="1" applyBorder="1" applyAlignment="1">
      <alignment horizontal="center" vertical="center" wrapText="1"/>
    </xf>
    <xf numFmtId="164" fontId="21" fillId="2" borderId="19" xfId="0" applyNumberFormat="1" applyFont="1" applyFill="1" applyBorder="1" applyAlignment="1">
      <alignment horizontal="center" vertical="center" wrapText="1"/>
    </xf>
    <xf numFmtId="164" fontId="19" fillId="2" borderId="19" xfId="0" applyNumberFormat="1" applyFont="1" applyFill="1" applyBorder="1" applyAlignment="1">
      <alignment horizontal="center" vertical="center" wrapText="1"/>
    </xf>
    <xf numFmtId="164" fontId="21" fillId="2" borderId="8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center" vertical="center"/>
    </xf>
    <xf numFmtId="1" fontId="20" fillId="0" borderId="35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" fontId="20" fillId="0" borderId="11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4" fontId="22" fillId="0" borderId="29" xfId="0" applyNumberFormat="1" applyFont="1" applyBorder="1" applyAlignment="1">
      <alignment horizontal="center" vertical="center"/>
    </xf>
    <xf numFmtId="164" fontId="22" fillId="0" borderId="21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164" fontId="3" fillId="11" borderId="0" xfId="0" applyNumberFormat="1" applyFont="1" applyFill="1"/>
    <xf numFmtId="0" fontId="0" fillId="12" borderId="0" xfId="0" applyFill="1"/>
    <xf numFmtId="0" fontId="3" fillId="11" borderId="0" xfId="0" applyFont="1" applyFill="1"/>
    <xf numFmtId="181" fontId="0" fillId="11" borderId="0" xfId="0" applyNumberFormat="1" applyFill="1"/>
    <xf numFmtId="182" fontId="0" fillId="11" borderId="0" xfId="0" applyNumberFormat="1" applyFill="1"/>
    <xf numFmtId="164" fontId="3" fillId="0" borderId="0" xfId="0" applyNumberFormat="1" applyFont="1"/>
    <xf numFmtId="2" fontId="0" fillId="0" borderId="17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</cellXfs>
  <cellStyles count="132">
    <cellStyle name="2x indented GHG Textfiels" xfId="57" xr:uid="{00000000-0005-0000-0000-000000000000}"/>
    <cellStyle name="5x indented GHG Textfiels" xfId="58" xr:uid="{00000000-0005-0000-0000-000001000000}"/>
    <cellStyle name="Boden" xfId="59" xr:uid="{00000000-0005-0000-0000-000002000000}"/>
    <cellStyle name="Bold GHG Numbers (0.00)" xfId="60" xr:uid="{00000000-0005-0000-0000-000003000000}"/>
    <cellStyle name="comment" xfId="61" xr:uid="{00000000-0005-0000-0000-000004000000}"/>
    <cellStyle name="dt" xfId="62" xr:uid="{00000000-0005-0000-0000-000005000000}"/>
    <cellStyle name="EcoTitel" xfId="63" xr:uid="{00000000-0005-0000-0000-000006000000}"/>
    <cellStyle name="Euro" xfId="64" xr:uid="{00000000-0005-0000-0000-000007000000}"/>
    <cellStyle name="Headline" xfId="65" xr:uid="{00000000-0005-0000-0000-000008000000}"/>
    <cellStyle name="kg" xfId="66" xr:uid="{00000000-0005-0000-0000-000009000000}"/>
    <cellStyle name="Komma 2" xfId="55" xr:uid="{00000000-0005-0000-0000-00000A000000}"/>
    <cellStyle name="Komma 2 2" xfId="127" xr:uid="{00000000-0005-0000-0000-00000B000000}"/>
    <cellStyle name="Komma 3" xfId="87" xr:uid="{00000000-0005-0000-0000-00000C000000}"/>
    <cellStyle name="Komma 3 2" xfId="128" xr:uid="{00000000-0005-0000-0000-00000D000000}"/>
    <cellStyle name="Komma 4" xfId="88" xr:uid="{00000000-0005-0000-0000-00000E000000}"/>
    <cellStyle name="Komma 4 2" xfId="129" xr:uid="{00000000-0005-0000-0000-00000F000000}"/>
    <cellStyle name="Komma 5" xfId="89" xr:uid="{00000000-0005-0000-0000-000010000000}"/>
    <cellStyle name="Komma 5 2" xfId="130" xr:uid="{00000000-0005-0000-0000-000011000000}"/>
    <cellStyle name="Komma 6" xfId="90" xr:uid="{00000000-0005-0000-0000-000012000000}"/>
    <cellStyle name="Komma 6 2" xfId="131" xr:uid="{00000000-0005-0000-0000-000013000000}"/>
    <cellStyle name="l" xfId="67" xr:uid="{00000000-0005-0000-0000-000014000000}"/>
    <cellStyle name="Luft" xfId="68" xr:uid="{00000000-0005-0000-0000-000015000000}"/>
    <cellStyle name="m2" xfId="69" xr:uid="{00000000-0005-0000-0000-000016000000}"/>
    <cellStyle name="m2a" xfId="70" xr:uid="{00000000-0005-0000-0000-000017000000}"/>
    <cellStyle name="m3" xfId="71" xr:uid="{00000000-0005-0000-0000-000018000000}"/>
    <cellStyle name="Niels" xfId="72" xr:uid="{00000000-0005-0000-0000-000019000000}"/>
    <cellStyle name="NielsProz" xfId="73" xr:uid="{00000000-0005-0000-0000-00001A000000}"/>
    <cellStyle name="Normal GHG Numbers (0.00)" xfId="74" xr:uid="{00000000-0005-0000-0000-00001B000000}"/>
    <cellStyle name="Normal GHG Textfiels Bold" xfId="75" xr:uid="{00000000-0005-0000-0000-00001C000000}"/>
    <cellStyle name="Normal GHG whole table" xfId="76" xr:uid="{00000000-0005-0000-0000-00001D000000}"/>
    <cellStyle name="Prozent 2" xfId="3" xr:uid="{00000000-0005-0000-0000-00001E000000}"/>
    <cellStyle name="Prozent 2 2" xfId="11" xr:uid="{00000000-0005-0000-0000-00001F000000}"/>
    <cellStyle name="Prozent 2 2 2" xfId="21" xr:uid="{00000000-0005-0000-0000-000020000000}"/>
    <cellStyle name="Prozent 2 2 2 2" xfId="29" xr:uid="{00000000-0005-0000-0000-000021000000}"/>
    <cellStyle name="Prozent 2 2 2 2 2" xfId="103" xr:uid="{00000000-0005-0000-0000-000022000000}"/>
    <cellStyle name="Prozent 2 2 2 3" xfId="37" xr:uid="{00000000-0005-0000-0000-000023000000}"/>
    <cellStyle name="Prozent 2 2 2 3 2" xfId="110" xr:uid="{00000000-0005-0000-0000-000024000000}"/>
    <cellStyle name="Prozent 2 2 2 4" xfId="42" xr:uid="{00000000-0005-0000-0000-000025000000}"/>
    <cellStyle name="Prozent 2 2 2 4 2" xfId="115" xr:uid="{00000000-0005-0000-0000-000026000000}"/>
    <cellStyle name="Prozent 2 2 2 5" xfId="47" xr:uid="{00000000-0005-0000-0000-000027000000}"/>
    <cellStyle name="Prozent 2 2 2 5 2" xfId="120" xr:uid="{00000000-0005-0000-0000-000028000000}"/>
    <cellStyle name="Prozent 2 2 2 6" xfId="52" xr:uid="{00000000-0005-0000-0000-000029000000}"/>
    <cellStyle name="Prozent 2 2 2 6 2" xfId="125" xr:uid="{00000000-0005-0000-0000-00002A000000}"/>
    <cellStyle name="Prozent 2 2 2 7" xfId="95" xr:uid="{00000000-0005-0000-0000-00002B000000}"/>
    <cellStyle name="Prozent 2 2 3" xfId="22" xr:uid="{00000000-0005-0000-0000-00002C000000}"/>
    <cellStyle name="Prozent 2 3" xfId="16" xr:uid="{00000000-0005-0000-0000-00002D000000}"/>
    <cellStyle name="Prozent 2 4" xfId="10" xr:uid="{00000000-0005-0000-0000-00002E000000}"/>
    <cellStyle name="Prozent 2 5" xfId="56" xr:uid="{00000000-0005-0000-0000-00002F000000}"/>
    <cellStyle name="Prozent 3" xfId="4" xr:uid="{00000000-0005-0000-0000-000030000000}"/>
    <cellStyle name="Prozent 3 2" xfId="19" xr:uid="{00000000-0005-0000-0000-000031000000}"/>
    <cellStyle name="Prozent 3 2 2" xfId="27" xr:uid="{00000000-0005-0000-0000-000032000000}"/>
    <cellStyle name="Prozent 3 2 2 2" xfId="101" xr:uid="{00000000-0005-0000-0000-000033000000}"/>
    <cellStyle name="Prozent 3 2 3" xfId="35" xr:uid="{00000000-0005-0000-0000-000034000000}"/>
    <cellStyle name="Prozent 3 2 3 2" xfId="108" xr:uid="{00000000-0005-0000-0000-000035000000}"/>
    <cellStyle name="Prozent 3 2 4" xfId="40" xr:uid="{00000000-0005-0000-0000-000036000000}"/>
    <cellStyle name="Prozent 3 2 4 2" xfId="113" xr:uid="{00000000-0005-0000-0000-000037000000}"/>
    <cellStyle name="Prozent 3 2 5" xfId="45" xr:uid="{00000000-0005-0000-0000-000038000000}"/>
    <cellStyle name="Prozent 3 2 5 2" xfId="118" xr:uid="{00000000-0005-0000-0000-000039000000}"/>
    <cellStyle name="Prozent 3 2 6" xfId="50" xr:uid="{00000000-0005-0000-0000-00003A000000}"/>
    <cellStyle name="Prozent 3 2 6 2" xfId="123" xr:uid="{00000000-0005-0000-0000-00003B000000}"/>
    <cellStyle name="Prozent 3 2 7" xfId="93" xr:uid="{00000000-0005-0000-0000-00003C000000}"/>
    <cellStyle name="Prozent 4" xfId="96" xr:uid="{00000000-0005-0000-0000-00003D000000}"/>
    <cellStyle name="prozent+" xfId="77" xr:uid="{00000000-0005-0000-0000-00003E000000}"/>
    <cellStyle name="Prüfung" xfId="78" xr:uid="{00000000-0005-0000-0000-00003F000000}"/>
    <cellStyle name="Standard" xfId="0" builtinId="0"/>
    <cellStyle name="Standard 10" xfId="43" xr:uid="{00000000-0005-0000-0000-000041000000}"/>
    <cellStyle name="Standard 10 2" xfId="116" xr:uid="{00000000-0005-0000-0000-000042000000}"/>
    <cellStyle name="Standard 11" xfId="48" xr:uid="{00000000-0005-0000-0000-000043000000}"/>
    <cellStyle name="Standard 11 2" xfId="121" xr:uid="{00000000-0005-0000-0000-000044000000}"/>
    <cellStyle name="Standard 12" xfId="53" xr:uid="{00000000-0005-0000-0000-000045000000}"/>
    <cellStyle name="Standard 12 2" xfId="126" xr:uid="{00000000-0005-0000-0000-000046000000}"/>
    <cellStyle name="Standard 13" xfId="91" xr:uid="{00000000-0005-0000-0000-000047000000}"/>
    <cellStyle name="Standard 2" xfId="2" xr:uid="{00000000-0005-0000-0000-000048000000}"/>
    <cellStyle name="Standard 2 2" xfId="5" xr:uid="{00000000-0005-0000-0000-000049000000}"/>
    <cellStyle name="Standard 2 2 2" xfId="13" xr:uid="{00000000-0005-0000-0000-00004A000000}"/>
    <cellStyle name="Standard 2 2 2 2" xfId="24" xr:uid="{00000000-0005-0000-0000-00004B000000}"/>
    <cellStyle name="Standard 2 2 3" xfId="1" xr:uid="{00000000-0005-0000-0000-00004C000000}"/>
    <cellStyle name="Standard 2 3" xfId="7" xr:uid="{00000000-0005-0000-0000-00004D000000}"/>
    <cellStyle name="Standard 2 3 2" xfId="20" xr:uid="{00000000-0005-0000-0000-00004E000000}"/>
    <cellStyle name="Standard 2 3 2 2" xfId="32" xr:uid="{00000000-0005-0000-0000-00004F000000}"/>
    <cellStyle name="Standard 2 3 2 2 2" xfId="105" xr:uid="{00000000-0005-0000-0000-000050000000}"/>
    <cellStyle name="Standard 2 3 2 3" xfId="98" xr:uid="{00000000-0005-0000-0000-000051000000}"/>
    <cellStyle name="Standard 2 3 3" xfId="28" xr:uid="{00000000-0005-0000-0000-000052000000}"/>
    <cellStyle name="Standard 2 3 3 2" xfId="102" xr:uid="{00000000-0005-0000-0000-000053000000}"/>
    <cellStyle name="Standard 2 3 4" xfId="30" xr:uid="{00000000-0005-0000-0000-000054000000}"/>
    <cellStyle name="Standard 2 3 5" xfId="36" xr:uid="{00000000-0005-0000-0000-000055000000}"/>
    <cellStyle name="Standard 2 3 5 2" xfId="109" xr:uid="{00000000-0005-0000-0000-000056000000}"/>
    <cellStyle name="Standard 2 3 6" xfId="41" xr:uid="{00000000-0005-0000-0000-000057000000}"/>
    <cellStyle name="Standard 2 3 6 2" xfId="114" xr:uid="{00000000-0005-0000-0000-000058000000}"/>
    <cellStyle name="Standard 2 3 7" xfId="46" xr:uid="{00000000-0005-0000-0000-000059000000}"/>
    <cellStyle name="Standard 2 3 7 2" xfId="119" xr:uid="{00000000-0005-0000-0000-00005A000000}"/>
    <cellStyle name="Standard 2 3 8" xfId="51" xr:uid="{00000000-0005-0000-0000-00005B000000}"/>
    <cellStyle name="Standard 2 3 8 2" xfId="124" xr:uid="{00000000-0005-0000-0000-00005C000000}"/>
    <cellStyle name="Standard 2 3 9" xfId="94" xr:uid="{00000000-0005-0000-0000-00005D000000}"/>
    <cellStyle name="Standard 2 4" xfId="15" xr:uid="{00000000-0005-0000-0000-00005E000000}"/>
    <cellStyle name="Standard 2 5" xfId="9" xr:uid="{00000000-0005-0000-0000-00005F000000}"/>
    <cellStyle name="Standard 3" xfId="6" xr:uid="{00000000-0005-0000-0000-000060000000}"/>
    <cellStyle name="Standard 3 2" xfId="12" xr:uid="{00000000-0005-0000-0000-000061000000}"/>
    <cellStyle name="Standard 3 2 2" xfId="23" xr:uid="{00000000-0005-0000-0000-000062000000}"/>
    <cellStyle name="Standard 3 3" xfId="17" xr:uid="{00000000-0005-0000-0000-000063000000}"/>
    <cellStyle name="Standard 3 4" xfId="54" xr:uid="{00000000-0005-0000-0000-000064000000}"/>
    <cellStyle name="Standard 4" xfId="18" xr:uid="{00000000-0005-0000-0000-000065000000}"/>
    <cellStyle name="Standard 4 2" xfId="26" xr:uid="{00000000-0005-0000-0000-000066000000}"/>
    <cellStyle name="Standard 4 2 2" xfId="100" xr:uid="{00000000-0005-0000-0000-000067000000}"/>
    <cellStyle name="Standard 4 3" xfId="34" xr:uid="{00000000-0005-0000-0000-000068000000}"/>
    <cellStyle name="Standard 4 3 2" xfId="107" xr:uid="{00000000-0005-0000-0000-000069000000}"/>
    <cellStyle name="Standard 4 4" xfId="39" xr:uid="{00000000-0005-0000-0000-00006A000000}"/>
    <cellStyle name="Standard 4 4 2" xfId="112" xr:uid="{00000000-0005-0000-0000-00006B000000}"/>
    <cellStyle name="Standard 4 5" xfId="44" xr:uid="{00000000-0005-0000-0000-00006C000000}"/>
    <cellStyle name="Standard 4 5 2" xfId="117" xr:uid="{00000000-0005-0000-0000-00006D000000}"/>
    <cellStyle name="Standard 4 6" xfId="49" xr:uid="{00000000-0005-0000-0000-00006E000000}"/>
    <cellStyle name="Standard 4 6 2" xfId="122" xr:uid="{00000000-0005-0000-0000-00006F000000}"/>
    <cellStyle name="Standard 4 7" xfId="92" xr:uid="{00000000-0005-0000-0000-000070000000}"/>
    <cellStyle name="Standard 5" xfId="14" xr:uid="{00000000-0005-0000-0000-000071000000}"/>
    <cellStyle name="Standard 6" xfId="8" xr:uid="{00000000-0005-0000-0000-000072000000}"/>
    <cellStyle name="Standard 6 2" xfId="31" xr:uid="{00000000-0005-0000-0000-000073000000}"/>
    <cellStyle name="Standard 6 2 2" xfId="104" xr:uid="{00000000-0005-0000-0000-000074000000}"/>
    <cellStyle name="Standard 6 3" xfId="97" xr:uid="{00000000-0005-0000-0000-000075000000}"/>
    <cellStyle name="Standard 7" xfId="25" xr:uid="{00000000-0005-0000-0000-000076000000}"/>
    <cellStyle name="Standard 7 2" xfId="99" xr:uid="{00000000-0005-0000-0000-000077000000}"/>
    <cellStyle name="Standard 8" xfId="33" xr:uid="{00000000-0005-0000-0000-000078000000}"/>
    <cellStyle name="Standard 8 2" xfId="106" xr:uid="{00000000-0005-0000-0000-000079000000}"/>
    <cellStyle name="Standard 9" xfId="38" xr:uid="{00000000-0005-0000-0000-00007A000000}"/>
    <cellStyle name="Standard 9 2" xfId="111" xr:uid="{00000000-0005-0000-0000-00007B000000}"/>
    <cellStyle name="text" xfId="79" xr:uid="{00000000-0005-0000-0000-00007C000000}"/>
    <cellStyle name="Text-Manual" xfId="80" xr:uid="{00000000-0005-0000-0000-00007D000000}"/>
    <cellStyle name="unit" xfId="81" xr:uid="{00000000-0005-0000-0000-00007E000000}"/>
    <cellStyle name="Wasser" xfId="82" xr:uid="{00000000-0005-0000-0000-00007F000000}"/>
    <cellStyle name="wissenschaft" xfId="83" xr:uid="{00000000-0005-0000-0000-000080000000}"/>
    <cellStyle name="wissenschaft+" xfId="84" xr:uid="{00000000-0005-0000-0000-000081000000}"/>
    <cellStyle name="wissenschaft-Eingabe" xfId="85" xr:uid="{00000000-0005-0000-0000-000082000000}"/>
    <cellStyle name="zkh" xfId="86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B1:N13"/>
  <sheetViews>
    <sheetView tabSelected="1" zoomScale="85" zoomScaleNormal="85" zoomScalePageLayoutView="130" workbookViewId="0">
      <selection activeCell="H12" sqref="H12"/>
    </sheetView>
  </sheetViews>
  <sheetFormatPr baseColWidth="10" defaultColWidth="11.42578125" defaultRowHeight="12.75"/>
  <cols>
    <col min="1" max="1" width="2.85546875" style="44" customWidth="1"/>
    <col min="2" max="2" width="19.7109375" style="44" customWidth="1"/>
    <col min="3" max="3" width="27.28515625" style="44" customWidth="1"/>
    <col min="4" max="4" width="21.85546875" style="44" customWidth="1"/>
    <col min="5" max="10" width="23.140625" style="44" customWidth="1"/>
    <col min="11" max="11" width="24.7109375" style="44" customWidth="1"/>
    <col min="12" max="14" width="23.140625" style="44" customWidth="1"/>
    <col min="15" max="16384" width="11.42578125" style="44"/>
  </cols>
  <sheetData>
    <row r="1" spans="2:14" ht="13.5" thickBot="1"/>
    <row r="2" spans="2:14" s="43" customFormat="1" ht="39.75" customHeight="1" thickBot="1">
      <c r="B2" s="86" t="s">
        <v>56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8"/>
    </row>
    <row r="3" spans="2:14" ht="102" customHeight="1" thickBot="1">
      <c r="B3" s="55" t="s">
        <v>49</v>
      </c>
      <c r="C3" s="61" t="s">
        <v>50</v>
      </c>
      <c r="D3" s="61" t="s">
        <v>51</v>
      </c>
      <c r="E3" s="61" t="s">
        <v>52</v>
      </c>
      <c r="F3" s="56" t="s">
        <v>35</v>
      </c>
      <c r="G3" s="57" t="s">
        <v>53</v>
      </c>
      <c r="H3" s="58" t="s">
        <v>37</v>
      </c>
      <c r="I3" s="59" t="s">
        <v>54</v>
      </c>
      <c r="J3" s="60" t="s">
        <v>40</v>
      </c>
      <c r="K3" s="61" t="s">
        <v>46</v>
      </c>
      <c r="L3" s="61" t="s">
        <v>33</v>
      </c>
      <c r="M3" s="61" t="s">
        <v>34</v>
      </c>
      <c r="N3" s="62" t="s">
        <v>57</v>
      </c>
    </row>
    <row r="4" spans="2:14" s="43" customFormat="1" ht="58.5" customHeight="1">
      <c r="B4" s="47" t="s">
        <v>44</v>
      </c>
      <c r="C4" s="48"/>
      <c r="D4" s="48"/>
      <c r="E4" s="49" t="s">
        <v>0</v>
      </c>
      <c r="F4" s="73" t="str">
        <f>+VLOOKUP(E4,Basisdaten!$A$3:$B$11,2,FALSE)</f>
        <v>Benzin / Hybrid</v>
      </c>
      <c r="G4" s="53"/>
      <c r="H4" s="71" t="str">
        <f>+VLOOKUP(E4,Basisdaten!$A$3:$E$11,4,FALSE)</f>
        <v>l/100 km</v>
      </c>
      <c r="I4" s="45"/>
      <c r="J4" s="63" t="str">
        <f>+VLOOKUP(E4,Basisdaten!$A$3:$E$11,5,FALSE)</f>
        <v xml:space="preserve"> </v>
      </c>
      <c r="K4" s="64">
        <f>IF(E4="R (od. C plug-in)",(G4*Basisdaten!$J$3)+(I4*Basisdaten!$J$8),IF(E4="F plug-in",(G4*Basisdaten!$J$4)+(I4*Basisdaten!$J$8),VLOOKUP(E4,Basisdaten!$G$2:$J$9,4,FALSE)*G4))</f>
        <v>0</v>
      </c>
      <c r="L4" s="65">
        <f>IF(E4="R (od. C plug-in)",(G4*Basisdaten!$H$3)+(I4*Basisdaten!$H$8),IF(E4="F plug-in",(G4*Basisdaten!$H$4)+(I4*Basisdaten!$H$8),VLOOKUP(E4,Basisdaten!$G$2:$H$9,2,FALSE)*G4))</f>
        <v>0</v>
      </c>
      <c r="M4" s="65">
        <f>ROUND(IF(E4="R (od. C plug-in)",(G4*Basisdaten!$I$3)+(I4*Basisdaten!$I$8),IF(E4="F plug-in",(G4*Basisdaten!$I$4)+(I4*Basisdaten!$I$8),VLOOKUP(E4,Basisdaten!$G$2:$I$9,3,FALSE)*G4)),2)</f>
        <v>0</v>
      </c>
      <c r="N4" s="66" t="str">
        <f>IF(B4="WLTP",IF(M4&gt;Basisdaten!$M$10,Basisdaten!$K$10,IF(M4&gt;Basisdaten!$M$9,Basisdaten!$K$9,IF(M4&gt;Basisdaten!$M$8,Basisdaten!$K$8,IF(M4&gt;Basisdaten!$M$7,Basisdaten!$K$7,IF(M4&gt;Basisdaten!$M$6,Basisdaten!$K$6,IF(M4&gt;Basisdaten!$M$5,Basisdaten!$K$5,Basisdaten!$K$4)))))),IF(B4="NEFZ",IF(M4&gt;Basisdaten!$M$20,Basisdaten!$K$20,IF(M4&gt;Basisdaten!$M$19,Basisdaten!$K$19,IF(M4&gt;Basisdaten!$M$18,Basisdaten!$K$18,IF(M4&gt;Basisdaten!$M$17,Basisdaten!$K$17,IF(M4&gt;Basisdaten!$M$16,Basisdaten!$K$16,IF(M4&gt;Basisdaten!$M$15,Basisdaten!$K$15,Basisdaten!$K$14))))))))</f>
        <v>A</v>
      </c>
    </row>
    <row r="5" spans="2:14" s="43" customFormat="1" ht="58.5" customHeight="1" thickBot="1">
      <c r="B5" s="50" t="s">
        <v>45</v>
      </c>
      <c r="C5" s="51"/>
      <c r="D5" s="51"/>
      <c r="E5" s="52" t="s">
        <v>0</v>
      </c>
      <c r="F5" s="74" t="str">
        <f>+VLOOKUP(E5,Basisdaten!$A$3:$B$11,2,FALSE)</f>
        <v>Benzin / Hybrid</v>
      </c>
      <c r="G5" s="54"/>
      <c r="H5" s="72" t="str">
        <f>+VLOOKUP(E5,Basisdaten!$A$3:$E$11,4,FALSE)</f>
        <v>l/100 km</v>
      </c>
      <c r="I5" s="46"/>
      <c r="J5" s="67" t="str">
        <f>+VLOOKUP(E5,Basisdaten!$A$3:$E$11,5,FALSE)</f>
        <v xml:space="preserve"> </v>
      </c>
      <c r="K5" s="68">
        <f>IF(E5="R (od. C plug-in)",(G5*Basisdaten!$J$3)+(I5*Basisdaten!$J$8),IF(E5="F plug-in",(G5*Basisdaten!$J$4)+(I5*Basisdaten!$J$8),VLOOKUP(E5,Basisdaten!$G$2:$J$9,4,FALSE)*G5))</f>
        <v>0</v>
      </c>
      <c r="L5" s="69">
        <f>IF(E5="R (od. C plug-in)",(G5*Basisdaten!$H$3)+(I5*Basisdaten!$H$8),IF(E5="F plug-in",(G5*Basisdaten!$H$4)+(I5*Basisdaten!$H$8),VLOOKUP(E5,Basisdaten!$G$2:$H$9,2,FALSE)*G5))</f>
        <v>0</v>
      </c>
      <c r="M5" s="69">
        <f>ROUND(IF(E5="R (od. C plug-in)",(G5*Basisdaten!$I$3)+(I5*Basisdaten!$I$8),IF(E5="F plug-in",(G5*Basisdaten!$I$4)+(I5*Basisdaten!$I$8),VLOOKUP(E5,Basisdaten!$G$2:$I$9,3,FALSE)*G5)),2)</f>
        <v>0</v>
      </c>
      <c r="N5" s="70" t="str">
        <f>IF(B5="WLTP",IF(M5&gt;Basisdaten!$M$10,Basisdaten!$K$10,IF(M5&gt;Basisdaten!$M$9,Basisdaten!$K$9,IF(M5&gt;Basisdaten!$M$8,Basisdaten!$K$8,IF(M5&gt;Basisdaten!$M$7,Basisdaten!$K$7,IF(M5&gt;Basisdaten!$M$6,Basisdaten!$K$6,IF(M5&gt;Basisdaten!$M$5,Basisdaten!$K$5,Basisdaten!$K$4)))))),IF(B5="NEFZ",IF(M5&gt;Basisdaten!$M$20,Basisdaten!$K$20,IF(M5&gt;Basisdaten!$M$19,Basisdaten!$K$19,IF(M5&gt;Basisdaten!$M$18,Basisdaten!$K$18,IF(M5&gt;Basisdaten!$M$17,Basisdaten!$K$17,IF(M5&gt;Basisdaten!$M$16,Basisdaten!$K$16,IF(M5&gt;Basisdaten!$M$15,Basisdaten!$K$15,Basisdaten!$K$14))))))))</f>
        <v>A</v>
      </c>
    </row>
    <row r="6" spans="2:14">
      <c r="G6" s="75"/>
      <c r="H6" s="75"/>
    </row>
    <row r="7" spans="2:14">
      <c r="G7" s="75"/>
      <c r="H7" s="75"/>
    </row>
    <row r="8" spans="2:14">
      <c r="G8" s="75"/>
      <c r="H8" s="75"/>
    </row>
    <row r="9" spans="2:14">
      <c r="B9" s="76"/>
      <c r="C9" s="44" t="s">
        <v>48</v>
      </c>
      <c r="G9" s="75"/>
      <c r="H9" s="75"/>
    </row>
    <row r="10" spans="2:14">
      <c r="G10" s="75"/>
      <c r="H10" s="75"/>
    </row>
    <row r="11" spans="2:14">
      <c r="B11" s="77" t="s">
        <v>47</v>
      </c>
      <c r="G11" s="75"/>
      <c r="H11" s="75"/>
      <c r="M11" s="79"/>
    </row>
    <row r="13" spans="2:14">
      <c r="K13" s="78"/>
    </row>
  </sheetData>
  <sheetProtection algorithmName="SHA-512" hashValue="MKa5MiW9BkstMGKWdp2xn3IS46y4Ya3hb+NCdhXrO0/iru2HAv7irwU9iUkATLrLoppilDhPg1QJPicxUbGtXA==" saltValue="SWC97FA1XUI4TwEJzAe5Jg==" spinCount="100000" sheet="1" objects="1" scenarios="1"/>
  <mergeCells count="1">
    <mergeCell ref="B2:N2"/>
  </mergeCells>
  <dataValidations count="1">
    <dataValidation allowBlank="1" showInputMessage="1" showErrorMessage="1" sqref="F5" xr:uid="{00000000-0002-0000-0000-000000000000}"/>
  </dataValidations>
  <pageMargins left="0.7" right="0.7" top="0.78740157499999996" bottom="0.78740157499999996" header="0.3" footer="0.3"/>
  <pageSetup paperSize="9" scale="32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Basisdaten!$C$3:$C$11</xm:f>
          </x14:formula1>
          <xm:sqref>E4:E5</xm:sqref>
        </x14:dataValidation>
        <x14:dataValidation type="list" allowBlank="1" showInputMessage="1" showErrorMessage="1" xr:uid="{00000000-0002-0000-0000-000002000000}">
          <x14:formula1>
            <xm:f>Basisdaten!$A$14:$A$15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workbookViewId="0">
      <selection activeCell="I6" sqref="I6"/>
    </sheetView>
  </sheetViews>
  <sheetFormatPr baseColWidth="10" defaultRowHeight="12.75"/>
  <cols>
    <col min="1" max="1" width="14.42578125" bestFit="1" customWidth="1"/>
    <col min="2" max="2" width="17.28515625" customWidth="1"/>
    <col min="3" max="3" width="22.28515625" customWidth="1"/>
    <col min="4" max="4" width="20.42578125" customWidth="1"/>
    <col min="5" max="5" width="20.7109375" bestFit="1" customWidth="1"/>
    <col min="10" max="10" width="24.42578125" bestFit="1" customWidth="1"/>
    <col min="11" max="13" width="11.7109375" customWidth="1"/>
  </cols>
  <sheetData>
    <row r="1" spans="1:13" ht="13.5" thickBot="1"/>
    <row r="2" spans="1:13" ht="13.5" thickBot="1">
      <c r="A2" s="28" t="s">
        <v>32</v>
      </c>
      <c r="B2" s="27" t="s">
        <v>31</v>
      </c>
      <c r="C2" s="31" t="s">
        <v>32</v>
      </c>
      <c r="D2" s="34" t="s">
        <v>37</v>
      </c>
      <c r="E2" s="35" t="s">
        <v>38</v>
      </c>
      <c r="F2" s="16"/>
      <c r="G2" s="17" t="s">
        <v>26</v>
      </c>
      <c r="H2" s="17" t="s">
        <v>18</v>
      </c>
      <c r="I2" s="18" t="s">
        <v>19</v>
      </c>
      <c r="J2" s="18" t="s">
        <v>43</v>
      </c>
      <c r="K2" s="83" t="s">
        <v>58</v>
      </c>
      <c r="L2" s="84"/>
      <c r="M2" s="85"/>
    </row>
    <row r="3" spans="1:13" ht="13.5" customHeight="1">
      <c r="A3" s="24" t="s">
        <v>0</v>
      </c>
      <c r="B3" s="23" t="s">
        <v>27</v>
      </c>
      <c r="C3" s="32" t="s">
        <v>0</v>
      </c>
      <c r="D3" s="23" t="s">
        <v>36</v>
      </c>
      <c r="E3" s="24" t="s">
        <v>39</v>
      </c>
      <c r="F3" s="14" t="s">
        <v>20</v>
      </c>
      <c r="G3" s="19" t="s">
        <v>0</v>
      </c>
      <c r="H3" s="81">
        <v>1</v>
      </c>
      <c r="I3" s="15">
        <v>1</v>
      </c>
      <c r="J3" s="15">
        <v>4.2300000000000004</v>
      </c>
      <c r="K3" s="3" t="s">
        <v>9</v>
      </c>
      <c r="L3" s="4" t="s">
        <v>16</v>
      </c>
      <c r="M3" s="5" t="s">
        <v>17</v>
      </c>
    </row>
    <row r="4" spans="1:13" ht="13.5" customHeight="1">
      <c r="A4" s="24" t="s">
        <v>1</v>
      </c>
      <c r="B4" s="23" t="s">
        <v>28</v>
      </c>
      <c r="C4" s="32" t="s">
        <v>1</v>
      </c>
      <c r="D4" s="23" t="s">
        <v>36</v>
      </c>
      <c r="E4" s="24" t="s">
        <v>39</v>
      </c>
      <c r="F4" s="11" t="s">
        <v>21</v>
      </c>
      <c r="G4" s="20" t="s">
        <v>1</v>
      </c>
      <c r="H4" s="1">
        <v>1.1399999999999999</v>
      </c>
      <c r="I4" s="7">
        <v>1.1000000000000001</v>
      </c>
      <c r="J4" s="7">
        <v>3.99</v>
      </c>
      <c r="K4" s="6" t="s">
        <v>10</v>
      </c>
      <c r="L4" s="1">
        <v>3.23</v>
      </c>
      <c r="M4" s="2"/>
    </row>
    <row r="5" spans="1:13" ht="13.5" customHeight="1">
      <c r="A5" s="24" t="s">
        <v>2</v>
      </c>
      <c r="B5" s="23" t="s">
        <v>22</v>
      </c>
      <c r="C5" s="32" t="s">
        <v>2</v>
      </c>
      <c r="D5" s="23" t="s">
        <v>55</v>
      </c>
      <c r="E5" s="24" t="s">
        <v>39</v>
      </c>
      <c r="F5" s="11" t="s">
        <v>22</v>
      </c>
      <c r="G5" s="20" t="s">
        <v>2</v>
      </c>
      <c r="H5" s="1">
        <v>1.52</v>
      </c>
      <c r="I5" s="7">
        <v>1.23</v>
      </c>
      <c r="J5" s="7">
        <v>6.27</v>
      </c>
      <c r="K5" s="6" t="s">
        <v>11</v>
      </c>
      <c r="L5" s="1">
        <v>4.03</v>
      </c>
      <c r="M5" s="7">
        <v>3.23</v>
      </c>
    </row>
    <row r="6" spans="1:13" ht="13.5" customHeight="1">
      <c r="A6" s="24" t="s">
        <v>3</v>
      </c>
      <c r="B6" s="23" t="s">
        <v>23</v>
      </c>
      <c r="C6" s="32" t="s">
        <v>3</v>
      </c>
      <c r="D6" s="23" t="s">
        <v>36</v>
      </c>
      <c r="E6" s="24" t="s">
        <v>39</v>
      </c>
      <c r="F6" s="11" t="s">
        <v>23</v>
      </c>
      <c r="G6" s="20" t="s">
        <v>3</v>
      </c>
      <c r="H6" s="1">
        <v>0.79</v>
      </c>
      <c r="I6" s="7">
        <v>0.78</v>
      </c>
      <c r="J6" s="7">
        <v>3.15</v>
      </c>
      <c r="K6" s="6" t="s">
        <v>12</v>
      </c>
      <c r="L6" s="1">
        <v>4.84</v>
      </c>
      <c r="M6" s="7">
        <v>4.03</v>
      </c>
    </row>
    <row r="7" spans="1:13" ht="13.5" customHeight="1">
      <c r="A7" s="24" t="s">
        <v>4</v>
      </c>
      <c r="B7" s="23" t="s">
        <v>4</v>
      </c>
      <c r="C7" s="32" t="s">
        <v>4</v>
      </c>
      <c r="D7" s="23" t="s">
        <v>36</v>
      </c>
      <c r="E7" s="24" t="s">
        <v>39</v>
      </c>
      <c r="F7" s="11" t="s">
        <v>4</v>
      </c>
      <c r="G7" s="20" t="s">
        <v>4</v>
      </c>
      <c r="H7" s="1">
        <v>0.72</v>
      </c>
      <c r="I7" s="7">
        <v>1.7</v>
      </c>
      <c r="J7" s="7">
        <v>4.57</v>
      </c>
      <c r="K7" s="6" t="s">
        <v>13</v>
      </c>
      <c r="L7" s="1">
        <v>5.65</v>
      </c>
      <c r="M7" s="7">
        <v>4.84</v>
      </c>
    </row>
    <row r="8" spans="1:13" ht="13.5" customHeight="1">
      <c r="A8" s="24" t="s">
        <v>5</v>
      </c>
      <c r="B8" s="23" t="s">
        <v>24</v>
      </c>
      <c r="C8" s="32" t="s">
        <v>5</v>
      </c>
      <c r="D8" s="23" t="s">
        <v>41</v>
      </c>
      <c r="E8" s="24" t="s">
        <v>39</v>
      </c>
      <c r="F8" s="11" t="s">
        <v>24</v>
      </c>
      <c r="G8" s="20" t="s">
        <v>5</v>
      </c>
      <c r="H8" s="1">
        <v>0.11</v>
      </c>
      <c r="I8" s="7">
        <v>0.22</v>
      </c>
      <c r="J8" s="7">
        <v>0.94</v>
      </c>
      <c r="K8" s="6" t="s">
        <v>5</v>
      </c>
      <c r="L8" s="1">
        <v>6.46</v>
      </c>
      <c r="M8" s="7">
        <v>5.65</v>
      </c>
    </row>
    <row r="9" spans="1:13" ht="13.5" customHeight="1" thickBot="1">
      <c r="A9" s="24" t="s">
        <v>6</v>
      </c>
      <c r="B9" s="23" t="s">
        <v>25</v>
      </c>
      <c r="C9" s="32" t="s">
        <v>6</v>
      </c>
      <c r="D9" s="23" t="s">
        <v>55</v>
      </c>
      <c r="E9" s="24" t="s">
        <v>39</v>
      </c>
      <c r="F9" s="12" t="s">
        <v>25</v>
      </c>
      <c r="G9" s="21" t="s">
        <v>6</v>
      </c>
      <c r="H9" s="82">
        <v>3.82</v>
      </c>
      <c r="I9" s="13">
        <v>6.86</v>
      </c>
      <c r="J9" s="13">
        <v>14.34</v>
      </c>
      <c r="K9" s="6" t="s">
        <v>14</v>
      </c>
      <c r="L9" s="1">
        <v>7.26</v>
      </c>
      <c r="M9" s="7">
        <v>6.46</v>
      </c>
    </row>
    <row r="10" spans="1:13" ht="13.5" thickBot="1">
      <c r="A10" s="24" t="s">
        <v>7</v>
      </c>
      <c r="B10" s="23" t="s">
        <v>30</v>
      </c>
      <c r="C10" s="32" t="s">
        <v>7</v>
      </c>
      <c r="D10" s="23" t="s">
        <v>36</v>
      </c>
      <c r="E10" s="24" t="s">
        <v>41</v>
      </c>
      <c r="F10" s="37"/>
      <c r="G10" s="38"/>
      <c r="H10" s="38"/>
      <c r="I10" s="38"/>
      <c r="J10" s="42"/>
      <c r="K10" s="8" t="s">
        <v>15</v>
      </c>
      <c r="L10" s="9"/>
      <c r="M10" s="10">
        <v>7.26</v>
      </c>
    </row>
    <row r="11" spans="1:13" ht="13.5" thickBot="1">
      <c r="A11" s="26" t="s">
        <v>8</v>
      </c>
      <c r="B11" s="25" t="s">
        <v>29</v>
      </c>
      <c r="C11" s="33" t="s">
        <v>8</v>
      </c>
      <c r="D11" s="25" t="s">
        <v>36</v>
      </c>
      <c r="E11" s="26" t="s">
        <v>41</v>
      </c>
      <c r="F11" s="22"/>
      <c r="K11" s="30"/>
      <c r="L11" s="29"/>
      <c r="M11" s="36"/>
    </row>
    <row r="12" spans="1:13" ht="13.5" thickBot="1">
      <c r="G12" s="80"/>
      <c r="K12" s="83" t="s">
        <v>59</v>
      </c>
      <c r="L12" s="84"/>
      <c r="M12" s="85"/>
    </row>
    <row r="13" spans="1:13">
      <c r="A13" s="39" t="s">
        <v>42</v>
      </c>
      <c r="K13" s="3" t="s">
        <v>9</v>
      </c>
      <c r="L13" s="4" t="s">
        <v>16</v>
      </c>
      <c r="M13" s="5" t="s">
        <v>17</v>
      </c>
    </row>
    <row r="14" spans="1:13">
      <c r="A14" s="40" t="s">
        <v>44</v>
      </c>
      <c r="K14" s="6" t="s">
        <v>10</v>
      </c>
      <c r="L14" s="1">
        <v>4.8</v>
      </c>
      <c r="M14" s="2"/>
    </row>
    <row r="15" spans="1:13" ht="13.5" thickBot="1">
      <c r="A15" s="41" t="s">
        <v>45</v>
      </c>
      <c r="K15" s="6" t="s">
        <v>11</v>
      </c>
      <c r="L15" s="1">
        <v>5.12</v>
      </c>
      <c r="M15" s="7">
        <v>4.8</v>
      </c>
    </row>
    <row r="16" spans="1:13">
      <c r="K16" s="6" t="s">
        <v>12</v>
      </c>
      <c r="L16" s="1">
        <v>5.56</v>
      </c>
      <c r="M16" s="7">
        <v>5.12</v>
      </c>
    </row>
    <row r="17" spans="11:13">
      <c r="K17" s="6" t="s">
        <v>13</v>
      </c>
      <c r="L17" s="1">
        <v>6</v>
      </c>
      <c r="M17" s="7">
        <v>5.56</v>
      </c>
    </row>
    <row r="18" spans="11:13">
      <c r="K18" s="6" t="s">
        <v>5</v>
      </c>
      <c r="L18" s="1">
        <v>6.65</v>
      </c>
      <c r="M18" s="7">
        <v>6</v>
      </c>
    </row>
    <row r="19" spans="11:13">
      <c r="K19" s="6" t="s">
        <v>14</v>
      </c>
      <c r="L19" s="1">
        <v>7.52</v>
      </c>
      <c r="M19" s="7">
        <v>6.65</v>
      </c>
    </row>
    <row r="20" spans="11:13" ht="13.5" thickBot="1">
      <c r="K20" s="8" t="s">
        <v>15</v>
      </c>
      <c r="L20" s="9"/>
      <c r="M20" s="10">
        <v>7.52</v>
      </c>
    </row>
  </sheetData>
  <sheetProtection algorithmName="SHA-512" hashValue="GtpjNkMHhoDAK9l8OmNiHWBpgicI9fBpY6NXlX3iCiN9UW9ElgDOdTYkfyCqSED0szEcmvtC9qWyd5m0FDy71A==" saltValue="rvDPzAdWGLt3x+oKNJ6F+w==" spinCount="100000" sheet="1" objects="1" scenarios="1"/>
  <mergeCells count="2">
    <mergeCell ref="K2:M2"/>
    <mergeCell ref="K12:M12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19.07.02_VEE-PW_SimulationEEK2020"/>
    <f:field ref="objsubject" par="" edit="true" text=""/>
    <f:field ref="objcreatedby" par="" text="Weiss, Thomas (BFE - wet)"/>
    <f:field ref="objcreatedat" par="" text="05.07.2019 12:20:15"/>
    <f:field ref="objchangedby" par="" text="Weiss, Thomas (BFE - wet)"/>
    <f:field ref="objmodifiedat" par="" text="15.07.2019 22:24:20"/>
    <f:field ref="doc_FSCFOLIO_1_1001_FieldDocumentNumber" par="" text=""/>
    <f:field ref="doc_FSCFOLIO_1_1001_FieldSubject" par="" edit="true" text=""/>
    <f:field ref="FSCFOLIO_1_1001_FieldCurrentUser" par="" text="Thomas Weiss"/>
    <f:field ref="CCAPRECONFIG_15_1001_Objektname" par="" edit="true" text="2019.07.02_VEE-PW_SimulationEEK2020"/>
    <f:field ref="CHPRECONFIG_1_1001_Objektname" par="" edit="true" text="2019.07.02_VEE-PW_SimulationEEK2020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Simulation</vt:lpstr>
      <vt:lpstr>Basisdaten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 Thomas BFE</dc:creator>
  <cp:lastModifiedBy>Weiss Thomas BFE</cp:lastModifiedBy>
  <cp:lastPrinted>2019-11-29T10:56:16Z</cp:lastPrinted>
  <dcterms:created xsi:type="dcterms:W3CDTF">2018-10-17T10:07:52Z</dcterms:created>
  <dcterms:modified xsi:type="dcterms:W3CDTF">2026-06-26T12:12:35Z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/>
  </property>
  <property fmtid="{D5CDD505-2E9C-101B-9397-08002B2CF9AE}" pid="3" name="FSC#UVEKCFG@15.1700:FileRespOrg">
    <vt:lpwstr>Mobilität</vt:lpwstr>
  </property>
  <property fmtid="{D5CDD505-2E9C-101B-9397-08002B2CF9AE}" pid="4" name="FSC#UVEKCFG@15.1700:DefaultGroupFileResponsible">
    <vt:lpwstr/>
  </property>
  <property fmtid="{D5CDD505-2E9C-101B-9397-08002B2CF9AE}" pid="5" name="FSC#UVEKCFG@15.1700:FileRespFunction">
    <vt:lpwstr/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>COO.1.1001.1.137854</vt:lpwstr>
  </property>
  <property fmtid="{D5CDD505-2E9C-101B-9397-08002B2CF9AE}" pid="8" name="FSC#UVEKCFG@15.1700:FileResponsible">
    <vt:lpwstr/>
  </property>
  <property fmtid="{D5CDD505-2E9C-101B-9397-08002B2CF9AE}" pid="9" name="FSC#UVEKCFG@15.1700:FileResponsibleTel">
    <vt:lpwstr/>
  </property>
  <property fmtid="{D5CDD505-2E9C-101B-9397-08002B2CF9AE}" pid="10" name="FSC#UVEKCFG@15.1700:FileResponsibleEmail">
    <vt:lpwstr/>
  </property>
  <property fmtid="{D5CDD505-2E9C-101B-9397-08002B2CF9AE}" pid="11" name="FSC#UVEKCFG@15.1700:FileResponsibleFax">
    <vt:lpwstr/>
  </property>
  <property fmtid="{D5CDD505-2E9C-101B-9397-08002B2CF9AE}" pid="12" name="FSC#UVEKCFG@15.1700:FileResponsibleAddress">
    <vt:lpwstr/>
  </property>
  <property fmtid="{D5CDD505-2E9C-101B-9397-08002B2CF9AE}" pid="13" name="FSC#UVEKCFG@15.1700:FileResponsibleStreet">
    <vt:lpwstr/>
  </property>
  <property fmtid="{D5CDD505-2E9C-101B-9397-08002B2CF9AE}" pid="14" name="FSC#UVEKCFG@15.1700:FileResponsiblezipcode">
    <vt:lpwstr/>
  </property>
  <property fmtid="{D5CDD505-2E9C-101B-9397-08002B2CF9AE}" pid="15" name="FSC#UVEKCFG@15.1700:FileResponsiblecity">
    <vt:lpwstr/>
  </property>
  <property fmtid="{D5CDD505-2E9C-101B-9397-08002B2CF9AE}" pid="16" name="FSC#UVEKCFG@15.1700:FileResponsibleAbbreviation">
    <vt:lpwstr/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wet</vt:lpwstr>
  </property>
  <property fmtid="{D5CDD505-2E9C-101B-9397-08002B2CF9AE}" pid="19" name="FSC#UVEKCFG@15.1700:CategoryReference">
    <vt:lpwstr>443.12</vt:lpwstr>
  </property>
  <property fmtid="{D5CDD505-2E9C-101B-9397-08002B2CF9AE}" pid="20" name="FSC#UVEKCFG@15.1700:cooAddress">
    <vt:lpwstr>COO.2207.110.3.1835737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2019.07.02_VEE-PW_SimulationEEK2020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2019-07-05-0527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/>
  </property>
  <property fmtid="{D5CDD505-2E9C-101B-9397-08002B2CF9AE}" pid="92" name="FSC#UVEKCFG@15.1700:Abs_Vorname">
    <vt:lpwstr/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17.07.2019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2019.07.02_VEE-PW_SimulationEEK2020</vt:lpwstr>
  </property>
  <property fmtid="{D5CDD505-2E9C-101B-9397-08002B2CF9AE}" pid="100" name="FSC#UVEKCFG@15.1700:Nummer">
    <vt:lpwstr>2019-07-05-0527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/>
  </property>
  <property fmtid="{D5CDD505-2E9C-101B-9397-08002B2CF9AE}" pid="104" name="FSC#UVEKCFG@15.1700:FileResponsiblezipcodePostal">
    <vt:lpwstr/>
  </property>
  <property fmtid="{D5CDD505-2E9C-101B-9397-08002B2CF9AE}" pid="105" name="FSC#UVEKCFG@15.1700:FileResponsiblecityPostal">
    <vt:lpwstr/>
  </property>
  <property fmtid="{D5CDD505-2E9C-101B-9397-08002B2CF9AE}" pid="106" name="FSC#UVEKCFG@15.1700:FileResponsibleStreetInvoice">
    <vt:lpwstr/>
  </property>
  <property fmtid="{D5CDD505-2E9C-101B-9397-08002B2CF9AE}" pid="107" name="FSC#UVEKCFG@15.1700:FileResponsiblezipcodeInvoice">
    <vt:lpwstr/>
  </property>
  <property fmtid="{D5CDD505-2E9C-101B-9397-08002B2CF9AE}" pid="108" name="FSC#UVEKCFG@15.1700:FileResponsiblecityInvoice">
    <vt:lpwstr/>
  </property>
  <property fmtid="{D5CDD505-2E9C-101B-9397-08002B2CF9AE}" pid="109" name="FSC#UVEKCFG@15.1700:ResponsibleDefaultRoleOrg">
    <vt:lpwstr/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443.12-00001</vt:lpwstr>
  </property>
  <property fmtid="{D5CDD505-2E9C-101B-9397-08002B2CF9AE}" pid="136" name="FSC#COOELAK@1.1001:FileRefYear">
    <vt:lpwstr>2013</vt:lpwstr>
  </property>
  <property fmtid="{D5CDD505-2E9C-101B-9397-08002B2CF9AE}" pid="137" name="FSC#COOELAK@1.1001:FileRefOrdinal">
    <vt:lpwstr>1</vt:lpwstr>
  </property>
  <property fmtid="{D5CDD505-2E9C-101B-9397-08002B2CF9AE}" pid="138" name="FSC#COOELAK@1.1001:FileRefOU">
    <vt:lpwstr>MO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Weiss Thomas</vt:lpwstr>
  </property>
  <property fmtid="{D5CDD505-2E9C-101B-9397-08002B2CF9AE}" pid="141" name="FSC#COOELAK@1.1001:OwnerExtension">
    <vt:lpwstr>+41 58 463 29 05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Mobilität (BFE)</vt:lpwstr>
  </property>
  <property fmtid="{D5CDD505-2E9C-101B-9397-08002B2CF9AE}" pid="148" name="FSC#COOELAK@1.1001:CreatedAt">
    <vt:lpwstr>05.07.2019</vt:lpwstr>
  </property>
  <property fmtid="{D5CDD505-2E9C-101B-9397-08002B2CF9AE}" pid="149" name="FSC#COOELAK@1.1001:OU">
    <vt:lpwstr>Mobilität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*COO.2207.110.3.1835737*</vt:lpwstr>
  </property>
  <property fmtid="{D5CDD505-2E9C-101B-9397-08002B2CF9AE}" pid="152" name="FSC#COOELAK@1.1001:RefBarCode">
    <vt:lpwstr>*COO.2207.110.2.1835738*</vt:lpwstr>
  </property>
  <property fmtid="{D5CDD505-2E9C-101B-9397-08002B2CF9AE}" pid="153" name="FSC#COOELAK@1.1001:FileRefBarCode">
    <vt:lpwstr>*443.12-00001*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443.12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Thomas.Weiss@bfe.admin.ch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/>
  </property>
  <property fmtid="{D5CDD505-2E9C-101B-9397-08002B2CF9AE}" pid="176" name="FSC#ATSTATECFG@1.1001:AgentPhone">
    <vt:lpwstr/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2019.07.02_VEE-PW_SimulationEEK2020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443.12-00001/00003/00070/00003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COO.2207.110.3.1835737</vt:lpwstr>
  </property>
  <property fmtid="{D5CDD505-2E9C-101B-9397-08002B2CF9AE}" pid="198" name="FSC#FSCFOLIO@1.1001:docpropproject">
    <vt:lpwstr/>
  </property>
  <property fmtid="{D5CDD505-2E9C-101B-9397-08002B2CF9AE}" pid="199" name="MSIP_Label_aa112399-b73b-40c1-8af2-919b124b9d91_Enabled">
    <vt:lpwstr>true</vt:lpwstr>
  </property>
  <property fmtid="{D5CDD505-2E9C-101B-9397-08002B2CF9AE}" pid="200" name="MSIP_Label_aa112399-b73b-40c1-8af2-919b124b9d91_SetDate">
    <vt:lpwstr>2025-06-03T09:44:36Z</vt:lpwstr>
  </property>
  <property fmtid="{D5CDD505-2E9C-101B-9397-08002B2CF9AE}" pid="201" name="MSIP_Label_aa112399-b73b-40c1-8af2-919b124b9d91_Method">
    <vt:lpwstr>Privileged</vt:lpwstr>
  </property>
  <property fmtid="{D5CDD505-2E9C-101B-9397-08002B2CF9AE}" pid="202" name="MSIP_Label_aa112399-b73b-40c1-8af2-919b124b9d91_Name">
    <vt:lpwstr>L2</vt:lpwstr>
  </property>
  <property fmtid="{D5CDD505-2E9C-101B-9397-08002B2CF9AE}" pid="203" name="MSIP_Label_aa112399-b73b-40c1-8af2-919b124b9d91_SiteId">
    <vt:lpwstr>6ae27add-8276-4a38-88c1-3a9c1f973767</vt:lpwstr>
  </property>
  <property fmtid="{D5CDD505-2E9C-101B-9397-08002B2CF9AE}" pid="204" name="MSIP_Label_aa112399-b73b-40c1-8af2-919b124b9d91_ActionId">
    <vt:lpwstr>817aa715-a3af-470d-8012-8706522f2cbb</vt:lpwstr>
  </property>
  <property fmtid="{D5CDD505-2E9C-101B-9397-08002B2CF9AE}" pid="205" name="MSIP_Label_aa112399-b73b-40c1-8af2-919b124b9d91_ContentBits">
    <vt:lpwstr>0</vt:lpwstr>
  </property>
  <property fmtid="{D5CDD505-2E9C-101B-9397-08002B2CF9AE}" pid="206" name="MSIP_Label_aa112399-b73b-40c1-8af2-919b124b9d91_Tag">
    <vt:lpwstr>10, 0, 1, 1</vt:lpwstr>
  </property>
</Properties>
</file>