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Mittwochstatistik Elektrizitätsbilanz\Output\OGD\"/>
    </mc:Choice>
  </mc:AlternateContent>
  <xr:revisionPtr revIDLastSave="0" documentId="13_ncr:20001_{ABBDAA3A-0BEC-476B-8072-3F6FD3DBCB1E}" xr6:coauthVersionLast="47" xr6:coauthVersionMax="47" xr10:uidLastSave="{00000000-0000-0000-0000-000000000000}"/>
  <bookViews>
    <workbookView xWindow="10905" yWindow="1215" windowWidth="21630" windowHeight="17550" activeTab="1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P54" i="2"/>
  <c r="O54" i="2"/>
  <c r="N54" i="2"/>
  <c r="AB54" i="2" s="1"/>
  <c r="M54" i="2"/>
  <c r="AB53" i="2"/>
  <c r="AA53" i="2" s="1"/>
  <c r="Z53" i="2"/>
  <c r="AB52" i="2"/>
  <c r="Z52" i="2"/>
  <c r="AA52" i="2" s="1"/>
  <c r="AB51" i="2"/>
  <c r="AA51" i="2" s="1"/>
  <c r="Z51" i="2"/>
  <c r="AB50" i="2"/>
  <c r="AA50" i="2" s="1"/>
  <c r="Z50" i="2"/>
  <c r="AB49" i="2"/>
  <c r="AA49" i="2" s="1"/>
  <c r="Z49" i="2"/>
  <c r="AB48" i="2"/>
  <c r="Z48" i="2"/>
  <c r="AA48" i="2" s="1"/>
  <c r="AB47" i="2"/>
  <c r="AA47" i="2"/>
  <c r="Z47" i="2"/>
  <c r="AB46" i="2"/>
  <c r="AA46" i="2" s="1"/>
  <c r="Z46" i="2"/>
  <c r="AB45" i="2"/>
  <c r="Z45" i="2"/>
  <c r="AA45" i="2" s="1"/>
  <c r="AB44" i="2"/>
  <c r="Z44" i="2"/>
  <c r="AA44" i="2" s="1"/>
  <c r="AB43" i="2"/>
  <c r="AA43" i="2"/>
  <c r="Z43" i="2"/>
  <c r="AB42" i="2"/>
  <c r="AA42" i="2" s="1"/>
  <c r="Z42" i="2"/>
  <c r="AB41" i="2"/>
  <c r="AA41" i="2" s="1"/>
  <c r="Z41" i="2"/>
  <c r="AB40" i="2"/>
  <c r="Z40" i="2"/>
  <c r="AA40" i="2" s="1"/>
  <c r="AB39" i="2"/>
  <c r="AA39" i="2"/>
  <c r="Z39" i="2"/>
  <c r="AB38" i="2"/>
  <c r="AA38" i="2" s="1"/>
  <c r="Z38" i="2"/>
  <c r="AB37" i="2"/>
  <c r="Z37" i="2"/>
  <c r="AA37" i="2" s="1"/>
  <c r="AB36" i="2"/>
  <c r="Z36" i="2"/>
  <c r="AA36" i="2" s="1"/>
  <c r="AB35" i="2"/>
  <c r="AA35" i="2"/>
  <c r="Z35" i="2"/>
  <c r="AB34" i="2"/>
  <c r="AA34" i="2" s="1"/>
  <c r="Z34" i="2"/>
  <c r="AB33" i="2"/>
  <c r="AA33" i="2" s="1"/>
  <c r="Z33" i="2"/>
  <c r="AB32" i="2"/>
  <c r="Z32" i="2"/>
  <c r="AA32" i="2" s="1"/>
  <c r="AB31" i="2"/>
  <c r="AA31" i="2"/>
  <c r="Z31" i="2"/>
  <c r="AB30" i="2"/>
  <c r="AA30" i="2" s="1"/>
  <c r="Z30" i="2"/>
  <c r="AB29" i="2"/>
  <c r="Z29" i="2"/>
  <c r="AA29" i="2" s="1"/>
  <c r="AB28" i="2"/>
  <c r="Z28" i="2"/>
  <c r="AA28" i="2" s="1"/>
  <c r="AB27" i="2"/>
  <c r="AA27" i="2"/>
  <c r="Z27" i="2"/>
  <c r="AB26" i="2"/>
  <c r="AA26" i="2" s="1"/>
  <c r="Z26" i="2"/>
  <c r="AB25" i="2"/>
  <c r="AA25" i="2" s="1"/>
  <c r="Z25" i="2"/>
  <c r="AB24" i="2"/>
  <c r="Z24" i="2"/>
  <c r="AA24" i="2" s="1"/>
  <c r="AB23" i="2"/>
  <c r="AA23" i="2"/>
  <c r="Z23" i="2"/>
  <c r="AB22" i="2"/>
  <c r="AA22" i="2" s="1"/>
  <c r="Z22" i="2"/>
  <c r="AB21" i="2"/>
  <c r="Z21" i="2"/>
  <c r="AA21" i="2" s="1"/>
  <c r="AB20" i="2"/>
  <c r="Z20" i="2"/>
  <c r="AA20" i="2" s="1"/>
  <c r="AB19" i="2"/>
  <c r="AA19" i="2"/>
  <c r="Z19" i="2"/>
  <c r="AB18" i="2"/>
  <c r="AA18" i="2" s="1"/>
  <c r="Z18" i="2"/>
  <c r="AB17" i="2"/>
  <c r="AA17" i="2" s="1"/>
  <c r="Z17" i="2"/>
  <c r="AB16" i="2"/>
  <c r="Z16" i="2"/>
  <c r="AA16" i="2" s="1"/>
  <c r="AB15" i="2"/>
  <c r="AA15" i="2"/>
  <c r="Z15" i="2"/>
  <c r="AB14" i="2"/>
  <c r="AA14" i="2" s="1"/>
  <c r="Z14" i="2"/>
  <c r="AB13" i="2"/>
  <c r="Z13" i="2"/>
  <c r="AA13" i="2" s="1"/>
  <c r="AB12" i="2"/>
  <c r="Z12" i="2"/>
  <c r="AA12" i="2" s="1"/>
  <c r="AB11" i="2"/>
  <c r="AA11" i="2"/>
  <c r="Z11" i="2"/>
  <c r="AB10" i="2"/>
  <c r="AA10" i="2" s="1"/>
  <c r="Z10" i="2"/>
  <c r="AB9" i="2"/>
  <c r="AA9" i="2" s="1"/>
  <c r="Z9" i="2"/>
  <c r="AB8" i="2"/>
  <c r="Z8" i="2"/>
  <c r="AA8" i="2" s="1"/>
  <c r="AB7" i="2"/>
  <c r="AA7" i="2"/>
  <c r="Z7" i="2"/>
  <c r="AB6" i="2"/>
  <c r="AA6" i="2" s="1"/>
  <c r="Z6" i="2"/>
  <c r="AB5" i="2"/>
  <c r="Z5" i="2"/>
  <c r="AA5" i="2" s="1"/>
  <c r="AB4" i="2"/>
  <c r="Z4" i="2"/>
  <c r="AA4" i="2" s="1"/>
  <c r="AB3" i="2"/>
  <c r="AA3" i="2"/>
  <c r="Z3" i="2"/>
  <c r="X3" i="2"/>
  <c r="X4" i="2" s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AB2" i="2"/>
  <c r="AA2" i="2" s="1"/>
  <c r="Z2" i="2"/>
  <c r="R72" i="1"/>
  <c r="N72" i="1"/>
  <c r="D72" i="1"/>
  <c r="I72" i="1" s="1"/>
  <c r="K72" i="1" s="1"/>
  <c r="O72" i="1" s="1"/>
  <c r="W54" i="2" s="1"/>
  <c r="R71" i="1"/>
  <c r="N71" i="1"/>
  <c r="D71" i="1"/>
  <c r="I71" i="1" s="1"/>
  <c r="K71" i="1" s="1"/>
  <c r="O71" i="1" s="1"/>
  <c r="W53" i="2" s="1"/>
  <c r="R70" i="1"/>
  <c r="N70" i="1"/>
  <c r="D70" i="1"/>
  <c r="I70" i="1" s="1"/>
  <c r="K70" i="1" s="1"/>
  <c r="O70" i="1" s="1"/>
  <c r="W52" i="2" s="1"/>
  <c r="R69" i="1"/>
  <c r="N69" i="1"/>
  <c r="K69" i="1"/>
  <c r="O69" i="1" s="1"/>
  <c r="W51" i="2" s="1"/>
  <c r="I69" i="1"/>
  <c r="D69" i="1"/>
  <c r="R68" i="1"/>
  <c r="N68" i="1"/>
  <c r="I68" i="1"/>
  <c r="K68" i="1" s="1"/>
  <c r="O68" i="1" s="1"/>
  <c r="W50" i="2" s="1"/>
  <c r="D68" i="1"/>
  <c r="R67" i="1"/>
  <c r="N67" i="1"/>
  <c r="D67" i="1"/>
  <c r="I67" i="1" s="1"/>
  <c r="K67" i="1" s="1"/>
  <c r="O67" i="1" s="1"/>
  <c r="W49" i="2" s="1"/>
  <c r="R66" i="1"/>
  <c r="N66" i="1"/>
  <c r="D66" i="1"/>
  <c r="I66" i="1" s="1"/>
  <c r="K66" i="1" s="1"/>
  <c r="O66" i="1" s="1"/>
  <c r="W48" i="2" s="1"/>
  <c r="R65" i="1"/>
  <c r="N65" i="1"/>
  <c r="I65" i="1"/>
  <c r="K65" i="1" s="1"/>
  <c r="O65" i="1" s="1"/>
  <c r="W47" i="2" s="1"/>
  <c r="D65" i="1"/>
  <c r="R64" i="1"/>
  <c r="N64" i="1"/>
  <c r="D64" i="1"/>
  <c r="I64" i="1" s="1"/>
  <c r="K64" i="1" s="1"/>
  <c r="O64" i="1" s="1"/>
  <c r="W46" i="2" s="1"/>
  <c r="R63" i="1"/>
  <c r="N63" i="1"/>
  <c r="D63" i="1"/>
  <c r="I63" i="1" s="1"/>
  <c r="K63" i="1" s="1"/>
  <c r="O63" i="1" s="1"/>
  <c r="W45" i="2" s="1"/>
  <c r="R62" i="1"/>
  <c r="N62" i="1"/>
  <c r="D62" i="1"/>
  <c r="I62" i="1" s="1"/>
  <c r="K62" i="1" s="1"/>
  <c r="O62" i="1" s="1"/>
  <c r="W44" i="2" s="1"/>
  <c r="R61" i="1"/>
  <c r="N61" i="1"/>
  <c r="K61" i="1"/>
  <c r="O61" i="1" s="1"/>
  <c r="W43" i="2" s="1"/>
  <c r="I61" i="1"/>
  <c r="D61" i="1"/>
  <c r="R60" i="1"/>
  <c r="N60" i="1"/>
  <c r="I60" i="1"/>
  <c r="K60" i="1" s="1"/>
  <c r="O60" i="1" s="1"/>
  <c r="W42" i="2" s="1"/>
  <c r="D60" i="1"/>
  <c r="R59" i="1"/>
  <c r="N59" i="1"/>
  <c r="D59" i="1"/>
  <c r="I59" i="1" s="1"/>
  <c r="K59" i="1" s="1"/>
  <c r="O59" i="1" s="1"/>
  <c r="W41" i="2" s="1"/>
  <c r="R58" i="1"/>
  <c r="N58" i="1"/>
  <c r="D58" i="1"/>
  <c r="I58" i="1" s="1"/>
  <c r="K58" i="1" s="1"/>
  <c r="O58" i="1" s="1"/>
  <c r="W40" i="2" s="1"/>
  <c r="R57" i="1"/>
  <c r="N57" i="1"/>
  <c r="I57" i="1"/>
  <c r="K57" i="1" s="1"/>
  <c r="O57" i="1" s="1"/>
  <c r="W39" i="2" s="1"/>
  <c r="D57" i="1"/>
  <c r="R56" i="1"/>
  <c r="N56" i="1"/>
  <c r="D56" i="1"/>
  <c r="I56" i="1" s="1"/>
  <c r="K56" i="1" s="1"/>
  <c r="O56" i="1" s="1"/>
  <c r="W38" i="2" s="1"/>
  <c r="R55" i="1"/>
  <c r="N55" i="1"/>
  <c r="D55" i="1"/>
  <c r="I55" i="1" s="1"/>
  <c r="K55" i="1" s="1"/>
  <c r="O55" i="1" s="1"/>
  <c r="W37" i="2" s="1"/>
  <c r="R54" i="1"/>
  <c r="N54" i="1"/>
  <c r="D54" i="1"/>
  <c r="I54" i="1" s="1"/>
  <c r="K54" i="1" s="1"/>
  <c r="O54" i="1" s="1"/>
  <c r="W36" i="2" s="1"/>
  <c r="R53" i="1"/>
  <c r="N53" i="1"/>
  <c r="K53" i="1"/>
  <c r="O53" i="1" s="1"/>
  <c r="W35" i="2" s="1"/>
  <c r="I53" i="1"/>
  <c r="D53" i="1"/>
  <c r="R52" i="1"/>
  <c r="N52" i="1"/>
  <c r="I52" i="1"/>
  <c r="K52" i="1" s="1"/>
  <c r="O52" i="1" s="1"/>
  <c r="W34" i="2" s="1"/>
  <c r="D52" i="1"/>
  <c r="R51" i="1"/>
  <c r="N51" i="1"/>
  <c r="D51" i="1"/>
  <c r="I51" i="1" s="1"/>
  <c r="K51" i="1" s="1"/>
  <c r="O51" i="1" s="1"/>
  <c r="W33" i="2" s="1"/>
  <c r="R50" i="1"/>
  <c r="N50" i="1"/>
  <c r="D50" i="1"/>
  <c r="I50" i="1" s="1"/>
  <c r="K50" i="1" s="1"/>
  <c r="O50" i="1" s="1"/>
  <c r="W32" i="2" s="1"/>
  <c r="R49" i="1"/>
  <c r="N49" i="1"/>
  <c r="I49" i="1"/>
  <c r="K49" i="1" s="1"/>
  <c r="O49" i="1" s="1"/>
  <c r="W31" i="2" s="1"/>
  <c r="D49" i="1"/>
  <c r="R48" i="1"/>
  <c r="N48" i="1"/>
  <c r="D48" i="1"/>
  <c r="I48" i="1" s="1"/>
  <c r="K48" i="1" s="1"/>
  <c r="O48" i="1" s="1"/>
  <c r="W30" i="2" s="1"/>
  <c r="R47" i="1"/>
  <c r="N47" i="1"/>
  <c r="D47" i="1"/>
  <c r="I47" i="1" s="1"/>
  <c r="K47" i="1" s="1"/>
  <c r="O47" i="1" s="1"/>
  <c r="W29" i="2" s="1"/>
  <c r="R46" i="1"/>
  <c r="N46" i="1"/>
  <c r="D46" i="1"/>
  <c r="I46" i="1" s="1"/>
  <c r="K46" i="1" s="1"/>
  <c r="O46" i="1" s="1"/>
  <c r="W28" i="2" s="1"/>
  <c r="R45" i="1"/>
  <c r="N45" i="1"/>
  <c r="K45" i="1"/>
  <c r="O45" i="1" s="1"/>
  <c r="W27" i="2" s="1"/>
  <c r="I45" i="1"/>
  <c r="D45" i="1"/>
  <c r="R44" i="1"/>
  <c r="N44" i="1"/>
  <c r="I44" i="1"/>
  <c r="K44" i="1" s="1"/>
  <c r="O44" i="1" s="1"/>
  <c r="W26" i="2" s="1"/>
  <c r="D44" i="1"/>
  <c r="R43" i="1"/>
  <c r="N43" i="1"/>
  <c r="D43" i="1"/>
  <c r="I43" i="1" s="1"/>
  <c r="K43" i="1" s="1"/>
  <c r="O43" i="1" s="1"/>
  <c r="W25" i="2" s="1"/>
  <c r="R42" i="1"/>
  <c r="N42" i="1"/>
  <c r="D42" i="1"/>
  <c r="I42" i="1" s="1"/>
  <c r="K42" i="1" s="1"/>
  <c r="O42" i="1" s="1"/>
  <c r="W24" i="2" s="1"/>
  <c r="R41" i="1"/>
  <c r="N41" i="1"/>
  <c r="I41" i="1"/>
  <c r="K41" i="1" s="1"/>
  <c r="O41" i="1" s="1"/>
  <c r="W23" i="2" s="1"/>
  <c r="D41" i="1"/>
  <c r="R40" i="1"/>
  <c r="N40" i="1"/>
  <c r="D40" i="1"/>
  <c r="I40" i="1" s="1"/>
  <c r="K40" i="1" s="1"/>
  <c r="O40" i="1" s="1"/>
  <c r="W22" i="2" s="1"/>
  <c r="R39" i="1"/>
  <c r="N39" i="1"/>
  <c r="D39" i="1"/>
  <c r="I39" i="1" s="1"/>
  <c r="K39" i="1" s="1"/>
  <c r="O39" i="1" s="1"/>
  <c r="W21" i="2" s="1"/>
  <c r="R38" i="1"/>
  <c r="N38" i="1"/>
  <c r="D38" i="1"/>
  <c r="I38" i="1" s="1"/>
  <c r="K38" i="1" s="1"/>
  <c r="O38" i="1" s="1"/>
  <c r="W20" i="2" s="1"/>
  <c r="R37" i="1"/>
  <c r="N37" i="1"/>
  <c r="K37" i="1"/>
  <c r="O37" i="1" s="1"/>
  <c r="W19" i="2" s="1"/>
  <c r="I37" i="1"/>
  <c r="D37" i="1"/>
  <c r="R36" i="1"/>
  <c r="N36" i="1"/>
  <c r="I36" i="1"/>
  <c r="K36" i="1" s="1"/>
  <c r="O36" i="1" s="1"/>
  <c r="W18" i="2" s="1"/>
  <c r="D36" i="1"/>
  <c r="R35" i="1"/>
  <c r="N35" i="1"/>
  <c r="D35" i="1"/>
  <c r="I35" i="1" s="1"/>
  <c r="K35" i="1" s="1"/>
  <c r="O35" i="1" s="1"/>
  <c r="W17" i="2" s="1"/>
  <c r="R34" i="1"/>
  <c r="N34" i="1"/>
  <c r="D34" i="1"/>
  <c r="I34" i="1" s="1"/>
  <c r="K34" i="1" s="1"/>
  <c r="O34" i="1" s="1"/>
  <c r="W16" i="2" s="1"/>
  <c r="R33" i="1"/>
  <c r="N33" i="1"/>
  <c r="I33" i="1"/>
  <c r="K33" i="1" s="1"/>
  <c r="O33" i="1" s="1"/>
  <c r="W15" i="2" s="1"/>
  <c r="D33" i="1"/>
  <c r="R32" i="1"/>
  <c r="N32" i="1"/>
  <c r="D32" i="1"/>
  <c r="I32" i="1" s="1"/>
  <c r="K32" i="1" s="1"/>
  <c r="O32" i="1" s="1"/>
  <c r="W14" i="2" s="1"/>
  <c r="R31" i="1"/>
  <c r="N31" i="1"/>
  <c r="D31" i="1"/>
  <c r="I31" i="1" s="1"/>
  <c r="K31" i="1" s="1"/>
  <c r="O31" i="1" s="1"/>
  <c r="W13" i="2" s="1"/>
  <c r="R30" i="1"/>
  <c r="N30" i="1"/>
  <c r="D30" i="1"/>
  <c r="I30" i="1" s="1"/>
  <c r="K30" i="1" s="1"/>
  <c r="O30" i="1" s="1"/>
  <c r="W12" i="2" s="1"/>
  <c r="R29" i="1"/>
  <c r="N29" i="1"/>
  <c r="K29" i="1"/>
  <c r="O29" i="1" s="1"/>
  <c r="W11" i="2" s="1"/>
  <c r="I29" i="1"/>
  <c r="D29" i="1"/>
  <c r="R28" i="1"/>
  <c r="N28" i="1"/>
  <c r="I28" i="1"/>
  <c r="K28" i="1" s="1"/>
  <c r="O28" i="1" s="1"/>
  <c r="W10" i="2" s="1"/>
  <c r="D28" i="1"/>
  <c r="R27" i="1"/>
  <c r="N27" i="1"/>
  <c r="D27" i="1"/>
  <c r="I27" i="1" s="1"/>
  <c r="K27" i="1" s="1"/>
  <c r="O27" i="1" s="1"/>
  <c r="W9" i="2" s="1"/>
  <c r="R26" i="1"/>
  <c r="N26" i="1"/>
  <c r="D26" i="1"/>
  <c r="I26" i="1" s="1"/>
  <c r="K26" i="1" s="1"/>
  <c r="O26" i="1" s="1"/>
  <c r="W8" i="2" s="1"/>
  <c r="R25" i="1"/>
  <c r="N25" i="1"/>
  <c r="I25" i="1"/>
  <c r="K25" i="1" s="1"/>
  <c r="O25" i="1" s="1"/>
  <c r="W7" i="2" s="1"/>
  <c r="D25" i="1"/>
  <c r="R24" i="1"/>
  <c r="N24" i="1"/>
  <c r="D24" i="1"/>
  <c r="I24" i="1" s="1"/>
  <c r="K24" i="1" s="1"/>
  <c r="O24" i="1" s="1"/>
  <c r="W6" i="2" s="1"/>
  <c r="R23" i="1"/>
  <c r="N23" i="1"/>
  <c r="D23" i="1"/>
  <c r="I23" i="1" s="1"/>
  <c r="K23" i="1" s="1"/>
  <c r="O23" i="1" s="1"/>
  <c r="W5" i="2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R22" i="1"/>
  <c r="N22" i="1"/>
  <c r="D22" i="1"/>
  <c r="I22" i="1" s="1"/>
  <c r="K22" i="1" s="1"/>
  <c r="O22" i="1" s="1"/>
  <c r="W4" i="2" s="1"/>
  <c r="A22" i="1"/>
  <c r="R21" i="1"/>
  <c r="N21" i="1"/>
  <c r="K21" i="1"/>
  <c r="O21" i="1" s="1"/>
  <c r="W3" i="2" s="1"/>
  <c r="I21" i="1"/>
  <c r="D21" i="1"/>
  <c r="A21" i="1"/>
  <c r="R20" i="1"/>
  <c r="N20" i="1"/>
  <c r="I20" i="1"/>
  <c r="K20" i="1" s="1"/>
  <c r="O20" i="1" s="1"/>
  <c r="W2" i="2" s="1"/>
  <c r="D20" i="1"/>
  <c r="AA54" i="2" l="1"/>
  <c r="Z54" i="2"/>
</calcChain>
</file>

<file path=xl/sharedStrings.xml><?xml version="1.0" encoding="utf-8"?>
<sst xmlns="http://schemas.openxmlformats.org/spreadsheetml/2006/main" count="100" uniqueCount="86">
  <si>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</si>
  <si>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</si>
  <si>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</si>
  <si>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</si>
  <si>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</si>
  <si>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</si>
  <si>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</si>
  <si>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</si>
  <si>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</si>
  <si>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</si>
  <si>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</si>
  <si>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</si>
  <si>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</si>
  <si>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</si>
  <si>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</si>
  <si>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</si>
  <si>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</si>
  <si>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</si>
  <si>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</si>
  <si>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</si>
  <si>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</si>
  <si>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</si>
  <si>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</si>
  <si>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</si>
  <si>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</si>
  <si>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</si>
  <si>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</si>
  <si>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</si>
  <si>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</si>
  <si>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</si>
  <si>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</si>
  <si>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</si>
  <si>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</si>
  <si>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</si>
  <si>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</si>
  <si>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</si>
  <si>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</si>
  <si>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</si>
  <si>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</si>
  <si>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</si>
  <si>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</si>
  <si>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</si>
  <si>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</si>
  <si>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</si>
  <si>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</si>
  <si>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</si>
  <si>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</si>
  <si>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</si>
  <si>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</si>
  <si>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</si>
  <si>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</si>
  <si>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</si>
  <si>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</si>
  <si>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</si>
  <si>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</si>
  <si>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</si>
  <si>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</si>
  <si>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</si>
  <si>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</si>
  <si>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</si>
  <si>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</si>
  <si>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</si>
  <si>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</si>
  <si>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</si>
  <si>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</si>
  <si>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</si>
  <si>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</si>
  <si>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</si>
  <si>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</si>
  <si>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</si>
  <si>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</si>
  <si>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</si>
  <si>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</si>
  <si>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</si>
  <si>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</si>
  <si>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</si>
  <si>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Min/Max 2003-2024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</si>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</sst>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168" fontId="11" fillId="0" borderId="6" xfId="0" applyNumberFormat="1" applyFont="1" applyBorder="1" applyAlignment="1">
      <alignment horizontal="right"/>
    </xf>
    <xf numFmtId="167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6" fontId="11" fillId="0" borderId="6" xfId="0" applyNumberFormat="1" applyFont="1" applyBorder="1" applyAlignment="1">
      <alignment horizontal="center"/>
    </xf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67" fontId="10" fillId="0" borderId="6" xfId="0" applyNumberFormat="1" applyFont="1" applyBorder="1" applyAlignment="1">
      <alignment vertical="center"/>
    </xf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6" xfId="0" applyNumberFormat="1" applyBorder="1"/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3"/>
          <c:tx>
            <c:strRef>
              <c:f>Hilfstabelle!$Z$1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4"/>
          <c:tx>
            <c:strRef>
              <c:f>Hilfstabelle!$AB$1</c:f>
              <c:strCache>
                <c:ptCount val="1"/>
                <c:pt idx="0">
                  <c:v>Min/Max 2003-2024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2"/>
          <c:order val="0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BDD-9ECB-BEBE585A46B4}"/>
            </c:ext>
          </c:extLst>
        </c:ser>
        <c:ser>
          <c:idx val="3"/>
          <c:order val="1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2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5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6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1"/>
          <c:order val="7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171.42199999999997</c:v>
                </c:pt>
                <c:pt idx="1">
                  <c:v>196.185</c:v>
                </c:pt>
                <c:pt idx="2">
                  <c:v>219.9</c:v>
                </c:pt>
                <c:pt idx="3">
                  <c:v>217.98499999999996</c:v>
                </c:pt>
                <c:pt idx="4">
                  <c:v>198.07599999999999</c:v>
                </c:pt>
                <c:pt idx="5">
                  <c:v>213.768</c:v>
                </c:pt>
                <c:pt idx="6">
                  <c:v>196.79699999999997</c:v>
                </c:pt>
                <c:pt idx="7">
                  <c:v>211.07299999999998</c:v>
                </c:pt>
                <c:pt idx="8">
                  <c:v>201.113</c:v>
                </c:pt>
                <c:pt idx="9">
                  <c:v>198.54900000000001</c:v>
                </c:pt>
                <c:pt idx="10">
                  <c:v>193.62700000000001</c:v>
                </c:pt>
                <c:pt idx="11">
                  <c:v>191.75600000000003</c:v>
                </c:pt>
                <c:pt idx="12">
                  <c:v>183.87200000000001</c:v>
                </c:pt>
                <c:pt idx="13">
                  <c:v>183.48600000000005</c:v>
                </c:pt>
                <c:pt idx="14">
                  <c:v>175.38300000000004</c:v>
                </c:pt>
                <c:pt idx="15">
                  <c:v>164.54500000000002</c:v>
                </c:pt>
                <c:pt idx="16">
                  <c:v>166.393</c:v>
                </c:pt>
                <c:pt idx="17">
                  <c:v>156.50900000000001</c:v>
                </c:pt>
                <c:pt idx="18">
                  <c:v>168.97499999999999</c:v>
                </c:pt>
                <c:pt idx="19">
                  <c:v>165.04199999999997</c:v>
                </c:pt>
                <c:pt idx="20">
                  <c:v>163.48999999999998</c:v>
                </c:pt>
                <c:pt idx="21">
                  <c:v>160.69800000000001</c:v>
                </c:pt>
                <c:pt idx="22">
                  <c:v>156.608</c:v>
                </c:pt>
                <c:pt idx="23">
                  <c:v>161.59200000000001</c:v>
                </c:pt>
                <c:pt idx="24">
                  <c:v>167.49799999999999</c:v>
                </c:pt>
                <c:pt idx="25">
                  <c:v>170.93</c:v>
                </c:pt>
                <c:pt idx="26">
                  <c:v>176.458</c:v>
                </c:pt>
                <c:pt idx="27">
                  <c:v>161.16800000000001</c:v>
                </c:pt>
                <c:pt idx="28">
                  <c:v>161.11099999999999</c:v>
                </c:pt>
                <c:pt idx="29">
                  <c:v>150.13200000000001</c:v>
                </c:pt>
                <c:pt idx="30">
                  <c:v>144.71600000000004</c:v>
                </c:pt>
                <c:pt idx="31">
                  <c:v>156.32</c:v>
                </c:pt>
                <c:pt idx="32">
                  <c:v>171.50399999999996</c:v>
                </c:pt>
                <c:pt idx="33">
                  <c:v>162.84299999999996</c:v>
                </c:pt>
                <c:pt idx="34">
                  <c:v>164.39099999999999</c:v>
                </c:pt>
                <c:pt idx="35">
                  <c:v>162.38099999999997</c:v>
                </c:pt>
                <c:pt idx="36">
                  <c:v>164.61699999999999</c:v>
                </c:pt>
                <c:pt idx="37">
                  <c:v>164.12000000000003</c:v>
                </c:pt>
                <c:pt idx="38">
                  <c:v>163.94299999999996</c:v>
                </c:pt>
                <c:pt idx="39">
                  <c:v>173.43099999999998</c:v>
                </c:pt>
                <c:pt idx="40">
                  <c:v>169.577</c:v>
                </c:pt>
                <c:pt idx="41">
                  <c:v>176.047</c:v>
                </c:pt>
                <c:pt idx="42">
                  <c:v>172.78299999999999</c:v>
                </c:pt>
                <c:pt idx="43">
                  <c:v>184.89400000000003</c:v>
                </c:pt>
                <c:pt idx="44">
                  <c:v>184.56799999999998</c:v>
                </c:pt>
                <c:pt idx="45">
                  <c:v>190.91</c:v>
                </c:pt>
                <c:pt idx="46">
                  <c:v>209.80299999999997</c:v>
                </c:pt>
                <c:pt idx="47">
                  <c:v>217.49</c:v>
                </c:pt>
                <c:pt idx="48">
                  <c:v>217.03300000000002</c:v>
                </c:pt>
                <c:pt idx="49">
                  <c:v>195.77599999999998</c:v>
                </c:pt>
                <c:pt idx="50">
                  <c:v>206.37900000000002</c:v>
                </c:pt>
                <c:pt idx="51">
                  <c:v>186.64600000000002</c:v>
                </c:pt>
                <c:pt idx="52">
                  <c:v>196.50400000000002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2948918276728591"/>
          <c:h val="0.1847196318511511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22477" cy="607002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5"/>
  <sheetViews>
    <sheetView showGridLines="0" showWhiteSpace="0" zoomScaleNormal="100" zoomScaleSheetLayoutView="100" workbookViewId="0">
      <pane ySplit="19" topLeftCell="A59" activePane="bottomLeft" state="frozen"/>
      <selection pane="bottomLeft" activeCell="L79" sqref="L79"/>
    </sheetView>
  </sheetViews>
  <sheetFormatPr baseColWidth="10" defaultColWidth="11.42578125" defaultRowHeight="12.75"/>
  <cols>
    <col min="1" max="1" width="14" customWidth="1"/>
    <col min="2" max="15" width="10.140625" customWidth="1"/>
    <col min="16" max="18" width="10.85546875" customWidth="1"/>
    <col min="19" max="19" width="12.42578125" customWidth="1"/>
    <col min="20" max="20" width="11.42578125" hidden="1" customWidth="1"/>
  </cols>
  <sheetData>
    <row r="1" spans="1:26" ht="12.75" customHeight="1">
      <c r="M1" s="26"/>
    </row>
    <row r="2" spans="1:26" ht="15.75">
      <c r="E2" s="26" t="s">
        <v>65</v>
      </c>
      <c r="L2" s="26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4.25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7"/>
      <c r="B9" s="7" t="s">
        <v>7</v>
      </c>
      <c r="C9" s="8"/>
      <c r="D9" s="8"/>
      <c r="E9" s="9"/>
      <c r="F9" s="9"/>
      <c r="G9" s="9"/>
      <c r="H9" s="9"/>
      <c r="I9" s="59"/>
      <c r="J9" s="84" t="s">
        <v>78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75">
      <c r="A10" s="44">
        <v>2025</v>
      </c>
      <c r="B10" s="60"/>
      <c r="C10" s="61"/>
      <c r="D10" s="61"/>
      <c r="E10" s="57"/>
      <c r="F10" s="57"/>
      <c r="G10" s="57"/>
      <c r="H10" s="57"/>
      <c r="I10" s="62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41"/>
      <c r="B11" s="12" t="s">
        <v>23</v>
      </c>
      <c r="C11" s="14" t="s">
        <v>24</v>
      </c>
      <c r="D11" s="56" t="s">
        <v>25</v>
      </c>
      <c r="E11" s="12" t="s">
        <v>30</v>
      </c>
      <c r="F11" s="56" t="s">
        <v>74</v>
      </c>
      <c r="G11" s="56" t="s">
        <v>77</v>
      </c>
      <c r="H11" s="56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3"/>
      <c r="U11" s="34"/>
      <c r="V11" s="34"/>
      <c r="W11" s="34"/>
      <c r="X11" s="34"/>
      <c r="Y11" s="34"/>
    </row>
    <row r="12" spans="1:26">
      <c r="A12" s="41"/>
      <c r="B12" s="12"/>
      <c r="C12" s="14"/>
      <c r="D12" s="56" t="s">
        <v>73</v>
      </c>
      <c r="E12" s="12"/>
      <c r="F12" s="56"/>
      <c r="G12" s="56"/>
      <c r="H12" s="56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4"/>
      <c r="U12" s="34"/>
      <c r="V12" s="34"/>
      <c r="W12" s="34"/>
      <c r="X12" s="34"/>
      <c r="Y12" s="34"/>
    </row>
    <row r="13" spans="1:26">
      <c r="A13" s="41"/>
      <c r="B13" s="12"/>
      <c r="C13" s="12"/>
      <c r="D13" s="12"/>
      <c r="E13" s="12" t="s">
        <v>2</v>
      </c>
      <c r="F13" s="12"/>
      <c r="G13" s="12"/>
      <c r="H13" s="12"/>
      <c r="I13" s="14"/>
      <c r="J13" s="75"/>
      <c r="K13" s="80"/>
      <c r="L13" s="12"/>
      <c r="M13" s="12"/>
      <c r="N13" s="12"/>
      <c r="O13" s="12"/>
      <c r="P13" s="12"/>
      <c r="Q13" s="12"/>
      <c r="R13" s="14" t="s">
        <v>67</v>
      </c>
      <c r="T13" s="34"/>
      <c r="U13" s="34"/>
      <c r="V13" s="34"/>
      <c r="W13" s="34"/>
      <c r="X13" s="34"/>
    </row>
    <row r="14" spans="1:26">
      <c r="A14" s="41"/>
      <c r="B14" s="76" t="s">
        <v>34</v>
      </c>
      <c r="C14" s="76" t="s">
        <v>35</v>
      </c>
      <c r="D14" s="85" t="s">
        <v>25</v>
      </c>
      <c r="E14" s="76" t="s">
        <v>46</v>
      </c>
      <c r="F14" s="76" t="s">
        <v>75</v>
      </c>
      <c r="G14" s="76" t="s">
        <v>72</v>
      </c>
      <c r="H14" s="76" t="s">
        <v>71</v>
      </c>
      <c r="I14" s="77"/>
      <c r="J14" s="76" t="s">
        <v>36</v>
      </c>
      <c r="K14" s="12"/>
      <c r="L14" s="76" t="s">
        <v>37</v>
      </c>
      <c r="M14" s="76" t="s">
        <v>38</v>
      </c>
      <c r="N14" s="76" t="s">
        <v>39</v>
      </c>
      <c r="O14" s="76" t="s">
        <v>40</v>
      </c>
      <c r="P14" s="76" t="s">
        <v>41</v>
      </c>
      <c r="Q14" s="76" t="s">
        <v>42</v>
      </c>
      <c r="R14" s="78" t="s">
        <v>42</v>
      </c>
      <c r="T14" s="34"/>
      <c r="U14" s="34"/>
      <c r="V14" s="34"/>
      <c r="W14" s="34"/>
    </row>
    <row r="15" spans="1:26">
      <c r="A15" s="74" t="s">
        <v>2</v>
      </c>
      <c r="B15" s="14" t="s">
        <v>43</v>
      </c>
      <c r="C15" s="75" t="s">
        <v>44</v>
      </c>
      <c r="D15" s="12" t="s">
        <v>45</v>
      </c>
      <c r="E15" s="12"/>
      <c r="F15" s="14"/>
      <c r="G15" s="56"/>
      <c r="H15" s="56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4"/>
      <c r="U15" s="34"/>
      <c r="V15" s="34"/>
      <c r="W15" s="34"/>
    </row>
    <row r="16" spans="1:26">
      <c r="A16" s="42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4"/>
      <c r="T16" s="34"/>
      <c r="U16" s="34"/>
      <c r="V16" s="34"/>
      <c r="W16" s="34"/>
      <c r="X16" s="34"/>
      <c r="Y16" s="34"/>
      <c r="Z16" s="34"/>
    </row>
    <row r="17" spans="1:47">
      <c r="A17" s="42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4"/>
      <c r="T17" s="34"/>
      <c r="U17" s="34"/>
      <c r="V17" s="34"/>
      <c r="W17" s="34"/>
      <c r="X17" s="34"/>
      <c r="Y17" s="34"/>
      <c r="Z17" s="34"/>
    </row>
    <row r="18" spans="1:47">
      <c r="A18" s="41"/>
      <c r="B18" s="16">
        <v>1</v>
      </c>
      <c r="C18" s="16">
        <v>2</v>
      </c>
      <c r="D18" s="16" t="s">
        <v>59</v>
      </c>
      <c r="E18" s="16">
        <v>4</v>
      </c>
      <c r="F18" s="58" t="s">
        <v>79</v>
      </c>
      <c r="G18" s="58" t="s">
        <v>80</v>
      </c>
      <c r="H18" s="58" t="s">
        <v>81</v>
      </c>
      <c r="I18" s="58" t="s">
        <v>82</v>
      </c>
      <c r="J18" s="16">
        <v>7</v>
      </c>
      <c r="K18" s="58" t="s">
        <v>83</v>
      </c>
      <c r="L18" s="16">
        <v>9</v>
      </c>
      <c r="M18" s="16">
        <v>10</v>
      </c>
      <c r="N18" s="58" t="s">
        <v>84</v>
      </c>
      <c r="O18" s="58" t="s">
        <v>85</v>
      </c>
      <c r="P18" s="15"/>
      <c r="Q18" s="15"/>
      <c r="R18" s="32" t="s">
        <v>67</v>
      </c>
      <c r="S18" s="34"/>
      <c r="T18" s="34"/>
      <c r="U18" s="34"/>
      <c r="V18" s="34"/>
    </row>
    <row r="19" spans="1:47">
      <c r="A19" s="73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7" t="s">
        <v>63</v>
      </c>
      <c r="S19" s="34"/>
      <c r="T19" s="34"/>
      <c r="U19" s="34"/>
      <c r="V19" s="37"/>
      <c r="W19" s="37"/>
      <c r="X19" s="37"/>
      <c r="Y19" s="37"/>
      <c r="Z19" s="37"/>
      <c r="AA19" s="46"/>
      <c r="AB19" s="38"/>
      <c r="AC19" s="37"/>
      <c r="AD19" s="37"/>
      <c r="AE19" s="37"/>
      <c r="AF19" s="37"/>
      <c r="AG19" s="37"/>
      <c r="AH19" s="46"/>
      <c r="AI19" s="38"/>
      <c r="AJ19" s="37"/>
      <c r="AK19" s="37"/>
      <c r="AL19" s="37"/>
      <c r="AM19" s="37"/>
      <c r="AN19" s="37"/>
      <c r="AO19" s="46"/>
      <c r="AP19" s="38"/>
      <c r="AQ19" s="37"/>
      <c r="AR19" s="37"/>
      <c r="AS19" s="37"/>
      <c r="AT19" s="37"/>
      <c r="AU19" s="37"/>
    </row>
    <row r="20" spans="1:47">
      <c r="A20" s="28">
        <v>45658</v>
      </c>
      <c r="B20" s="21">
        <v>26.254000000000001</v>
      </c>
      <c r="C20" s="22">
        <v>18.265999999999998</v>
      </c>
      <c r="D20" s="21">
        <f>IF(B20="","",B20+C20)</f>
        <v>44.519999999999996</v>
      </c>
      <c r="E20" s="21">
        <v>70.989999999999995</v>
      </c>
      <c r="F20" s="21">
        <v>9.8949999999999996</v>
      </c>
      <c r="G20" s="21">
        <v>1.2210000000000001</v>
      </c>
      <c r="H20" s="21">
        <v>6.1970000000000001</v>
      </c>
      <c r="I20" s="21">
        <f>IF(D20="","",SUM(D20+E20+F20+G20+H20))</f>
        <v>132.82299999999998</v>
      </c>
      <c r="J20" s="21">
        <v>26.509</v>
      </c>
      <c r="K20" s="21">
        <f>IF(I20="","",SUM(I20-J20))</f>
        <v>106.31399999999998</v>
      </c>
      <c r="L20" s="21">
        <v>139.833</v>
      </c>
      <c r="M20" s="81">
        <v>74.724999999999994</v>
      </c>
      <c r="N20" s="21">
        <f>IF(L20="","",L20-M20)</f>
        <v>65.108000000000004</v>
      </c>
      <c r="O20" s="21">
        <f>IF(K20="","",K20+N20)</f>
        <v>171.42199999999997</v>
      </c>
      <c r="P20" s="23">
        <v>0.625</v>
      </c>
      <c r="Q20" s="25">
        <v>671.553</v>
      </c>
      <c r="R20" s="24">
        <f>IF(Q20="","",Q20/T20)</f>
        <v>0.85657270408163266</v>
      </c>
      <c r="T20">
        <v>784</v>
      </c>
      <c r="V20" s="39"/>
      <c r="W20" s="34"/>
      <c r="X20" s="34"/>
      <c r="Y20" s="34"/>
      <c r="Z20" s="34"/>
    </row>
    <row r="21" spans="1:47">
      <c r="A21" s="28">
        <f t="shared" ref="A21:A45" si="0">A20+7</f>
        <v>45665</v>
      </c>
      <c r="B21" s="21">
        <v>37.695</v>
      </c>
      <c r="C21" s="22">
        <v>67.611999999999995</v>
      </c>
      <c r="D21" s="21">
        <f t="shared" ref="D21:D72" si="1">IF(B21="","",B21+C21)</f>
        <v>105.30699999999999</v>
      </c>
      <c r="E21" s="21">
        <v>70.822999999999993</v>
      </c>
      <c r="F21" s="21">
        <v>10.702</v>
      </c>
      <c r="G21" s="21">
        <v>1.5609999999999999</v>
      </c>
      <c r="H21" s="21">
        <v>2.899</v>
      </c>
      <c r="I21" s="21">
        <f>IF(D21="","",SUM(D21+E21+F21+G21+H21))</f>
        <v>191.292</v>
      </c>
      <c r="J21" s="21">
        <v>5.9610000000000003</v>
      </c>
      <c r="K21" s="21">
        <f t="shared" ref="K21:K72" si="2">IF(I21="","",SUM(I21-J21))</f>
        <v>185.33099999999999</v>
      </c>
      <c r="L21" s="21">
        <v>117.423</v>
      </c>
      <c r="M21" s="81">
        <v>106.569</v>
      </c>
      <c r="N21" s="21">
        <f t="shared" ref="N21:N72" si="3">IF(L21="","",L21-M21)</f>
        <v>10.853999999999999</v>
      </c>
      <c r="O21" s="21">
        <f t="shared" ref="O21:O72" si="4">IF(K21="","",K21+N21)</f>
        <v>196.185</v>
      </c>
      <c r="P21" s="23">
        <v>7.4749999999999996</v>
      </c>
      <c r="Q21" s="51">
        <v>1571.6</v>
      </c>
      <c r="R21" s="24">
        <f t="shared" ref="R21:R72" si="5">IF(Q21="","",Q21/T21)</f>
        <v>2.0045918367346935</v>
      </c>
      <c r="T21">
        <v>784</v>
      </c>
      <c r="V21" s="39"/>
      <c r="W21" s="34"/>
      <c r="X21" s="34"/>
      <c r="Y21" s="34"/>
      <c r="Z21" s="34"/>
    </row>
    <row r="22" spans="1:47">
      <c r="A22" s="28">
        <f t="shared" si="0"/>
        <v>45672</v>
      </c>
      <c r="B22" s="21">
        <v>40.539000000000001</v>
      </c>
      <c r="C22" s="22">
        <v>107.22</v>
      </c>
      <c r="D22" s="21">
        <f t="shared" si="1"/>
        <v>147.75900000000001</v>
      </c>
      <c r="E22" s="21">
        <v>71.117999999999995</v>
      </c>
      <c r="F22" s="21">
        <v>12.332000000000001</v>
      </c>
      <c r="G22" s="21">
        <v>0.74099999999999999</v>
      </c>
      <c r="H22" s="21">
        <v>7.2960000000000003</v>
      </c>
      <c r="I22" s="21">
        <f>IF(D22="","",SUM(D22+E22+F22+G22+H22))</f>
        <v>239.24600000000001</v>
      </c>
      <c r="J22" s="21">
        <v>8.1189999999999998</v>
      </c>
      <c r="K22" s="21">
        <f t="shared" si="2"/>
        <v>231.12700000000001</v>
      </c>
      <c r="L22" s="21">
        <v>79.626999999999995</v>
      </c>
      <c r="M22" s="81">
        <v>90.853999999999999</v>
      </c>
      <c r="N22" s="21">
        <f t="shared" si="3"/>
        <v>-11.227000000000004</v>
      </c>
      <c r="O22" s="21">
        <f t="shared" si="4"/>
        <v>219.9</v>
      </c>
      <c r="P22" s="23">
        <v>-0.4</v>
      </c>
      <c r="Q22" s="25">
        <v>1061.4169999999999</v>
      </c>
      <c r="R22" s="24">
        <f t="shared" si="5"/>
        <v>1.3538482142857142</v>
      </c>
      <c r="T22">
        <v>784</v>
      </c>
      <c r="V22" s="39"/>
      <c r="W22" s="39"/>
      <c r="X22" s="39"/>
      <c r="Y22" s="39"/>
      <c r="Z22" s="39"/>
    </row>
    <row r="23" spans="1:47">
      <c r="A23" s="28">
        <f t="shared" si="0"/>
        <v>45679</v>
      </c>
      <c r="B23" s="21">
        <v>35.984000000000002</v>
      </c>
      <c r="C23" s="22">
        <v>95.777000000000001</v>
      </c>
      <c r="D23" s="21">
        <f t="shared" si="1"/>
        <v>131.761</v>
      </c>
      <c r="E23" s="21">
        <v>71.037999999999997</v>
      </c>
      <c r="F23" s="21">
        <v>12.224</v>
      </c>
      <c r="G23" s="21">
        <v>1.1830000000000001</v>
      </c>
      <c r="H23" s="21">
        <v>3.5979999999999999</v>
      </c>
      <c r="I23" s="21">
        <f>IF(D23="","",SUM(D23+E23+F23+G23+H23))</f>
        <v>219.80399999999997</v>
      </c>
      <c r="J23" s="21">
        <v>3.5529999999999999</v>
      </c>
      <c r="K23" s="21">
        <f t="shared" si="2"/>
        <v>216.25099999999998</v>
      </c>
      <c r="L23" s="21">
        <v>73.975999999999999</v>
      </c>
      <c r="M23" s="81">
        <v>72.242000000000004</v>
      </c>
      <c r="N23" s="21">
        <f t="shared" si="3"/>
        <v>1.7339999999999947</v>
      </c>
      <c r="O23" s="21">
        <f t="shared" si="4"/>
        <v>217.98499999999996</v>
      </c>
      <c r="P23" s="23">
        <v>1.0249999999999999</v>
      </c>
      <c r="Q23" s="25">
        <v>861.93299999999999</v>
      </c>
      <c r="R23" s="24">
        <f t="shared" si="5"/>
        <v>1.099404336734694</v>
      </c>
      <c r="T23">
        <v>784</v>
      </c>
    </row>
    <row r="24" spans="1:47">
      <c r="A24" s="28">
        <f t="shared" si="0"/>
        <v>45686</v>
      </c>
      <c r="B24" s="21">
        <v>36.558999999999997</v>
      </c>
      <c r="C24" s="22">
        <v>62.408999999999999</v>
      </c>
      <c r="D24" s="21">
        <f t="shared" si="1"/>
        <v>98.967999999999989</v>
      </c>
      <c r="E24" s="21">
        <v>71.007999999999996</v>
      </c>
      <c r="F24" s="21">
        <v>12.436999999999999</v>
      </c>
      <c r="G24" s="21">
        <v>0.90900000000000003</v>
      </c>
      <c r="H24" s="21">
        <v>13.493</v>
      </c>
      <c r="I24" s="21">
        <f>IF(D24="","",SUM(D24+E24+F24+G24+H24))</f>
        <v>196.815</v>
      </c>
      <c r="J24" s="21">
        <v>10.749000000000001</v>
      </c>
      <c r="K24" s="21">
        <f t="shared" si="2"/>
        <v>186.066</v>
      </c>
      <c r="L24" s="21">
        <v>114.31399999999999</v>
      </c>
      <c r="M24" s="81">
        <v>102.304</v>
      </c>
      <c r="N24" s="21">
        <f t="shared" si="3"/>
        <v>12.009999999999991</v>
      </c>
      <c r="O24" s="21">
        <f t="shared" si="4"/>
        <v>198.07599999999999</v>
      </c>
      <c r="P24" s="23">
        <v>6.35</v>
      </c>
      <c r="Q24" s="25">
        <v>1578.1369999999999</v>
      </c>
      <c r="R24" s="24">
        <f t="shared" si="5"/>
        <v>2.0129298469387753</v>
      </c>
      <c r="T24">
        <v>784</v>
      </c>
      <c r="U24" s="48"/>
    </row>
    <row r="25" spans="1:47">
      <c r="A25" s="63">
        <f t="shared" si="0"/>
        <v>45693</v>
      </c>
      <c r="B25" s="64">
        <v>33.619</v>
      </c>
      <c r="C25" s="65">
        <v>92.14</v>
      </c>
      <c r="D25" s="64">
        <f t="shared" si="1"/>
        <v>125.759</v>
      </c>
      <c r="E25" s="64">
        <v>71.128</v>
      </c>
      <c r="F25" s="64">
        <v>10.757999999999999</v>
      </c>
      <c r="G25" s="64">
        <v>0.35499999999999998</v>
      </c>
      <c r="H25" s="64">
        <v>11.496</v>
      </c>
      <c r="I25" s="64">
        <f t="shared" ref="I25:I72" si="6">IF(D25="","",SUM(D25+E25+F25+G25+H25))</f>
        <v>219.49600000000001</v>
      </c>
      <c r="J25" s="64">
        <v>5.4119999999999999</v>
      </c>
      <c r="K25" s="64">
        <f t="shared" si="2"/>
        <v>214.084</v>
      </c>
      <c r="L25" s="64">
        <v>83.084000000000003</v>
      </c>
      <c r="M25" s="79">
        <v>83.4</v>
      </c>
      <c r="N25" s="64">
        <f t="shared" si="3"/>
        <v>-0.3160000000000025</v>
      </c>
      <c r="O25" s="64">
        <f t="shared" si="4"/>
        <v>213.768</v>
      </c>
      <c r="P25" s="66">
        <v>-0.125</v>
      </c>
      <c r="Q25" s="67">
        <v>922.14200000000005</v>
      </c>
      <c r="R25" s="68">
        <f t="shared" si="5"/>
        <v>1.1286927784577725</v>
      </c>
      <c r="T25">
        <v>817</v>
      </c>
      <c r="AA25" s="34"/>
    </row>
    <row r="26" spans="1:47">
      <c r="A26" s="63">
        <f t="shared" si="0"/>
        <v>45700</v>
      </c>
      <c r="B26" s="64">
        <v>31.620999999999999</v>
      </c>
      <c r="C26" s="65">
        <v>85.67</v>
      </c>
      <c r="D26" s="64">
        <f t="shared" si="1"/>
        <v>117.291</v>
      </c>
      <c r="E26" s="64">
        <v>70.685000000000002</v>
      </c>
      <c r="F26" s="64">
        <v>10.948</v>
      </c>
      <c r="G26" s="64">
        <v>0.40500000000000003</v>
      </c>
      <c r="H26" s="64">
        <v>8.8970000000000002</v>
      </c>
      <c r="I26" s="64">
        <f t="shared" si="6"/>
        <v>208.226</v>
      </c>
      <c r="J26" s="64">
        <v>3.782</v>
      </c>
      <c r="K26" s="64">
        <f t="shared" si="2"/>
        <v>204.44399999999999</v>
      </c>
      <c r="L26" s="64">
        <v>79.186999999999998</v>
      </c>
      <c r="M26" s="79">
        <v>86.834000000000003</v>
      </c>
      <c r="N26" s="64">
        <f t="shared" si="3"/>
        <v>-7.6470000000000056</v>
      </c>
      <c r="O26" s="64">
        <f t="shared" si="4"/>
        <v>196.79699999999997</v>
      </c>
      <c r="P26" s="66">
        <v>7.3</v>
      </c>
      <c r="Q26" s="67">
        <v>833.98599999999999</v>
      </c>
      <c r="R26" s="68">
        <f t="shared" si="5"/>
        <v>1.0207906976744185</v>
      </c>
      <c r="T26">
        <v>817</v>
      </c>
      <c r="AA26" s="34"/>
    </row>
    <row r="27" spans="1:47">
      <c r="A27" s="63">
        <f t="shared" si="0"/>
        <v>45707</v>
      </c>
      <c r="B27" s="64">
        <v>30.242999999999999</v>
      </c>
      <c r="C27" s="65">
        <v>76.328999999999994</v>
      </c>
      <c r="D27" s="64">
        <f t="shared" si="1"/>
        <v>106.57199999999999</v>
      </c>
      <c r="E27" s="64">
        <v>69.191999999999993</v>
      </c>
      <c r="F27" s="64">
        <v>10.826000000000001</v>
      </c>
      <c r="G27" s="64">
        <v>0.18099999999999999</v>
      </c>
      <c r="H27" s="64">
        <v>13.295</v>
      </c>
      <c r="I27" s="64">
        <f t="shared" si="6"/>
        <v>200.06599999999997</v>
      </c>
      <c r="J27" s="64">
        <v>1.7749999999999999</v>
      </c>
      <c r="K27" s="64">
        <f>IF(I27="","",SUM(I27-J27))</f>
        <v>198.29099999999997</v>
      </c>
      <c r="L27" s="64">
        <v>110.438</v>
      </c>
      <c r="M27" s="79">
        <v>97.656000000000006</v>
      </c>
      <c r="N27" s="64">
        <f t="shared" si="3"/>
        <v>12.781999999999996</v>
      </c>
      <c r="O27" s="64">
        <f>IF(K27="","",K27+N27)</f>
        <v>211.07299999999998</v>
      </c>
      <c r="P27" s="66">
        <v>1.75</v>
      </c>
      <c r="Q27" s="67">
        <v>758.86</v>
      </c>
      <c r="R27" s="68">
        <f t="shared" si="5"/>
        <v>0.92883720930232561</v>
      </c>
      <c r="T27">
        <v>817</v>
      </c>
      <c r="V27" s="34"/>
      <c r="W27" s="34"/>
      <c r="X27" s="34"/>
      <c r="Y27" s="34"/>
      <c r="Z27" s="34"/>
    </row>
    <row r="28" spans="1:47">
      <c r="A28" s="63">
        <f t="shared" si="0"/>
        <v>45714</v>
      </c>
      <c r="B28" s="64">
        <v>28.411999999999999</v>
      </c>
      <c r="C28" s="65">
        <v>59.805999999999997</v>
      </c>
      <c r="D28" s="64">
        <f t="shared" si="1"/>
        <v>88.217999999999989</v>
      </c>
      <c r="E28" s="64">
        <v>70.876000000000005</v>
      </c>
      <c r="F28" s="64">
        <v>10.64</v>
      </c>
      <c r="G28" s="64">
        <v>0.77900000000000003</v>
      </c>
      <c r="H28" s="64">
        <v>8.2970000000000006</v>
      </c>
      <c r="I28" s="64">
        <f t="shared" si="6"/>
        <v>178.80999999999997</v>
      </c>
      <c r="J28" s="64">
        <v>6.4139999999999997</v>
      </c>
      <c r="K28" s="64">
        <f t="shared" si="2"/>
        <v>172.39599999999999</v>
      </c>
      <c r="L28" s="64">
        <v>97.634</v>
      </c>
      <c r="M28" s="79">
        <v>68.917000000000002</v>
      </c>
      <c r="N28" s="64">
        <f t="shared" si="3"/>
        <v>28.716999999999999</v>
      </c>
      <c r="O28" s="64">
        <f t="shared" si="4"/>
        <v>201.113</v>
      </c>
      <c r="P28" s="66">
        <v>4.625</v>
      </c>
      <c r="Q28" s="67">
        <v>678.59799999999996</v>
      </c>
      <c r="R28" s="68">
        <f t="shared" si="5"/>
        <v>0.83059730722154212</v>
      </c>
      <c r="T28">
        <v>817</v>
      </c>
      <c r="V28" s="34"/>
      <c r="W28" s="34"/>
      <c r="X28" s="34"/>
      <c r="Y28" s="34"/>
      <c r="Z28" s="34"/>
    </row>
    <row r="29" spans="1:47">
      <c r="A29" s="28">
        <f t="shared" si="0"/>
        <v>45721</v>
      </c>
      <c r="B29" s="21">
        <v>27.625</v>
      </c>
      <c r="C29" s="22">
        <v>48.892000000000003</v>
      </c>
      <c r="D29" s="21">
        <f t="shared" si="1"/>
        <v>76.516999999999996</v>
      </c>
      <c r="E29" s="21">
        <v>70.828000000000003</v>
      </c>
      <c r="F29" s="21">
        <v>10.14</v>
      </c>
      <c r="G29" s="21">
        <v>0.14399999999999999</v>
      </c>
      <c r="H29" s="21">
        <v>27.346</v>
      </c>
      <c r="I29" s="21">
        <f t="shared" si="6"/>
        <v>184.97500000000002</v>
      </c>
      <c r="J29" s="21">
        <v>7.1980000000000004</v>
      </c>
      <c r="K29" s="21">
        <f t="shared" si="2"/>
        <v>177.77700000000002</v>
      </c>
      <c r="L29" s="21">
        <v>94.022999999999996</v>
      </c>
      <c r="M29" s="81">
        <v>73.251000000000005</v>
      </c>
      <c r="N29" s="21">
        <f t="shared" si="3"/>
        <v>20.771999999999991</v>
      </c>
      <c r="O29" s="21">
        <f t="shared" si="4"/>
        <v>198.54900000000001</v>
      </c>
      <c r="P29" s="23">
        <v>6.95</v>
      </c>
      <c r="Q29" s="25">
        <v>552.702</v>
      </c>
      <c r="R29" s="24">
        <f t="shared" si="5"/>
        <v>0.63093835616438354</v>
      </c>
      <c r="T29">
        <v>876</v>
      </c>
    </row>
    <row r="30" spans="1:47">
      <c r="A30" s="28">
        <f t="shared" si="0"/>
        <v>45728</v>
      </c>
      <c r="B30" s="21">
        <v>29.963000000000001</v>
      </c>
      <c r="C30" s="22">
        <v>45.156999999999996</v>
      </c>
      <c r="D30" s="21">
        <f t="shared" si="1"/>
        <v>75.12</v>
      </c>
      <c r="E30" s="21">
        <v>70.685000000000002</v>
      </c>
      <c r="F30" s="21">
        <v>10.644</v>
      </c>
      <c r="G30" s="21">
        <v>0.108</v>
      </c>
      <c r="H30" s="21">
        <v>8.3829999999999991</v>
      </c>
      <c r="I30" s="21">
        <f t="shared" si="6"/>
        <v>164.94000000000003</v>
      </c>
      <c r="J30" s="21">
        <v>8.8819999999999997</v>
      </c>
      <c r="K30" s="21">
        <f t="shared" si="2"/>
        <v>156.05800000000002</v>
      </c>
      <c r="L30" s="21">
        <v>76.23</v>
      </c>
      <c r="M30" s="81">
        <v>38.661000000000001</v>
      </c>
      <c r="N30" s="21">
        <f t="shared" si="3"/>
        <v>37.569000000000003</v>
      </c>
      <c r="O30" s="21">
        <f t="shared" si="4"/>
        <v>193.62700000000001</v>
      </c>
      <c r="P30" s="23">
        <v>6.9749999999999996</v>
      </c>
      <c r="Q30" s="25">
        <v>519.43100000000004</v>
      </c>
      <c r="R30" s="24">
        <f t="shared" si="5"/>
        <v>0.59295776255707766</v>
      </c>
      <c r="T30">
        <v>876</v>
      </c>
    </row>
    <row r="31" spans="1:47">
      <c r="A31" s="28">
        <f t="shared" si="0"/>
        <v>45735</v>
      </c>
      <c r="B31" s="21">
        <v>25.050999999999998</v>
      </c>
      <c r="C31" s="22">
        <v>33.314</v>
      </c>
      <c r="D31" s="21">
        <f t="shared" si="1"/>
        <v>58.364999999999995</v>
      </c>
      <c r="E31" s="21">
        <v>70.789000000000001</v>
      </c>
      <c r="F31" s="21">
        <v>10.476000000000001</v>
      </c>
      <c r="G31" s="21">
        <v>0.19900000000000001</v>
      </c>
      <c r="H31" s="21">
        <v>33.134</v>
      </c>
      <c r="I31" s="21">
        <f t="shared" si="6"/>
        <v>172.96300000000002</v>
      </c>
      <c r="J31" s="21">
        <v>16.065999999999999</v>
      </c>
      <c r="K31" s="21">
        <f t="shared" si="2"/>
        <v>156.89700000000002</v>
      </c>
      <c r="L31" s="21">
        <v>81.05</v>
      </c>
      <c r="M31" s="81">
        <v>46.191000000000003</v>
      </c>
      <c r="N31" s="21">
        <f t="shared" si="3"/>
        <v>34.858999999999995</v>
      </c>
      <c r="O31" s="21">
        <f t="shared" si="4"/>
        <v>191.75600000000003</v>
      </c>
      <c r="P31" s="23">
        <v>7.2249999999999996</v>
      </c>
      <c r="Q31" s="25">
        <v>485.185</v>
      </c>
      <c r="R31" s="24">
        <f t="shared" si="5"/>
        <v>0.55386415525114152</v>
      </c>
      <c r="T31">
        <v>876</v>
      </c>
    </row>
    <row r="32" spans="1:47">
      <c r="A32" s="28">
        <f t="shared" si="0"/>
        <v>45742</v>
      </c>
      <c r="B32" s="21">
        <v>28.312999999999999</v>
      </c>
      <c r="C32" s="22">
        <v>42.085999999999999</v>
      </c>
      <c r="D32" s="21">
        <f t="shared" si="1"/>
        <v>70.399000000000001</v>
      </c>
      <c r="E32" s="21">
        <v>70.540000000000006</v>
      </c>
      <c r="F32" s="21">
        <v>10.356</v>
      </c>
      <c r="G32" s="21">
        <v>0.17799999999999999</v>
      </c>
      <c r="H32" s="21">
        <v>15.27</v>
      </c>
      <c r="I32" s="21">
        <f t="shared" si="6"/>
        <v>166.74300000000002</v>
      </c>
      <c r="J32" s="21">
        <v>7.1369999999999996</v>
      </c>
      <c r="K32" s="21">
        <f t="shared" si="2"/>
        <v>159.60600000000002</v>
      </c>
      <c r="L32" s="21">
        <v>82.796999999999997</v>
      </c>
      <c r="M32" s="81">
        <v>58.530999999999999</v>
      </c>
      <c r="N32" s="21">
        <f t="shared" si="3"/>
        <v>24.265999999999998</v>
      </c>
      <c r="O32" s="21">
        <f t="shared" si="4"/>
        <v>183.87200000000001</v>
      </c>
      <c r="P32" s="23">
        <v>9.4499999999999993</v>
      </c>
      <c r="Q32" s="25">
        <v>478.92599999999999</v>
      </c>
      <c r="R32" s="24">
        <f t="shared" si="5"/>
        <v>0.54671917808219173</v>
      </c>
      <c r="T32">
        <v>876</v>
      </c>
    </row>
    <row r="33" spans="1:26" ht="12.6" customHeight="1">
      <c r="A33" s="63">
        <f t="shared" si="0"/>
        <v>45749</v>
      </c>
      <c r="B33" s="64">
        <v>26.873999999999999</v>
      </c>
      <c r="C33" s="65">
        <v>35.17</v>
      </c>
      <c r="D33" s="64">
        <f t="shared" si="1"/>
        <v>62.043999999999997</v>
      </c>
      <c r="E33" s="64">
        <v>70.519000000000005</v>
      </c>
      <c r="F33" s="64">
        <v>9.2230000000000008</v>
      </c>
      <c r="G33" s="64">
        <v>0.622</v>
      </c>
      <c r="H33" s="64">
        <v>35.4</v>
      </c>
      <c r="I33" s="64">
        <f t="shared" si="6"/>
        <v>177.80800000000002</v>
      </c>
      <c r="J33" s="64">
        <v>6.6470000000000002</v>
      </c>
      <c r="K33" s="64">
        <f t="shared" si="2"/>
        <v>171.16100000000003</v>
      </c>
      <c r="L33" s="69">
        <v>111.041</v>
      </c>
      <c r="M33" s="82">
        <v>98.715999999999994</v>
      </c>
      <c r="N33" s="64">
        <f t="shared" si="3"/>
        <v>12.325000000000003</v>
      </c>
      <c r="O33" s="64">
        <f t="shared" si="4"/>
        <v>183.48600000000005</v>
      </c>
      <c r="P33" s="66">
        <v>9.4250000000000007</v>
      </c>
      <c r="Q33" s="67">
        <v>471.553</v>
      </c>
      <c r="R33" s="68">
        <f t="shared" si="5"/>
        <v>0.45516698841698844</v>
      </c>
      <c r="T33">
        <v>1036</v>
      </c>
    </row>
    <row r="34" spans="1:26">
      <c r="A34" s="63">
        <f t="shared" si="0"/>
        <v>45756</v>
      </c>
      <c r="B34" s="64">
        <v>31.338999999999999</v>
      </c>
      <c r="C34" s="65">
        <v>45.526000000000003</v>
      </c>
      <c r="D34" s="64">
        <f t="shared" si="1"/>
        <v>76.865000000000009</v>
      </c>
      <c r="E34" s="64">
        <v>61.835999999999999</v>
      </c>
      <c r="F34" s="64">
        <v>10.297000000000001</v>
      </c>
      <c r="G34" s="64">
        <v>0.20899999999999999</v>
      </c>
      <c r="H34" s="64">
        <v>38</v>
      </c>
      <c r="I34" s="64">
        <f t="shared" si="6"/>
        <v>187.20700000000002</v>
      </c>
      <c r="J34" s="64">
        <v>9.73</v>
      </c>
      <c r="K34" s="64">
        <f t="shared" si="2"/>
        <v>177.47700000000003</v>
      </c>
      <c r="L34" s="69">
        <v>85.763999999999996</v>
      </c>
      <c r="M34" s="82">
        <v>87.858000000000004</v>
      </c>
      <c r="N34" s="64">
        <f t="shared" si="3"/>
        <v>-2.0940000000000083</v>
      </c>
      <c r="O34" s="64">
        <f t="shared" si="4"/>
        <v>175.38300000000004</v>
      </c>
      <c r="P34" s="66">
        <v>10.475</v>
      </c>
      <c r="Q34" s="67">
        <v>439.37200000000001</v>
      </c>
      <c r="R34" s="68">
        <f t="shared" si="5"/>
        <v>0.4241042471042471</v>
      </c>
      <c r="T34">
        <v>1036</v>
      </c>
    </row>
    <row r="35" spans="1:26">
      <c r="A35" s="63">
        <f t="shared" si="0"/>
        <v>45763</v>
      </c>
      <c r="B35" s="64">
        <v>46.075000000000003</v>
      </c>
      <c r="C35" s="65">
        <v>58.718000000000004</v>
      </c>
      <c r="D35" s="64">
        <f t="shared" si="1"/>
        <v>104.79300000000001</v>
      </c>
      <c r="E35" s="64">
        <v>61.651000000000003</v>
      </c>
      <c r="F35" s="64">
        <v>9.4139999999999997</v>
      </c>
      <c r="G35" s="64">
        <v>0.377</v>
      </c>
      <c r="H35" s="64">
        <v>16.100000000000001</v>
      </c>
      <c r="I35" s="64">
        <f t="shared" si="6"/>
        <v>192.33500000000001</v>
      </c>
      <c r="J35" s="64">
        <v>8.8059999999999992</v>
      </c>
      <c r="K35" s="64">
        <f t="shared" si="2"/>
        <v>183.529</v>
      </c>
      <c r="L35" s="69">
        <v>62.844999999999999</v>
      </c>
      <c r="M35" s="82">
        <v>81.828999999999994</v>
      </c>
      <c r="N35" s="64">
        <f t="shared" si="3"/>
        <v>-18.983999999999995</v>
      </c>
      <c r="O35" s="64">
        <f t="shared" si="4"/>
        <v>164.54500000000002</v>
      </c>
      <c r="P35" s="66">
        <v>9.8249999999999993</v>
      </c>
      <c r="Q35" s="67">
        <v>536.28300000000002</v>
      </c>
      <c r="R35" s="68">
        <f t="shared" si="5"/>
        <v>0.51764768339768341</v>
      </c>
      <c r="T35">
        <v>1036</v>
      </c>
    </row>
    <row r="36" spans="1:26">
      <c r="A36" s="63">
        <f t="shared" si="0"/>
        <v>45770</v>
      </c>
      <c r="B36" s="64">
        <v>42.811</v>
      </c>
      <c r="C36" s="65">
        <v>44.447000000000003</v>
      </c>
      <c r="D36" s="64">
        <f t="shared" si="1"/>
        <v>87.25800000000001</v>
      </c>
      <c r="E36" s="64">
        <v>62.231000000000002</v>
      </c>
      <c r="F36" s="64">
        <v>9.7439999999999998</v>
      </c>
      <c r="G36" s="64">
        <v>0.35299999999999998</v>
      </c>
      <c r="H36" s="64">
        <v>28.4</v>
      </c>
      <c r="I36" s="64">
        <f t="shared" si="6"/>
        <v>187.98600000000002</v>
      </c>
      <c r="J36" s="64">
        <v>10.157</v>
      </c>
      <c r="K36" s="64">
        <f t="shared" si="2"/>
        <v>177.82900000000001</v>
      </c>
      <c r="L36" s="69">
        <v>65.86</v>
      </c>
      <c r="M36" s="82">
        <v>77.296000000000006</v>
      </c>
      <c r="N36" s="64">
        <f t="shared" si="3"/>
        <v>-11.436000000000007</v>
      </c>
      <c r="O36" s="64">
        <f t="shared" si="4"/>
        <v>166.393</v>
      </c>
      <c r="P36" s="66">
        <v>11.025</v>
      </c>
      <c r="Q36" s="67">
        <v>601.36300000000006</v>
      </c>
      <c r="R36" s="68">
        <f t="shared" si="5"/>
        <v>0.5804662162162163</v>
      </c>
      <c r="T36">
        <v>1036</v>
      </c>
    </row>
    <row r="37" spans="1:26">
      <c r="A37" s="63">
        <f t="shared" si="0"/>
        <v>45777</v>
      </c>
      <c r="B37" s="64">
        <v>47.07</v>
      </c>
      <c r="C37" s="65">
        <v>49.76</v>
      </c>
      <c r="D37" s="64">
        <f t="shared" si="1"/>
        <v>96.83</v>
      </c>
      <c r="E37" s="64">
        <v>40.893000000000001</v>
      </c>
      <c r="F37" s="64">
        <v>9.0640000000000001</v>
      </c>
      <c r="G37" s="64">
        <v>0.191</v>
      </c>
      <c r="H37" s="64">
        <v>45</v>
      </c>
      <c r="I37" s="64">
        <f t="shared" si="6"/>
        <v>191.97800000000001</v>
      </c>
      <c r="J37" s="64">
        <v>10.221</v>
      </c>
      <c r="K37" s="64">
        <f t="shared" si="2"/>
        <v>181.75700000000001</v>
      </c>
      <c r="L37" s="69">
        <v>59.637999999999998</v>
      </c>
      <c r="M37" s="82">
        <v>84.885999999999996</v>
      </c>
      <c r="N37" s="64">
        <f t="shared" si="3"/>
        <v>-25.247999999999998</v>
      </c>
      <c r="O37" s="64">
        <f t="shared" si="4"/>
        <v>156.50900000000001</v>
      </c>
      <c r="P37" s="66">
        <v>17.074999999999999</v>
      </c>
      <c r="Q37" s="67">
        <v>593.07299999999998</v>
      </c>
      <c r="R37" s="68">
        <f t="shared" si="5"/>
        <v>0.57246428571428565</v>
      </c>
      <c r="T37">
        <v>1036</v>
      </c>
    </row>
    <row r="38" spans="1:26">
      <c r="A38" s="28">
        <f t="shared" si="0"/>
        <v>45784</v>
      </c>
      <c r="B38" s="21">
        <v>56.161999999999999</v>
      </c>
      <c r="C38" s="22">
        <v>94.441000000000003</v>
      </c>
      <c r="D38" s="21">
        <f t="shared" si="1"/>
        <v>150.60300000000001</v>
      </c>
      <c r="E38" s="21">
        <v>41.494999999999997</v>
      </c>
      <c r="F38" s="21">
        <v>8.1240000000000006</v>
      </c>
      <c r="G38" s="21">
        <v>0.47499999999999998</v>
      </c>
      <c r="H38" s="21">
        <v>13.7</v>
      </c>
      <c r="I38" s="21">
        <f t="shared" si="6"/>
        <v>214.39699999999999</v>
      </c>
      <c r="J38" s="21">
        <v>11.159000000000001</v>
      </c>
      <c r="K38" s="21">
        <f t="shared" si="2"/>
        <v>203.238</v>
      </c>
      <c r="L38" s="30">
        <v>63.237000000000002</v>
      </c>
      <c r="M38" s="83">
        <v>97.5</v>
      </c>
      <c r="N38" s="21">
        <f t="shared" si="3"/>
        <v>-34.262999999999998</v>
      </c>
      <c r="O38" s="21">
        <f t="shared" si="4"/>
        <v>168.97499999999999</v>
      </c>
      <c r="P38" s="23">
        <v>9.1999999999999993</v>
      </c>
      <c r="Q38" s="25">
        <v>998.90300000000002</v>
      </c>
      <c r="R38" s="24">
        <f t="shared" si="5"/>
        <v>0.79912240000000001</v>
      </c>
      <c r="T38">
        <v>1250</v>
      </c>
    </row>
    <row r="39" spans="1:26">
      <c r="A39" s="28">
        <f t="shared" si="0"/>
        <v>45791</v>
      </c>
      <c r="B39" s="21">
        <v>49.957000000000001</v>
      </c>
      <c r="C39" s="22">
        <v>61.368000000000002</v>
      </c>
      <c r="D39" s="21">
        <f t="shared" si="1"/>
        <v>111.325</v>
      </c>
      <c r="E39" s="21">
        <v>41.073</v>
      </c>
      <c r="F39" s="21">
        <v>8.5820000000000007</v>
      </c>
      <c r="G39" s="21">
        <v>0.128</v>
      </c>
      <c r="H39" s="21">
        <v>48.4</v>
      </c>
      <c r="I39" s="21">
        <f t="shared" si="6"/>
        <v>209.50799999999998</v>
      </c>
      <c r="J39" s="21">
        <v>17.023</v>
      </c>
      <c r="K39" s="21">
        <f t="shared" si="2"/>
        <v>192.48499999999999</v>
      </c>
      <c r="L39" s="30">
        <v>67.662999999999997</v>
      </c>
      <c r="M39" s="83">
        <v>95.105999999999995</v>
      </c>
      <c r="N39" s="21">
        <f t="shared" si="3"/>
        <v>-27.442999999999998</v>
      </c>
      <c r="O39" s="21">
        <f t="shared" si="4"/>
        <v>165.04199999999997</v>
      </c>
      <c r="P39" s="23">
        <v>15.275</v>
      </c>
      <c r="Q39" s="25">
        <v>735.99699999999996</v>
      </c>
      <c r="R39" s="24">
        <f t="shared" si="5"/>
        <v>0.58879759999999992</v>
      </c>
      <c r="T39">
        <v>1250</v>
      </c>
    </row>
    <row r="40" spans="1:26">
      <c r="A40" s="28">
        <f t="shared" si="0"/>
        <v>45798</v>
      </c>
      <c r="B40" s="21">
        <v>52.040999999999997</v>
      </c>
      <c r="C40" s="22">
        <v>60.478999999999999</v>
      </c>
      <c r="D40" s="21">
        <f t="shared" si="1"/>
        <v>112.52</v>
      </c>
      <c r="E40" s="21">
        <v>38.521999999999998</v>
      </c>
      <c r="F40" s="21">
        <v>7.8739999999999997</v>
      </c>
      <c r="G40" s="21">
        <v>0.24399999999999999</v>
      </c>
      <c r="H40" s="21">
        <v>21.4</v>
      </c>
      <c r="I40" s="21">
        <f t="shared" si="6"/>
        <v>180.56</v>
      </c>
      <c r="J40" s="21">
        <v>8.2710000000000008</v>
      </c>
      <c r="K40" s="21">
        <f t="shared" si="2"/>
        <v>172.28899999999999</v>
      </c>
      <c r="L40" s="30">
        <v>63.869</v>
      </c>
      <c r="M40" s="83">
        <v>72.668000000000006</v>
      </c>
      <c r="N40" s="21">
        <f t="shared" si="3"/>
        <v>-8.7990000000000066</v>
      </c>
      <c r="O40" s="21">
        <f t="shared" si="4"/>
        <v>163.48999999999998</v>
      </c>
      <c r="P40" s="23">
        <v>14.574999999999999</v>
      </c>
      <c r="Q40" s="25">
        <v>820.57100000000003</v>
      </c>
      <c r="R40" s="24">
        <f t="shared" si="5"/>
        <v>0.65645680000000006</v>
      </c>
      <c r="T40">
        <v>1250</v>
      </c>
    </row>
    <row r="41" spans="1:26">
      <c r="A41" s="28">
        <f t="shared" si="0"/>
        <v>45805</v>
      </c>
      <c r="B41" s="21">
        <v>53.451999999999998</v>
      </c>
      <c r="C41" s="21">
        <v>74.147000000000006</v>
      </c>
      <c r="D41" s="21">
        <f t="shared" si="1"/>
        <v>127.599</v>
      </c>
      <c r="E41" s="21">
        <v>21.265999999999998</v>
      </c>
      <c r="F41" s="21">
        <v>9.4589999999999996</v>
      </c>
      <c r="G41" s="21">
        <v>0.89800000000000002</v>
      </c>
      <c r="H41" s="21">
        <v>15</v>
      </c>
      <c r="I41" s="21">
        <f t="shared" si="6"/>
        <v>174.22200000000001</v>
      </c>
      <c r="J41" s="21">
        <v>6.1660000000000004</v>
      </c>
      <c r="K41" s="21">
        <f t="shared" si="2"/>
        <v>168.05600000000001</v>
      </c>
      <c r="L41" s="21">
        <v>63.116</v>
      </c>
      <c r="M41" s="21">
        <v>70.474000000000004</v>
      </c>
      <c r="N41" s="21">
        <f t="shared" si="3"/>
        <v>-7.3580000000000041</v>
      </c>
      <c r="O41" s="21">
        <f t="shared" si="4"/>
        <v>160.69800000000001</v>
      </c>
      <c r="P41" s="23">
        <v>14.625</v>
      </c>
      <c r="Q41" s="25">
        <v>816.63</v>
      </c>
      <c r="R41" s="24">
        <f t="shared" si="5"/>
        <v>0.653304</v>
      </c>
      <c r="T41">
        <v>1250</v>
      </c>
    </row>
    <row r="42" spans="1:26">
      <c r="A42" s="63">
        <f t="shared" si="0"/>
        <v>45812</v>
      </c>
      <c r="B42" s="64">
        <v>68.537000000000006</v>
      </c>
      <c r="C42" s="65">
        <v>86.289000000000001</v>
      </c>
      <c r="D42" s="64">
        <f t="shared" si="1"/>
        <v>154.82600000000002</v>
      </c>
      <c r="E42" s="64">
        <v>46.137999999999998</v>
      </c>
      <c r="F42" s="64">
        <v>9.9109999999999996</v>
      </c>
      <c r="G42" s="64">
        <v>0.83799999999999997</v>
      </c>
      <c r="H42" s="64">
        <v>22.4</v>
      </c>
      <c r="I42" s="64">
        <f t="shared" si="6"/>
        <v>234.11300000000003</v>
      </c>
      <c r="J42" s="64">
        <v>21.175000000000001</v>
      </c>
      <c r="K42" s="64">
        <f t="shared" si="2"/>
        <v>212.93800000000002</v>
      </c>
      <c r="L42" s="64">
        <v>51.537999999999997</v>
      </c>
      <c r="M42" s="79">
        <v>107.86799999999999</v>
      </c>
      <c r="N42" s="64">
        <f t="shared" si="3"/>
        <v>-56.33</v>
      </c>
      <c r="O42" s="64">
        <f t="shared" si="4"/>
        <v>156.608</v>
      </c>
      <c r="P42" s="66">
        <v>16.925000000000001</v>
      </c>
      <c r="Q42" s="67">
        <v>1227.261</v>
      </c>
      <c r="R42" s="68">
        <f t="shared" si="5"/>
        <v>0.8176289140572951</v>
      </c>
      <c r="T42">
        <v>1501</v>
      </c>
      <c r="V42" s="35"/>
    </row>
    <row r="43" spans="1:26">
      <c r="A43" s="63">
        <f t="shared" si="0"/>
        <v>45819</v>
      </c>
      <c r="B43" s="64">
        <v>62.802</v>
      </c>
      <c r="C43" s="65">
        <v>78.412999999999997</v>
      </c>
      <c r="D43" s="64">
        <f t="shared" si="1"/>
        <v>141.215</v>
      </c>
      <c r="E43" s="64">
        <v>46.081000000000003</v>
      </c>
      <c r="F43" s="64">
        <v>10.090999999999999</v>
      </c>
      <c r="G43" s="64">
        <v>0.186</v>
      </c>
      <c r="H43" s="64">
        <v>48.5</v>
      </c>
      <c r="I43" s="64">
        <f t="shared" si="6"/>
        <v>246.07300000000001</v>
      </c>
      <c r="J43" s="64">
        <v>21.86</v>
      </c>
      <c r="K43" s="64">
        <f t="shared" si="2"/>
        <v>224.21300000000002</v>
      </c>
      <c r="L43" s="64">
        <v>49.219000000000001</v>
      </c>
      <c r="M43" s="79">
        <v>111.84</v>
      </c>
      <c r="N43" s="64">
        <f t="shared" si="3"/>
        <v>-62.621000000000002</v>
      </c>
      <c r="O43" s="64">
        <f t="shared" si="4"/>
        <v>161.59200000000001</v>
      </c>
      <c r="P43" s="66">
        <v>19.875</v>
      </c>
      <c r="Q43" s="67">
        <v>1133.635</v>
      </c>
      <c r="R43" s="68">
        <f t="shared" si="5"/>
        <v>0.75525316455696201</v>
      </c>
      <c r="T43">
        <v>1501</v>
      </c>
      <c r="V43" s="35"/>
    </row>
    <row r="44" spans="1:26">
      <c r="A44" s="63">
        <f t="shared" si="0"/>
        <v>45826</v>
      </c>
      <c r="B44" s="64">
        <v>60.707999999999998</v>
      </c>
      <c r="C44" s="65">
        <v>93.423000000000002</v>
      </c>
      <c r="D44" s="64">
        <f t="shared" si="1"/>
        <v>154.131</v>
      </c>
      <c r="E44" s="64">
        <v>45.646999999999998</v>
      </c>
      <c r="F44" s="64">
        <v>9.9179999999999993</v>
      </c>
      <c r="G44" s="64">
        <v>0.19400000000000001</v>
      </c>
      <c r="H44" s="64">
        <v>49</v>
      </c>
      <c r="I44" s="64">
        <f t="shared" si="6"/>
        <v>258.89</v>
      </c>
      <c r="J44" s="64">
        <v>17.181000000000001</v>
      </c>
      <c r="K44" s="64">
        <f t="shared" si="2"/>
        <v>241.70899999999997</v>
      </c>
      <c r="L44" s="64">
        <v>48.741</v>
      </c>
      <c r="M44" s="79">
        <v>122.952</v>
      </c>
      <c r="N44" s="64">
        <f t="shared" si="3"/>
        <v>-74.210999999999999</v>
      </c>
      <c r="O44" s="64">
        <f t="shared" si="4"/>
        <v>167.49799999999999</v>
      </c>
      <c r="P44" s="66">
        <v>21.225000000000001</v>
      </c>
      <c r="Q44" s="67">
        <v>922.00099999999998</v>
      </c>
      <c r="R44" s="68">
        <f t="shared" si="5"/>
        <v>0.61425782811459029</v>
      </c>
      <c r="T44">
        <v>1501</v>
      </c>
      <c r="V44" s="35"/>
    </row>
    <row r="45" spans="1:26">
      <c r="A45" s="63">
        <f t="shared" si="0"/>
        <v>45833</v>
      </c>
      <c r="B45" s="64">
        <v>57.420999999999999</v>
      </c>
      <c r="C45" s="65">
        <v>85.421000000000006</v>
      </c>
      <c r="D45" s="64">
        <f t="shared" si="1"/>
        <v>142.84200000000001</v>
      </c>
      <c r="E45" s="64">
        <v>44.912999999999997</v>
      </c>
      <c r="F45" s="64">
        <v>9.3040000000000003</v>
      </c>
      <c r="G45" s="64">
        <v>0.13200000000000001</v>
      </c>
      <c r="H45" s="64">
        <v>47.8</v>
      </c>
      <c r="I45" s="64">
        <f t="shared" si="6"/>
        <v>244.99099999999999</v>
      </c>
      <c r="J45" s="64">
        <v>16.105</v>
      </c>
      <c r="K45" s="64">
        <f t="shared" si="2"/>
        <v>228.886</v>
      </c>
      <c r="L45" s="64">
        <v>53.311999999999998</v>
      </c>
      <c r="M45" s="79">
        <v>111.268</v>
      </c>
      <c r="N45" s="64">
        <f t="shared" si="3"/>
        <v>-57.956000000000003</v>
      </c>
      <c r="O45" s="64">
        <f t="shared" si="4"/>
        <v>170.93</v>
      </c>
      <c r="P45" s="66">
        <v>24.625</v>
      </c>
      <c r="Q45" s="67">
        <v>764.84199999999998</v>
      </c>
      <c r="R45" s="68">
        <f t="shared" si="5"/>
        <v>0.50955496335776151</v>
      </c>
      <c r="T45">
        <v>1501</v>
      </c>
      <c r="V45" s="35"/>
    </row>
    <row r="46" spans="1:26">
      <c r="A46" s="28">
        <f>A45+7</f>
        <v>45840</v>
      </c>
      <c r="B46" s="21">
        <v>57.505000000000003</v>
      </c>
      <c r="C46" s="22">
        <v>96.326999999999998</v>
      </c>
      <c r="D46" s="21">
        <f t="shared" si="1"/>
        <v>153.83199999999999</v>
      </c>
      <c r="E46" s="21">
        <v>30.628</v>
      </c>
      <c r="F46" s="21">
        <v>9.0549999999999997</v>
      </c>
      <c r="G46" s="21">
        <v>0.11</v>
      </c>
      <c r="H46" s="21">
        <v>45.713000000000001</v>
      </c>
      <c r="I46" s="21">
        <f t="shared" si="6"/>
        <v>239.33799999999999</v>
      </c>
      <c r="J46" s="21">
        <v>18.326000000000001</v>
      </c>
      <c r="K46" s="21">
        <f t="shared" si="2"/>
        <v>221.012</v>
      </c>
      <c r="L46" s="30">
        <v>59.545000000000002</v>
      </c>
      <c r="M46" s="83">
        <v>104.099</v>
      </c>
      <c r="N46" s="21">
        <f t="shared" si="3"/>
        <v>-44.554000000000002</v>
      </c>
      <c r="O46" s="21">
        <f t="shared" si="4"/>
        <v>176.458</v>
      </c>
      <c r="P46" s="23">
        <v>26.324999999999999</v>
      </c>
      <c r="Q46" s="25">
        <v>709.76599999999996</v>
      </c>
      <c r="R46" s="24">
        <f t="shared" si="5"/>
        <v>0.50195615275813288</v>
      </c>
      <c r="T46">
        <v>1414</v>
      </c>
    </row>
    <row r="47" spans="1:26">
      <c r="A47" s="28">
        <f t="shared" ref="A47:A72" si="7">A46+7</f>
        <v>45847</v>
      </c>
      <c r="B47" s="21">
        <v>53.137</v>
      </c>
      <c r="C47" s="22">
        <v>56.667000000000002</v>
      </c>
      <c r="D47" s="21">
        <f t="shared" si="1"/>
        <v>109.804</v>
      </c>
      <c r="E47" s="21">
        <v>46.009</v>
      </c>
      <c r="F47" s="21">
        <v>9.907</v>
      </c>
      <c r="G47" s="21">
        <v>0.33600000000000002</v>
      </c>
      <c r="H47" s="21">
        <v>44.112000000000002</v>
      </c>
      <c r="I47" s="21">
        <f t="shared" si="6"/>
        <v>210.16800000000001</v>
      </c>
      <c r="J47" s="21">
        <v>26.515000000000001</v>
      </c>
      <c r="K47" s="21">
        <f t="shared" si="2"/>
        <v>183.65300000000002</v>
      </c>
      <c r="L47" s="30">
        <v>73.09</v>
      </c>
      <c r="M47" s="83">
        <v>95.575000000000003</v>
      </c>
      <c r="N47" s="21">
        <f t="shared" si="3"/>
        <v>-22.484999999999999</v>
      </c>
      <c r="O47" s="21">
        <f t="shared" si="4"/>
        <v>161.16800000000001</v>
      </c>
      <c r="P47" s="23">
        <v>16.175000000000001</v>
      </c>
      <c r="Q47" s="25">
        <v>917.93499999999995</v>
      </c>
      <c r="R47" s="24">
        <f t="shared" si="5"/>
        <v>0.64917609618104666</v>
      </c>
      <c r="T47">
        <v>1414</v>
      </c>
      <c r="V47" s="34"/>
      <c r="W47" s="34"/>
      <c r="X47" s="34"/>
      <c r="Y47" s="34"/>
      <c r="Z47" s="34"/>
    </row>
    <row r="48" spans="1:26">
      <c r="A48" s="28">
        <f t="shared" si="7"/>
        <v>45854</v>
      </c>
      <c r="B48" s="21">
        <v>48.402999999999999</v>
      </c>
      <c r="C48" s="22">
        <v>61.079000000000001</v>
      </c>
      <c r="D48" s="21">
        <f t="shared" si="1"/>
        <v>109.482</v>
      </c>
      <c r="E48" s="21">
        <v>44.182000000000002</v>
      </c>
      <c r="F48" s="21">
        <v>10.205</v>
      </c>
      <c r="G48" s="21">
        <v>0.51500000000000001</v>
      </c>
      <c r="H48" s="21">
        <v>26.106999999999999</v>
      </c>
      <c r="I48" s="21">
        <f t="shared" si="6"/>
        <v>190.49099999999999</v>
      </c>
      <c r="J48" s="21">
        <v>13.547000000000001</v>
      </c>
      <c r="K48" s="21">
        <f t="shared" si="2"/>
        <v>176.94399999999999</v>
      </c>
      <c r="L48" s="30">
        <v>82.245999999999995</v>
      </c>
      <c r="M48" s="83">
        <v>98.078999999999994</v>
      </c>
      <c r="N48" s="21">
        <f t="shared" si="3"/>
        <v>-15.832999999999998</v>
      </c>
      <c r="O48" s="21">
        <f t="shared" si="4"/>
        <v>161.11099999999999</v>
      </c>
      <c r="P48" s="23">
        <v>19.899999999999999</v>
      </c>
      <c r="Q48" s="25">
        <v>718.03300000000002</v>
      </c>
      <c r="R48" s="24">
        <f t="shared" si="5"/>
        <v>0.50780268741159829</v>
      </c>
      <c r="T48">
        <v>1414</v>
      </c>
      <c r="V48" s="34"/>
      <c r="W48" s="34"/>
      <c r="X48" s="34"/>
      <c r="Y48" s="34"/>
      <c r="Z48" s="34"/>
    </row>
    <row r="49" spans="1:55">
      <c r="A49" s="28">
        <f t="shared" si="7"/>
        <v>45861</v>
      </c>
      <c r="B49" s="21">
        <v>55.113999999999997</v>
      </c>
      <c r="C49" s="21">
        <v>64.813000000000002</v>
      </c>
      <c r="D49" s="21">
        <f t="shared" si="1"/>
        <v>119.92699999999999</v>
      </c>
      <c r="E49" s="21">
        <v>27.452000000000002</v>
      </c>
      <c r="F49" s="21">
        <v>10.282</v>
      </c>
      <c r="G49" s="21">
        <v>0.157</v>
      </c>
      <c r="H49" s="21">
        <v>38.911000000000001</v>
      </c>
      <c r="I49" s="21">
        <f t="shared" si="6"/>
        <v>196.72900000000001</v>
      </c>
      <c r="J49" s="21">
        <v>15.976000000000001</v>
      </c>
      <c r="K49" s="21">
        <f t="shared" si="2"/>
        <v>180.75300000000001</v>
      </c>
      <c r="L49" s="21">
        <v>67.876000000000005</v>
      </c>
      <c r="M49" s="21">
        <v>98.497</v>
      </c>
      <c r="N49" s="21">
        <f t="shared" si="3"/>
        <v>-30.620999999999995</v>
      </c>
      <c r="O49" s="21">
        <f t="shared" si="4"/>
        <v>150.13200000000001</v>
      </c>
      <c r="P49" s="23">
        <v>19.3</v>
      </c>
      <c r="Q49" s="25">
        <v>957.12300000000005</v>
      </c>
      <c r="R49" s="24">
        <f t="shared" si="5"/>
        <v>0.67689038189533246</v>
      </c>
      <c r="T49">
        <v>1414</v>
      </c>
    </row>
    <row r="50" spans="1:55">
      <c r="A50" s="28">
        <f t="shared" si="7"/>
        <v>45868</v>
      </c>
      <c r="B50" s="21">
        <v>58.546999999999997</v>
      </c>
      <c r="C50" s="22">
        <v>67.912000000000006</v>
      </c>
      <c r="D50" s="21">
        <f t="shared" si="1"/>
        <v>126.459</v>
      </c>
      <c r="E50" s="21">
        <v>44.595999999999997</v>
      </c>
      <c r="F50" s="21">
        <v>9.8119999999999994</v>
      </c>
      <c r="G50" s="21">
        <v>0.151</v>
      </c>
      <c r="H50" s="21">
        <v>29.007999999999999</v>
      </c>
      <c r="I50" s="21">
        <f t="shared" si="6"/>
        <v>210.02600000000004</v>
      </c>
      <c r="J50" s="21">
        <v>19.568000000000001</v>
      </c>
      <c r="K50" s="21">
        <f t="shared" si="2"/>
        <v>190.45800000000003</v>
      </c>
      <c r="L50" s="30">
        <v>59.982999999999997</v>
      </c>
      <c r="M50" s="83">
        <v>105.72499999999999</v>
      </c>
      <c r="N50" s="21">
        <f t="shared" si="3"/>
        <v>-45.741999999999997</v>
      </c>
      <c r="O50" s="21">
        <f t="shared" si="4"/>
        <v>144.71600000000004</v>
      </c>
      <c r="P50" s="23">
        <v>16.975000000000001</v>
      </c>
      <c r="Q50" s="25">
        <v>1747.7819999999999</v>
      </c>
      <c r="R50" s="24">
        <f t="shared" si="5"/>
        <v>1.236055162659123</v>
      </c>
      <c r="T50">
        <v>1414</v>
      </c>
    </row>
    <row r="51" spans="1:55">
      <c r="A51" s="63">
        <f t="shared" si="7"/>
        <v>45875</v>
      </c>
      <c r="B51" s="64">
        <v>53.35</v>
      </c>
      <c r="C51" s="65">
        <v>60.662999999999997</v>
      </c>
      <c r="D51" s="64">
        <f t="shared" si="1"/>
        <v>114.01300000000001</v>
      </c>
      <c r="E51" s="64">
        <v>37.517000000000003</v>
      </c>
      <c r="F51" s="64">
        <v>9.282</v>
      </c>
      <c r="G51" s="64">
        <v>0.317</v>
      </c>
      <c r="H51" s="64">
        <v>39.595999999999997</v>
      </c>
      <c r="I51" s="64">
        <f t="shared" si="6"/>
        <v>200.72500000000002</v>
      </c>
      <c r="J51" s="64">
        <v>17.295000000000002</v>
      </c>
      <c r="K51" s="64">
        <f t="shared" si="2"/>
        <v>183.43</v>
      </c>
      <c r="L51" s="64">
        <v>78.727000000000004</v>
      </c>
      <c r="M51" s="79">
        <v>105.837</v>
      </c>
      <c r="N51" s="64">
        <f t="shared" si="3"/>
        <v>-27.11</v>
      </c>
      <c r="O51" s="64">
        <f t="shared" si="4"/>
        <v>156.32</v>
      </c>
      <c r="P51" s="66">
        <v>18.05</v>
      </c>
      <c r="Q51" s="67">
        <v>1374.0260000000001</v>
      </c>
      <c r="R51" s="68">
        <f t="shared" si="5"/>
        <v>1.1393250414593699</v>
      </c>
      <c r="T51">
        <v>1206</v>
      </c>
      <c r="V51" s="34"/>
      <c r="W51" s="34"/>
      <c r="X51" s="34"/>
      <c r="Y51" s="34"/>
      <c r="Z51" s="34"/>
      <c r="AN51" s="34"/>
      <c r="AO51" s="34"/>
      <c r="AP51" s="34"/>
      <c r="AQ51" s="34"/>
      <c r="AR51" s="34"/>
      <c r="AS51" s="34"/>
      <c r="AT51" s="34"/>
      <c r="AU51" s="34"/>
      <c r="AV51" s="34"/>
    </row>
    <row r="52" spans="1:55">
      <c r="A52" s="63">
        <f t="shared" si="7"/>
        <v>45882</v>
      </c>
      <c r="B52" s="64">
        <v>52.508000000000003</v>
      </c>
      <c r="C52" s="65">
        <v>72.704999999999998</v>
      </c>
      <c r="D52" s="64">
        <f t="shared" si="1"/>
        <v>125.21299999999999</v>
      </c>
      <c r="E52" s="64">
        <v>36.616999999999997</v>
      </c>
      <c r="F52" s="64">
        <v>8.9670000000000005</v>
      </c>
      <c r="G52" s="64">
        <v>0.158</v>
      </c>
      <c r="H52" s="64">
        <v>40.095999999999997</v>
      </c>
      <c r="I52" s="64">
        <f t="shared" si="6"/>
        <v>211.05099999999999</v>
      </c>
      <c r="J52" s="64">
        <v>16.728000000000002</v>
      </c>
      <c r="K52" s="64">
        <f t="shared" si="2"/>
        <v>194.32299999999998</v>
      </c>
      <c r="L52" s="64">
        <v>59.45</v>
      </c>
      <c r="M52" s="79">
        <v>82.269000000000005</v>
      </c>
      <c r="N52" s="64">
        <f t="shared" si="3"/>
        <v>-22.819000000000003</v>
      </c>
      <c r="O52" s="64">
        <f t="shared" si="4"/>
        <v>171.50399999999996</v>
      </c>
      <c r="P52" s="66">
        <v>26.55</v>
      </c>
      <c r="Q52" s="67">
        <v>871.89</v>
      </c>
      <c r="R52" s="68">
        <f t="shared" si="5"/>
        <v>0.7229601990049751</v>
      </c>
      <c r="T52">
        <v>1206</v>
      </c>
      <c r="V52" s="34"/>
      <c r="W52" s="34"/>
      <c r="X52" s="34"/>
      <c r="Y52" s="34"/>
      <c r="Z52" s="34"/>
    </row>
    <row r="53" spans="1:55">
      <c r="A53" s="63">
        <f t="shared" si="7"/>
        <v>45889</v>
      </c>
      <c r="B53" s="64">
        <v>48.255000000000003</v>
      </c>
      <c r="C53" s="65">
        <v>79.504999999999995</v>
      </c>
      <c r="D53" s="64">
        <f t="shared" si="1"/>
        <v>127.75999999999999</v>
      </c>
      <c r="E53" s="64">
        <v>36.963999999999999</v>
      </c>
      <c r="F53" s="64">
        <v>8.6479999999999997</v>
      </c>
      <c r="G53" s="64">
        <v>0.11899999999999999</v>
      </c>
      <c r="H53" s="64">
        <v>15.499000000000001</v>
      </c>
      <c r="I53" s="64">
        <f t="shared" si="6"/>
        <v>188.98999999999998</v>
      </c>
      <c r="J53" s="64">
        <v>5.4889999999999999</v>
      </c>
      <c r="K53" s="64">
        <f t="shared" si="2"/>
        <v>183.50099999999998</v>
      </c>
      <c r="L53" s="64">
        <v>76.850999999999999</v>
      </c>
      <c r="M53" s="79">
        <v>97.509</v>
      </c>
      <c r="N53" s="64">
        <f t="shared" si="3"/>
        <v>-20.658000000000001</v>
      </c>
      <c r="O53" s="64">
        <f t="shared" si="4"/>
        <v>162.84299999999996</v>
      </c>
      <c r="P53" s="66">
        <v>18.675000000000001</v>
      </c>
      <c r="Q53" s="67">
        <v>775.59299999999996</v>
      </c>
      <c r="R53" s="68">
        <f t="shared" si="5"/>
        <v>0.64311194029850738</v>
      </c>
      <c r="T53">
        <v>1206</v>
      </c>
    </row>
    <row r="54" spans="1:55">
      <c r="A54" s="63">
        <f t="shared" si="7"/>
        <v>45896</v>
      </c>
      <c r="B54" s="64">
        <v>48.18</v>
      </c>
      <c r="C54" s="65">
        <v>86.122</v>
      </c>
      <c r="D54" s="64">
        <f t="shared" si="1"/>
        <v>134.30199999999999</v>
      </c>
      <c r="E54" s="64">
        <v>37.006999999999998</v>
      </c>
      <c r="F54" s="64">
        <v>8.7029999999999994</v>
      </c>
      <c r="G54" s="64">
        <v>0.26</v>
      </c>
      <c r="H54" s="64">
        <v>24.797999999999998</v>
      </c>
      <c r="I54" s="64">
        <f t="shared" si="6"/>
        <v>205.07</v>
      </c>
      <c r="J54" s="64">
        <v>13.894</v>
      </c>
      <c r="K54" s="64">
        <f t="shared" si="2"/>
        <v>191.17599999999999</v>
      </c>
      <c r="L54" s="64">
        <v>65.156000000000006</v>
      </c>
      <c r="M54" s="79">
        <v>91.941000000000003</v>
      </c>
      <c r="N54" s="64">
        <f t="shared" si="3"/>
        <v>-26.784999999999997</v>
      </c>
      <c r="O54" s="64">
        <f t="shared" si="4"/>
        <v>164.39099999999999</v>
      </c>
      <c r="P54" s="66">
        <v>20.55</v>
      </c>
      <c r="Q54" s="67">
        <v>994.9</v>
      </c>
      <c r="R54" s="68">
        <f t="shared" si="5"/>
        <v>0.82495854063018237</v>
      </c>
      <c r="T54">
        <v>1206</v>
      </c>
    </row>
    <row r="55" spans="1:55">
      <c r="A55" s="28">
        <f t="shared" si="7"/>
        <v>45903</v>
      </c>
      <c r="B55" s="21">
        <v>60.805999999999997</v>
      </c>
      <c r="C55" s="22">
        <v>51.537999999999997</v>
      </c>
      <c r="D55" s="21">
        <f t="shared" si="1"/>
        <v>112.34399999999999</v>
      </c>
      <c r="E55" s="21">
        <v>37.426000000000002</v>
      </c>
      <c r="F55" s="21">
        <v>8.8520000000000003</v>
      </c>
      <c r="G55" s="21">
        <v>0.51900000000000002</v>
      </c>
      <c r="H55" s="21">
        <v>34.79</v>
      </c>
      <c r="I55" s="21">
        <f t="shared" si="6"/>
        <v>193.93099999999998</v>
      </c>
      <c r="J55" s="21">
        <v>11.795999999999999</v>
      </c>
      <c r="K55" s="21">
        <f t="shared" si="2"/>
        <v>182.13499999999999</v>
      </c>
      <c r="L55" s="30">
        <v>84.260999999999996</v>
      </c>
      <c r="M55" s="83">
        <v>104.015</v>
      </c>
      <c r="N55" s="21">
        <f t="shared" si="3"/>
        <v>-19.754000000000005</v>
      </c>
      <c r="O55" s="21">
        <f t="shared" si="4"/>
        <v>162.38099999999997</v>
      </c>
      <c r="P55" s="23">
        <v>18.55</v>
      </c>
      <c r="Q55" s="25">
        <v>1131.654</v>
      </c>
      <c r="R55" s="24">
        <f t="shared" si="5"/>
        <v>1.1083780607247797</v>
      </c>
      <c r="T55">
        <v>1021</v>
      </c>
    </row>
    <row r="56" spans="1:55">
      <c r="A56" s="28">
        <f t="shared" si="7"/>
        <v>45910</v>
      </c>
      <c r="B56" s="21">
        <v>66.938000000000002</v>
      </c>
      <c r="C56" s="22">
        <v>90.006</v>
      </c>
      <c r="D56" s="21">
        <f t="shared" si="1"/>
        <v>156.94400000000002</v>
      </c>
      <c r="E56" s="21">
        <v>37.521999999999998</v>
      </c>
      <c r="F56" s="21">
        <v>8.5749999999999993</v>
      </c>
      <c r="G56" s="21">
        <v>0.08</v>
      </c>
      <c r="H56" s="21">
        <v>21.594000000000001</v>
      </c>
      <c r="I56" s="21">
        <f t="shared" si="6"/>
        <v>224.715</v>
      </c>
      <c r="J56" s="21">
        <v>3.1739999999999999</v>
      </c>
      <c r="K56" s="21">
        <f t="shared" si="2"/>
        <v>221.541</v>
      </c>
      <c r="L56" s="30">
        <v>63.234000000000002</v>
      </c>
      <c r="M56" s="83">
        <v>120.158</v>
      </c>
      <c r="N56" s="21">
        <f t="shared" si="3"/>
        <v>-56.923999999999999</v>
      </c>
      <c r="O56" s="21">
        <f t="shared" si="4"/>
        <v>164.61699999999999</v>
      </c>
      <c r="P56" s="23">
        <v>16.324999999999999</v>
      </c>
      <c r="Q56" s="25">
        <v>1085.3140000000001</v>
      </c>
      <c r="R56" s="24">
        <f t="shared" si="5"/>
        <v>1.0629911851126348</v>
      </c>
      <c r="T56">
        <v>1021</v>
      </c>
      <c r="W56" s="37"/>
      <c r="X56" s="37"/>
      <c r="Y56" s="37"/>
      <c r="Z56" s="37"/>
      <c r="AA56" s="37"/>
      <c r="AB56" s="36"/>
      <c r="AC56" s="38"/>
      <c r="AD56" s="37"/>
      <c r="AE56" s="37"/>
      <c r="AF56" s="37"/>
      <c r="AG56" s="37"/>
      <c r="AH56" s="37"/>
      <c r="AI56" s="36"/>
      <c r="AJ56" s="38"/>
      <c r="AK56" s="37"/>
      <c r="AL56" s="37"/>
      <c r="AM56" s="37"/>
      <c r="AN56" s="37"/>
      <c r="AO56" s="37"/>
      <c r="AP56" s="36"/>
      <c r="AQ56" s="38"/>
      <c r="AR56" s="37"/>
      <c r="AS56" s="37"/>
      <c r="AT56" s="37"/>
      <c r="AU56" s="37"/>
      <c r="AV56" s="37"/>
      <c r="AW56" s="36"/>
      <c r="AX56" s="38"/>
      <c r="AY56" s="37"/>
      <c r="AZ56" s="37"/>
      <c r="BA56" s="37"/>
      <c r="BB56" s="37"/>
      <c r="BC56" s="37"/>
    </row>
    <row r="57" spans="1:55">
      <c r="A57" s="28">
        <f t="shared" si="7"/>
        <v>45917</v>
      </c>
      <c r="B57" s="21">
        <v>47.978000000000002</v>
      </c>
      <c r="C57" s="22">
        <v>59.503</v>
      </c>
      <c r="D57" s="21">
        <f t="shared" si="1"/>
        <v>107.48099999999999</v>
      </c>
      <c r="E57" s="21">
        <v>37.622</v>
      </c>
      <c r="F57" s="21">
        <v>8.5280000000000005</v>
      </c>
      <c r="G57" s="21">
        <v>0.109</v>
      </c>
      <c r="H57" s="21">
        <v>31.591000000000001</v>
      </c>
      <c r="I57" s="21">
        <f t="shared" si="6"/>
        <v>185.33100000000002</v>
      </c>
      <c r="J57" s="21">
        <v>12.253</v>
      </c>
      <c r="K57" s="21">
        <f t="shared" si="2"/>
        <v>173.07800000000003</v>
      </c>
      <c r="L57" s="30">
        <v>87.525000000000006</v>
      </c>
      <c r="M57" s="83">
        <v>96.483000000000004</v>
      </c>
      <c r="N57" s="21">
        <f t="shared" si="3"/>
        <v>-8.9579999999999984</v>
      </c>
      <c r="O57" s="21">
        <f t="shared" si="4"/>
        <v>164.12000000000003</v>
      </c>
      <c r="P57" s="23">
        <v>15.475</v>
      </c>
      <c r="Q57" s="25">
        <v>848.21699999999998</v>
      </c>
      <c r="R57" s="24">
        <f t="shared" si="5"/>
        <v>0.83077081292850141</v>
      </c>
      <c r="T57">
        <v>1021</v>
      </c>
      <c r="W57" s="39"/>
      <c r="X57" s="39"/>
      <c r="Y57" s="39"/>
      <c r="Z57" s="39"/>
      <c r="AA57" s="39"/>
      <c r="AB57" s="36"/>
      <c r="AC57" s="40"/>
      <c r="AI57" s="36"/>
      <c r="AJ57" s="40"/>
      <c r="AP57" s="36"/>
      <c r="AQ57" s="40"/>
      <c r="AW57" s="36"/>
      <c r="AX57" s="40"/>
    </row>
    <row r="58" spans="1:55">
      <c r="A58" s="28">
        <f t="shared" si="7"/>
        <v>45924</v>
      </c>
      <c r="B58" s="21">
        <v>58.76</v>
      </c>
      <c r="C58" s="22">
        <v>83.44</v>
      </c>
      <c r="D58" s="21">
        <f t="shared" si="1"/>
        <v>142.19999999999999</v>
      </c>
      <c r="E58" s="21">
        <v>37.848999999999997</v>
      </c>
      <c r="F58" s="21">
        <v>8.859</v>
      </c>
      <c r="G58" s="21">
        <v>0.14099999999999999</v>
      </c>
      <c r="H58" s="21">
        <v>9.2970000000000006</v>
      </c>
      <c r="I58" s="21">
        <f t="shared" si="6"/>
        <v>198.34599999999998</v>
      </c>
      <c r="J58" s="21">
        <v>7.1509999999999998</v>
      </c>
      <c r="K58" s="21">
        <f t="shared" si="2"/>
        <v>191.19499999999996</v>
      </c>
      <c r="L58" s="30">
        <v>80.486999999999995</v>
      </c>
      <c r="M58" s="83">
        <v>107.739</v>
      </c>
      <c r="N58" s="21">
        <f t="shared" si="3"/>
        <v>-27.25200000000001</v>
      </c>
      <c r="O58" s="21">
        <f t="shared" si="4"/>
        <v>163.94299999999996</v>
      </c>
      <c r="P58" s="23">
        <v>10.675000000000001</v>
      </c>
      <c r="Q58" s="25">
        <v>1116.027</v>
      </c>
      <c r="R58" s="24">
        <f t="shared" si="5"/>
        <v>1.0930724779627816</v>
      </c>
      <c r="T58">
        <v>1021</v>
      </c>
      <c r="W58" s="39"/>
      <c r="X58" s="39"/>
      <c r="Y58" s="39"/>
      <c r="Z58" s="39"/>
      <c r="AA58" s="39"/>
    </row>
    <row r="59" spans="1:55">
      <c r="A59" s="63">
        <f t="shared" si="7"/>
        <v>45931</v>
      </c>
      <c r="B59" s="64">
        <v>47.389000000000003</v>
      </c>
      <c r="C59" s="65">
        <v>69.210999999999999</v>
      </c>
      <c r="D59" s="64">
        <f t="shared" si="1"/>
        <v>116.6</v>
      </c>
      <c r="E59" s="64">
        <v>37.898000000000003</v>
      </c>
      <c r="F59" s="64">
        <v>8.5570000000000004</v>
      </c>
      <c r="G59" s="64">
        <v>0.30499999999999999</v>
      </c>
      <c r="H59" s="64">
        <v>24.632000000000001</v>
      </c>
      <c r="I59" s="64">
        <f t="shared" si="6"/>
        <v>187.99199999999999</v>
      </c>
      <c r="J59" s="64">
        <v>5.7290000000000001</v>
      </c>
      <c r="K59" s="64">
        <f t="shared" si="2"/>
        <v>182.26299999999998</v>
      </c>
      <c r="L59" s="64">
        <v>82.584999999999994</v>
      </c>
      <c r="M59" s="79">
        <v>91.417000000000002</v>
      </c>
      <c r="N59" s="64">
        <f t="shared" si="3"/>
        <v>-8.8320000000000078</v>
      </c>
      <c r="O59" s="64">
        <f t="shared" si="4"/>
        <v>173.43099999999998</v>
      </c>
      <c r="P59" s="66">
        <v>10.8</v>
      </c>
      <c r="Q59" s="67">
        <v>963.60799999999995</v>
      </c>
      <c r="R59" s="68">
        <f t="shared" si="5"/>
        <v>1.1127113163972286</v>
      </c>
      <c r="T59">
        <v>866</v>
      </c>
      <c r="W59" s="39"/>
      <c r="X59" s="39"/>
      <c r="Y59" s="39"/>
      <c r="Z59" s="39"/>
      <c r="AA59" s="39"/>
    </row>
    <row r="60" spans="1:55">
      <c r="A60" s="63">
        <f t="shared" si="7"/>
        <v>45938</v>
      </c>
      <c r="B60" s="64">
        <v>40.085000000000001</v>
      </c>
      <c r="C60" s="65">
        <v>72.477000000000004</v>
      </c>
      <c r="D60" s="64">
        <f t="shared" si="1"/>
        <v>112.56200000000001</v>
      </c>
      <c r="E60" s="64">
        <v>46.43</v>
      </c>
      <c r="F60" s="64">
        <v>9.5069999999999997</v>
      </c>
      <c r="G60" s="64">
        <v>0.13</v>
      </c>
      <c r="H60" s="64">
        <v>18.724</v>
      </c>
      <c r="I60" s="64">
        <f t="shared" si="6"/>
        <v>187.35300000000001</v>
      </c>
      <c r="J60" s="64">
        <v>7.2309999999999999</v>
      </c>
      <c r="K60" s="64">
        <f t="shared" si="2"/>
        <v>180.12200000000001</v>
      </c>
      <c r="L60" s="64">
        <v>63.459000000000003</v>
      </c>
      <c r="M60" s="79">
        <v>74.004000000000005</v>
      </c>
      <c r="N60" s="64">
        <f t="shared" si="3"/>
        <v>-10.545000000000002</v>
      </c>
      <c r="O60" s="64">
        <f t="shared" si="4"/>
        <v>169.577</v>
      </c>
      <c r="P60" s="66">
        <v>11.35</v>
      </c>
      <c r="Q60" s="67">
        <v>834.24400000000003</v>
      </c>
      <c r="R60" s="68">
        <f t="shared" si="5"/>
        <v>0.96333025404157047</v>
      </c>
      <c r="T60">
        <v>866</v>
      </c>
      <c r="W60" s="39"/>
      <c r="X60" s="39"/>
      <c r="Y60" s="39"/>
      <c r="Z60" s="39"/>
      <c r="AA60" s="39"/>
      <c r="AB60" s="34"/>
      <c r="AC60" s="34"/>
      <c r="AD60" s="34"/>
      <c r="AE60" s="34"/>
    </row>
    <row r="61" spans="1:55">
      <c r="A61" s="63">
        <f t="shared" si="7"/>
        <v>45945</v>
      </c>
      <c r="B61" s="64">
        <v>33.963000000000001</v>
      </c>
      <c r="C61" s="65">
        <v>81.858999999999995</v>
      </c>
      <c r="D61" s="64">
        <f t="shared" si="1"/>
        <v>115.822</v>
      </c>
      <c r="E61" s="64">
        <v>46.563000000000002</v>
      </c>
      <c r="F61" s="64">
        <v>9.8510000000000009</v>
      </c>
      <c r="G61" s="64">
        <v>0.63900000000000001</v>
      </c>
      <c r="H61" s="64">
        <v>14.718999999999999</v>
      </c>
      <c r="I61" s="64">
        <f t="shared" si="6"/>
        <v>187.59399999999999</v>
      </c>
      <c r="J61" s="64">
        <v>1.9179999999999999</v>
      </c>
      <c r="K61" s="64">
        <f t="shared" si="2"/>
        <v>185.67599999999999</v>
      </c>
      <c r="L61" s="64">
        <v>77.528000000000006</v>
      </c>
      <c r="M61" s="79">
        <v>87.156999999999996</v>
      </c>
      <c r="N61" s="64">
        <f t="shared" si="3"/>
        <v>-9.6289999999999907</v>
      </c>
      <c r="O61" s="64">
        <f t="shared" si="4"/>
        <v>176.047</v>
      </c>
      <c r="P61" s="66">
        <v>9.25</v>
      </c>
      <c r="Q61" s="67">
        <v>713.28700000000003</v>
      </c>
      <c r="R61" s="68">
        <f t="shared" si="5"/>
        <v>0.82365704387990768</v>
      </c>
      <c r="T61">
        <v>866</v>
      </c>
      <c r="AB61" s="34"/>
      <c r="AC61" s="34"/>
      <c r="AD61" s="34"/>
      <c r="AE61" s="34"/>
    </row>
    <row r="62" spans="1:55">
      <c r="A62" s="63">
        <f t="shared" si="7"/>
        <v>45952</v>
      </c>
      <c r="B62" s="64">
        <v>35.253999999999998</v>
      </c>
      <c r="C62" s="65">
        <v>78.546999999999997</v>
      </c>
      <c r="D62" s="64">
        <f t="shared" si="1"/>
        <v>113.80099999999999</v>
      </c>
      <c r="E62" s="64">
        <v>46.274999999999999</v>
      </c>
      <c r="F62" s="64">
        <v>9.7189999999999994</v>
      </c>
      <c r="G62" s="64">
        <v>1.0489999999999999</v>
      </c>
      <c r="H62" s="64">
        <v>10.212999999999999</v>
      </c>
      <c r="I62" s="64">
        <f t="shared" si="6"/>
        <v>181.05699999999999</v>
      </c>
      <c r="J62" s="64">
        <v>5.8920000000000003</v>
      </c>
      <c r="K62" s="64">
        <f t="shared" si="2"/>
        <v>175.16499999999999</v>
      </c>
      <c r="L62" s="64">
        <v>91.608999999999995</v>
      </c>
      <c r="M62" s="79">
        <v>93.991</v>
      </c>
      <c r="N62" s="64">
        <f t="shared" si="3"/>
        <v>-2.382000000000005</v>
      </c>
      <c r="O62" s="64">
        <f t="shared" si="4"/>
        <v>172.78299999999999</v>
      </c>
      <c r="P62" s="66">
        <v>13.975</v>
      </c>
      <c r="Q62" s="67">
        <v>759.80799999999999</v>
      </c>
      <c r="R62" s="68">
        <f t="shared" si="5"/>
        <v>0.8773764434180138</v>
      </c>
      <c r="T62">
        <v>866</v>
      </c>
    </row>
    <row r="63" spans="1:55">
      <c r="A63" s="63">
        <f t="shared" si="7"/>
        <v>45959</v>
      </c>
      <c r="B63" s="64">
        <v>42.395000000000003</v>
      </c>
      <c r="C63" s="65">
        <v>55.86</v>
      </c>
      <c r="D63" s="64">
        <f t="shared" si="1"/>
        <v>98.254999999999995</v>
      </c>
      <c r="E63" s="64">
        <v>46.74</v>
      </c>
      <c r="F63" s="64">
        <v>9.9719999999999995</v>
      </c>
      <c r="G63" s="64">
        <v>0.995</v>
      </c>
      <c r="H63" s="64">
        <v>16.120999999999999</v>
      </c>
      <c r="I63" s="64">
        <f t="shared" si="6"/>
        <v>172.08300000000003</v>
      </c>
      <c r="J63" s="64">
        <v>5.3810000000000002</v>
      </c>
      <c r="K63" s="64">
        <f t="shared" si="2"/>
        <v>166.70200000000003</v>
      </c>
      <c r="L63" s="64">
        <v>96.643000000000001</v>
      </c>
      <c r="M63" s="79">
        <v>78.450999999999993</v>
      </c>
      <c r="N63" s="64">
        <f t="shared" si="3"/>
        <v>18.192000000000007</v>
      </c>
      <c r="O63" s="64">
        <f t="shared" si="4"/>
        <v>184.89400000000003</v>
      </c>
      <c r="P63" s="66">
        <v>9.0250000000000004</v>
      </c>
      <c r="Q63" s="67">
        <v>1369.107</v>
      </c>
      <c r="R63" s="68">
        <f t="shared" si="5"/>
        <v>1.5809549653579675</v>
      </c>
      <c r="T63">
        <v>866</v>
      </c>
    </row>
    <row r="64" spans="1:55">
      <c r="A64" s="28">
        <f t="shared" si="7"/>
        <v>45966</v>
      </c>
      <c r="B64" s="21">
        <v>42.777000000000001</v>
      </c>
      <c r="C64" s="22">
        <v>44.268000000000001</v>
      </c>
      <c r="D64" s="21">
        <f t="shared" si="1"/>
        <v>87.045000000000002</v>
      </c>
      <c r="E64" s="21">
        <v>46.845999999999997</v>
      </c>
      <c r="F64" s="21">
        <v>9.6229999999999993</v>
      </c>
      <c r="G64" s="21">
        <v>0.253</v>
      </c>
      <c r="H64" s="21">
        <v>17.600000000000001</v>
      </c>
      <c r="I64" s="21">
        <f t="shared" si="6"/>
        <v>161.36699999999996</v>
      </c>
      <c r="J64" s="21">
        <v>7.1639999999999997</v>
      </c>
      <c r="K64" s="21">
        <f t="shared" si="2"/>
        <v>154.20299999999997</v>
      </c>
      <c r="L64" s="30">
        <v>99.117999999999995</v>
      </c>
      <c r="M64" s="83">
        <v>68.753</v>
      </c>
      <c r="N64" s="21">
        <f t="shared" si="3"/>
        <v>30.364999999999995</v>
      </c>
      <c r="O64" s="21">
        <f t="shared" si="4"/>
        <v>184.56799999999998</v>
      </c>
      <c r="P64" s="23">
        <v>7.35</v>
      </c>
      <c r="Q64" s="25">
        <v>1242.8240000000001</v>
      </c>
      <c r="R64" s="24">
        <f t="shared" si="5"/>
        <v>1.4955764139590855</v>
      </c>
      <c r="T64">
        <v>831</v>
      </c>
    </row>
    <row r="65" spans="1:20">
      <c r="A65" s="28">
        <f t="shared" si="7"/>
        <v>45973</v>
      </c>
      <c r="B65" s="21">
        <v>35.747</v>
      </c>
      <c r="C65" s="22">
        <v>70.658000000000001</v>
      </c>
      <c r="D65" s="21">
        <f t="shared" si="1"/>
        <v>106.405</v>
      </c>
      <c r="E65" s="21">
        <v>46.741999999999997</v>
      </c>
      <c r="F65" s="21">
        <v>10.039999999999999</v>
      </c>
      <c r="G65" s="21">
        <v>1.151</v>
      </c>
      <c r="H65" s="21">
        <v>14</v>
      </c>
      <c r="I65" s="21">
        <f t="shared" si="6"/>
        <v>178.33799999999999</v>
      </c>
      <c r="J65" s="21">
        <v>0.54700000000000004</v>
      </c>
      <c r="K65" s="21">
        <f t="shared" si="2"/>
        <v>177.791</v>
      </c>
      <c r="L65" s="30">
        <v>93.28</v>
      </c>
      <c r="M65" s="83">
        <v>80.161000000000001</v>
      </c>
      <c r="N65" s="21">
        <f t="shared" si="3"/>
        <v>13.119</v>
      </c>
      <c r="O65" s="21">
        <f t="shared" si="4"/>
        <v>190.91</v>
      </c>
      <c r="P65" s="23">
        <v>7.85</v>
      </c>
      <c r="Q65" s="25">
        <v>802.04499999999996</v>
      </c>
      <c r="R65" s="24">
        <f t="shared" si="5"/>
        <v>0.96515643802647411</v>
      </c>
      <c r="T65">
        <v>831</v>
      </c>
    </row>
    <row r="66" spans="1:20">
      <c r="A66" s="28">
        <f t="shared" si="7"/>
        <v>45980</v>
      </c>
      <c r="B66" s="21">
        <v>35.298999999999999</v>
      </c>
      <c r="C66" s="22">
        <v>85.573999999999998</v>
      </c>
      <c r="D66" s="21">
        <f t="shared" si="1"/>
        <v>120.87299999999999</v>
      </c>
      <c r="E66" s="21">
        <v>46.802</v>
      </c>
      <c r="F66" s="21">
        <v>10.922000000000001</v>
      </c>
      <c r="G66" s="21">
        <v>0.67100000000000004</v>
      </c>
      <c r="H66" s="21">
        <v>11.4</v>
      </c>
      <c r="I66" s="21">
        <f t="shared" si="6"/>
        <v>190.66799999999998</v>
      </c>
      <c r="J66" s="21">
        <v>1.615</v>
      </c>
      <c r="K66" s="21">
        <f t="shared" si="2"/>
        <v>189.05299999999997</v>
      </c>
      <c r="L66" s="30">
        <v>92.781000000000006</v>
      </c>
      <c r="M66" s="83">
        <v>72.031000000000006</v>
      </c>
      <c r="N66" s="21">
        <f t="shared" si="3"/>
        <v>20.75</v>
      </c>
      <c r="O66" s="21">
        <f t="shared" si="4"/>
        <v>209.80299999999997</v>
      </c>
      <c r="P66" s="23">
        <v>2.15</v>
      </c>
      <c r="Q66" s="25">
        <v>723.61699999999996</v>
      </c>
      <c r="R66" s="24">
        <f t="shared" si="5"/>
        <v>0.87077858002406738</v>
      </c>
      <c r="T66">
        <v>831</v>
      </c>
    </row>
    <row r="67" spans="1:20">
      <c r="A67" s="28">
        <f t="shared" si="7"/>
        <v>45987</v>
      </c>
      <c r="B67" s="21">
        <v>43.326000000000001</v>
      </c>
      <c r="C67" s="22">
        <v>98.283000000000001</v>
      </c>
      <c r="D67" s="21">
        <f t="shared" si="1"/>
        <v>141.60900000000001</v>
      </c>
      <c r="E67" s="21">
        <v>46.454999999999998</v>
      </c>
      <c r="F67" s="21">
        <v>11.669</v>
      </c>
      <c r="G67" s="21">
        <v>0.34799999999999998</v>
      </c>
      <c r="H67" s="21">
        <v>3.1</v>
      </c>
      <c r="I67" s="21">
        <f t="shared" si="6"/>
        <v>203.18100000000004</v>
      </c>
      <c r="J67" s="21">
        <v>11.757999999999999</v>
      </c>
      <c r="K67" s="21">
        <f t="shared" si="2"/>
        <v>191.42300000000003</v>
      </c>
      <c r="L67" s="30">
        <v>85.534999999999997</v>
      </c>
      <c r="M67" s="83">
        <v>59.468000000000004</v>
      </c>
      <c r="N67" s="21">
        <f t="shared" si="3"/>
        <v>26.066999999999993</v>
      </c>
      <c r="O67" s="21">
        <f t="shared" si="4"/>
        <v>217.49</v>
      </c>
      <c r="P67" s="23">
        <v>2.6749999999999998</v>
      </c>
      <c r="Q67" s="25">
        <v>1402.874</v>
      </c>
      <c r="R67" s="24">
        <f t="shared" si="5"/>
        <v>1.6881756919374249</v>
      </c>
      <c r="T67">
        <v>831</v>
      </c>
    </row>
    <row r="68" spans="1:20">
      <c r="A68" s="63">
        <f t="shared" si="7"/>
        <v>45994</v>
      </c>
      <c r="B68" s="64">
        <v>41.271000000000001</v>
      </c>
      <c r="C68" s="65">
        <v>129.62299999999999</v>
      </c>
      <c r="D68" s="64">
        <f t="shared" si="1"/>
        <v>170.89400000000001</v>
      </c>
      <c r="E68" s="64">
        <v>46.895000000000003</v>
      </c>
      <c r="F68" s="64">
        <v>13.097</v>
      </c>
      <c r="G68" s="64">
        <v>0.372</v>
      </c>
      <c r="H68" s="64">
        <v>5.0140000000000002</v>
      </c>
      <c r="I68" s="64">
        <f t="shared" si="6"/>
        <v>236.27200000000005</v>
      </c>
      <c r="J68" s="64">
        <v>9.33</v>
      </c>
      <c r="K68" s="64">
        <f t="shared" si="2"/>
        <v>226.94200000000004</v>
      </c>
      <c r="L68" s="64">
        <v>79.694999999999993</v>
      </c>
      <c r="M68" s="79">
        <v>89.603999999999999</v>
      </c>
      <c r="N68" s="64">
        <f t="shared" si="3"/>
        <v>-9.909000000000006</v>
      </c>
      <c r="O68" s="64">
        <f t="shared" si="4"/>
        <v>217.03300000000002</v>
      </c>
      <c r="P68" s="66">
        <v>2.75</v>
      </c>
      <c r="Q68" s="67">
        <v>947.29600000000005</v>
      </c>
      <c r="R68" s="68">
        <f t="shared" si="5"/>
        <v>1.1468474576271186</v>
      </c>
      <c r="T68">
        <v>826</v>
      </c>
    </row>
    <row r="69" spans="1:20">
      <c r="A69" s="63">
        <f t="shared" si="7"/>
        <v>46001</v>
      </c>
      <c r="B69" s="64">
        <v>42.417999999999999</v>
      </c>
      <c r="C69" s="65">
        <v>84.703999999999994</v>
      </c>
      <c r="D69" s="64">
        <f t="shared" si="1"/>
        <v>127.12199999999999</v>
      </c>
      <c r="E69" s="64">
        <v>46.819000000000003</v>
      </c>
      <c r="F69" s="64">
        <v>9.0980000000000008</v>
      </c>
      <c r="G69" s="64">
        <v>0.27900000000000003</v>
      </c>
      <c r="H69" s="64">
        <v>6.3810000000000002</v>
      </c>
      <c r="I69" s="64">
        <f t="shared" si="6"/>
        <v>189.69899999999998</v>
      </c>
      <c r="J69" s="64">
        <v>4.0220000000000002</v>
      </c>
      <c r="K69" s="64">
        <f t="shared" si="2"/>
        <v>185.67699999999999</v>
      </c>
      <c r="L69" s="64">
        <v>96.010999999999996</v>
      </c>
      <c r="M69" s="79">
        <v>85.912000000000006</v>
      </c>
      <c r="N69" s="64">
        <f t="shared" si="3"/>
        <v>10.09899999999999</v>
      </c>
      <c r="O69" s="64">
        <f t="shared" si="4"/>
        <v>195.77599999999998</v>
      </c>
      <c r="P69" s="66">
        <v>6.65</v>
      </c>
      <c r="Q69" s="67">
        <v>1116.7829999999999</v>
      </c>
      <c r="R69" s="68">
        <f t="shared" si="5"/>
        <v>1.3520375302663437</v>
      </c>
      <c r="T69">
        <v>826</v>
      </c>
    </row>
    <row r="70" spans="1:20">
      <c r="A70" s="63">
        <f t="shared" si="7"/>
        <v>46008</v>
      </c>
      <c r="B70" s="64">
        <v>36.420999999999999</v>
      </c>
      <c r="C70" s="65">
        <v>75.611000000000004</v>
      </c>
      <c r="D70" s="64">
        <f t="shared" si="1"/>
        <v>112.03200000000001</v>
      </c>
      <c r="E70" s="64">
        <v>46.962000000000003</v>
      </c>
      <c r="F70" s="64">
        <v>13.939</v>
      </c>
      <c r="G70" s="64">
        <v>7.2999999999999995E-2</v>
      </c>
      <c r="H70" s="64">
        <v>4.9489999999999998</v>
      </c>
      <c r="I70" s="64">
        <f t="shared" si="6"/>
        <v>177.95500000000004</v>
      </c>
      <c r="J70" s="64">
        <v>3.524</v>
      </c>
      <c r="K70" s="64">
        <f t="shared" si="2"/>
        <v>174.43100000000004</v>
      </c>
      <c r="L70" s="64">
        <v>101.82299999999999</v>
      </c>
      <c r="M70" s="79">
        <v>69.875</v>
      </c>
      <c r="N70" s="64">
        <f t="shared" si="3"/>
        <v>31.947999999999993</v>
      </c>
      <c r="O70" s="64">
        <f t="shared" si="4"/>
        <v>206.37900000000002</v>
      </c>
      <c r="P70" s="66">
        <v>4.5</v>
      </c>
      <c r="Q70" s="67">
        <v>800.096</v>
      </c>
      <c r="R70" s="68">
        <f t="shared" si="5"/>
        <v>0.96863922518159806</v>
      </c>
      <c r="T70">
        <v>826</v>
      </c>
    </row>
    <row r="71" spans="1:20">
      <c r="A71" s="63">
        <f t="shared" si="7"/>
        <v>46015</v>
      </c>
      <c r="B71" s="64">
        <v>22.984000000000002</v>
      </c>
      <c r="C71" s="65">
        <v>26.733000000000001</v>
      </c>
      <c r="D71" s="64">
        <f t="shared" si="1"/>
        <v>49.716999999999999</v>
      </c>
      <c r="E71" s="64">
        <v>46.975999999999999</v>
      </c>
      <c r="F71" s="64">
        <v>10.032999999999999</v>
      </c>
      <c r="G71" s="64">
        <v>0.28899999999999998</v>
      </c>
      <c r="H71" s="64">
        <v>2.4740000000000002</v>
      </c>
      <c r="I71" s="64">
        <f t="shared" si="6"/>
        <v>109.489</v>
      </c>
      <c r="J71" s="64">
        <v>11.34</v>
      </c>
      <c r="K71" s="64">
        <f t="shared" si="2"/>
        <v>98.149000000000001</v>
      </c>
      <c r="L71" s="64">
        <v>122.964</v>
      </c>
      <c r="M71" s="79">
        <v>34.466999999999999</v>
      </c>
      <c r="N71" s="64">
        <f t="shared" si="3"/>
        <v>88.497</v>
      </c>
      <c r="O71" s="64">
        <f t="shared" si="4"/>
        <v>186.64600000000002</v>
      </c>
      <c r="P71" s="66">
        <v>1.175</v>
      </c>
      <c r="Q71" s="67">
        <v>559.39300000000003</v>
      </c>
      <c r="R71" s="68">
        <f t="shared" si="5"/>
        <v>0.67723123486682812</v>
      </c>
      <c r="T71">
        <v>826</v>
      </c>
    </row>
    <row r="72" spans="1:20">
      <c r="A72" s="70">
        <f t="shared" si="7"/>
        <v>46022</v>
      </c>
      <c r="B72" s="71">
        <v>20.9</v>
      </c>
      <c r="C72" s="89">
        <v>33.130000000000003</v>
      </c>
      <c r="D72" s="71">
        <f t="shared" si="1"/>
        <v>54.03</v>
      </c>
      <c r="E72" s="71">
        <v>46.994999999999997</v>
      </c>
      <c r="F72" s="71">
        <v>9.3239999999999998</v>
      </c>
      <c r="G72" s="71">
        <v>0.94</v>
      </c>
      <c r="H72" s="71">
        <v>7.423</v>
      </c>
      <c r="I72" s="71">
        <f t="shared" si="6"/>
        <v>118.712</v>
      </c>
      <c r="J72" s="71">
        <v>13.847</v>
      </c>
      <c r="K72" s="71">
        <f t="shared" si="2"/>
        <v>104.86500000000001</v>
      </c>
      <c r="L72" s="71">
        <v>114.384</v>
      </c>
      <c r="M72" s="90">
        <v>22.745000000000001</v>
      </c>
      <c r="N72" s="71">
        <f t="shared" si="3"/>
        <v>91.638999999999996</v>
      </c>
      <c r="O72" s="71">
        <f t="shared" si="4"/>
        <v>196.50400000000002</v>
      </c>
      <c r="P72" s="91">
        <v>-3.35</v>
      </c>
      <c r="Q72" s="92">
        <v>500.839</v>
      </c>
      <c r="R72" s="72">
        <f t="shared" si="5"/>
        <v>0.60634261501210651</v>
      </c>
      <c r="T72">
        <v>826</v>
      </c>
    </row>
    <row r="73" spans="1:20">
      <c r="C73" s="31"/>
      <c r="M73" s="49"/>
    </row>
    <row r="74" spans="1:20">
      <c r="C74" s="31"/>
    </row>
    <row r="75" spans="1:20">
      <c r="C75" s="31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2" max="1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B54"/>
  <sheetViews>
    <sheetView topLeftCell="R1" workbookViewId="0">
      <selection activeCell="W6" sqref="W6"/>
    </sheetView>
  </sheetViews>
  <sheetFormatPr baseColWidth="10" defaultRowHeight="12.75"/>
  <cols>
    <col min="1" max="1" width="11.5703125" bestFit="1" customWidth="1"/>
    <col min="3" max="3" width="12.42578125" customWidth="1"/>
    <col min="4" max="5" width="12.5703125" bestFit="1" customWidth="1"/>
    <col min="6" max="6" width="11.5703125" bestFit="1" customWidth="1"/>
    <col min="24" max="24" width="14.5703125" bestFit="1" customWidth="1"/>
  </cols>
  <sheetData>
    <row r="1" spans="1:28">
      <c r="A1" s="43">
        <v>2003</v>
      </c>
      <c r="B1" s="43">
        <v>2004</v>
      </c>
      <c r="C1" s="43">
        <v>2005</v>
      </c>
      <c r="D1" s="43">
        <v>2006</v>
      </c>
      <c r="E1" s="43">
        <v>2007</v>
      </c>
      <c r="F1" s="43">
        <v>2008</v>
      </c>
      <c r="G1" s="43">
        <v>2009</v>
      </c>
      <c r="H1" s="43">
        <v>2010</v>
      </c>
      <c r="I1" s="43">
        <v>2011</v>
      </c>
      <c r="J1" s="43">
        <v>2012</v>
      </c>
      <c r="K1" s="43">
        <v>2013</v>
      </c>
      <c r="L1" s="43">
        <v>2014</v>
      </c>
      <c r="M1" s="43">
        <v>2015</v>
      </c>
      <c r="N1" s="43">
        <v>2016</v>
      </c>
      <c r="O1" s="43">
        <v>2017</v>
      </c>
      <c r="P1" s="43">
        <v>2018</v>
      </c>
      <c r="Q1" s="43">
        <v>2019</v>
      </c>
      <c r="R1" s="43">
        <v>2020</v>
      </c>
      <c r="S1" s="43">
        <v>2021</v>
      </c>
      <c r="T1" s="43">
        <v>2022</v>
      </c>
      <c r="U1" s="43">
        <v>2023</v>
      </c>
      <c r="V1" s="43">
        <v>2024</v>
      </c>
      <c r="W1" s="43">
        <v>2025</v>
      </c>
      <c r="X1" s="54" t="s">
        <v>64</v>
      </c>
      <c r="Z1" s="53" t="s">
        <v>68</v>
      </c>
      <c r="AA1" s="53" t="s">
        <v>69</v>
      </c>
      <c r="AB1" s="53" t="s">
        <v>76</v>
      </c>
    </row>
    <row r="2" spans="1:28">
      <c r="A2" s="29">
        <v>141.77888400000001</v>
      </c>
      <c r="B2" s="29">
        <v>196.07604500000002</v>
      </c>
      <c r="C2" s="29">
        <v>195.833</v>
      </c>
      <c r="D2" s="29">
        <v>200.34425335483871</v>
      </c>
      <c r="E2" s="29">
        <v>198.29763399999999</v>
      </c>
      <c r="F2" s="29">
        <v>178.90230399999999</v>
      </c>
      <c r="G2" s="29">
        <v>218.07263834000003</v>
      </c>
      <c r="H2" s="29">
        <v>223.19993115999998</v>
      </c>
      <c r="I2" s="29">
        <v>217.12245074999998</v>
      </c>
      <c r="J2" s="29">
        <v>193.59850993000001</v>
      </c>
      <c r="K2" s="29">
        <v>176.88276656999997</v>
      </c>
      <c r="L2" s="29">
        <v>161.12058022999997</v>
      </c>
      <c r="M2" s="29">
        <v>209.31150265822578</v>
      </c>
      <c r="N2" s="29">
        <v>200.59997373000002</v>
      </c>
      <c r="O2" s="29">
        <v>205.57747175499998</v>
      </c>
      <c r="P2" s="29">
        <v>188.77803929899994</v>
      </c>
      <c r="Q2" s="29">
        <v>175.42672434000002</v>
      </c>
      <c r="R2" s="29">
        <v>176.43351713999994</v>
      </c>
      <c r="S2" s="29">
        <v>212.115244015</v>
      </c>
      <c r="T2" s="29">
        <v>195.23883204053766</v>
      </c>
      <c r="U2" s="29">
        <v>181.55542646580651</v>
      </c>
      <c r="V2" s="29">
        <v>159.63216365540859</v>
      </c>
      <c r="W2" s="88">
        <f>IF(Wochenbericht!$O20&lt;&gt;"",Wochenbericht!$O20,#N/A)</f>
        <v>171.42199999999997</v>
      </c>
      <c r="X2" s="55">
        <v>45658</v>
      </c>
      <c r="Y2" s="29"/>
      <c r="Z2" s="52">
        <f>MIN(A2:V2)</f>
        <v>141.77888400000001</v>
      </c>
      <c r="AA2" s="52">
        <f>AB2-Z2</f>
        <v>81.421047159999972</v>
      </c>
      <c r="AB2" s="52">
        <f>MAX(A2:V2)</f>
        <v>223.19993115999998</v>
      </c>
    </row>
    <row r="3" spans="1:28">
      <c r="A3" s="29">
        <v>201.90113700000001</v>
      </c>
      <c r="B3" s="29">
        <v>191.649101</v>
      </c>
      <c r="C3" s="29">
        <v>198.30199999999996</v>
      </c>
      <c r="D3" s="29">
        <v>214.86416435483872</v>
      </c>
      <c r="E3" s="29">
        <v>194.79666700000001</v>
      </c>
      <c r="F3" s="29">
        <v>211.06531679999995</v>
      </c>
      <c r="G3" s="29">
        <v>208.40873961000003</v>
      </c>
      <c r="H3" s="29">
        <v>221.69694709999999</v>
      </c>
      <c r="I3" s="29">
        <v>208.04131539999997</v>
      </c>
      <c r="J3" s="29">
        <v>209.89647911</v>
      </c>
      <c r="K3" s="29">
        <v>206.61732198499999</v>
      </c>
      <c r="L3" s="29">
        <v>197.765689635</v>
      </c>
      <c r="M3" s="29">
        <v>206.59833287822579</v>
      </c>
      <c r="N3" s="29">
        <v>212.112944325</v>
      </c>
      <c r="O3" s="29">
        <v>219.28079614000001</v>
      </c>
      <c r="P3" s="29">
        <v>197.12232602400002</v>
      </c>
      <c r="Q3" s="29">
        <v>216.76916779999999</v>
      </c>
      <c r="R3" s="29">
        <v>202.29842361000004</v>
      </c>
      <c r="S3" s="29">
        <v>211.04370025000003</v>
      </c>
      <c r="T3" s="29">
        <v>236.11637585053759</v>
      </c>
      <c r="U3" s="29">
        <v>196.92227659580647</v>
      </c>
      <c r="V3" s="29">
        <v>209.79930945940859</v>
      </c>
      <c r="W3" s="88">
        <f>IF(Wochenbericht!$O21&lt;&gt;"",Wochenbericht!$O21,#N/A)</f>
        <v>196.185</v>
      </c>
      <c r="X3" s="55">
        <f>X2+7</f>
        <v>45665</v>
      </c>
      <c r="Y3" s="29"/>
      <c r="Z3" s="52">
        <f t="shared" ref="Z3:Z53" si="0">MIN(A3:V3)</f>
        <v>191.649101</v>
      </c>
      <c r="AA3" s="52">
        <f t="shared" ref="AA3:AA53" si="1">AB3-Z3</f>
        <v>44.467274850537592</v>
      </c>
      <c r="AB3" s="52">
        <f t="shared" ref="AB3:AB53" si="2">MAX(A3:V3)</f>
        <v>236.11637585053759</v>
      </c>
    </row>
    <row r="4" spans="1:28">
      <c r="A4" s="29">
        <v>197.72342599999999</v>
      </c>
      <c r="B4" s="29">
        <v>199.37278450000002</v>
      </c>
      <c r="C4" s="29">
        <v>200.97599999999997</v>
      </c>
      <c r="D4" s="29">
        <v>212.8468023548387</v>
      </c>
      <c r="E4" s="29">
        <v>197.34187600000001</v>
      </c>
      <c r="F4" s="29">
        <v>203.7501967</v>
      </c>
      <c r="G4" s="29">
        <v>208.04133435000003</v>
      </c>
      <c r="H4" s="29">
        <v>212.17757990000004</v>
      </c>
      <c r="I4" s="29">
        <v>212.25457732999999</v>
      </c>
      <c r="J4" s="29">
        <v>217.48242187</v>
      </c>
      <c r="K4" s="29">
        <v>218.30866817500001</v>
      </c>
      <c r="L4" s="29">
        <v>206.92977764</v>
      </c>
      <c r="M4" s="29">
        <v>216.54428413822581</v>
      </c>
      <c r="N4" s="29">
        <v>217.01082113500001</v>
      </c>
      <c r="O4" s="29">
        <v>212.18621787999996</v>
      </c>
      <c r="P4" s="29">
        <v>211.34703645700006</v>
      </c>
      <c r="Q4" s="29">
        <v>215.24221160000002</v>
      </c>
      <c r="R4" s="29">
        <v>199.47219716000001</v>
      </c>
      <c r="S4" s="29">
        <v>211.48691373999998</v>
      </c>
      <c r="T4" s="29">
        <v>216.74044392053764</v>
      </c>
      <c r="U4" s="29">
        <v>210.30849793741933</v>
      </c>
      <c r="V4" s="29">
        <v>201.80257579131182</v>
      </c>
      <c r="W4" s="88">
        <f>IF(Wochenbericht!$O22&lt;&gt;"",Wochenbericht!$O22,#N/A)</f>
        <v>219.9</v>
      </c>
      <c r="X4" s="55">
        <f t="shared" ref="X4:X54" si="3">X3+7</f>
        <v>45672</v>
      </c>
      <c r="Y4" s="29"/>
      <c r="Z4" s="52">
        <f t="shared" si="0"/>
        <v>197.34187600000001</v>
      </c>
      <c r="AA4" s="52">
        <f t="shared" si="1"/>
        <v>20.966792174999995</v>
      </c>
      <c r="AB4" s="52">
        <f t="shared" si="2"/>
        <v>218.30866817500001</v>
      </c>
    </row>
    <row r="5" spans="1:28">
      <c r="A5" s="29">
        <v>189.48170049999999</v>
      </c>
      <c r="B5" s="29">
        <v>209.96571700000004</v>
      </c>
      <c r="C5" s="29">
        <v>207.637</v>
      </c>
      <c r="D5" s="29">
        <v>215.01803035483874</v>
      </c>
      <c r="E5" s="29">
        <v>212.38866800000005</v>
      </c>
      <c r="F5" s="29">
        <v>204.45198890000006</v>
      </c>
      <c r="G5" s="29">
        <v>213.94325143999998</v>
      </c>
      <c r="H5" s="29">
        <v>222.94483850999998</v>
      </c>
      <c r="I5" s="29">
        <v>224.98311928999999</v>
      </c>
      <c r="J5" s="29">
        <v>212.74875469</v>
      </c>
      <c r="K5" s="29">
        <v>214.19685214500004</v>
      </c>
      <c r="L5" s="29">
        <v>208.10149567999997</v>
      </c>
      <c r="M5" s="29">
        <v>215.70756032322578</v>
      </c>
      <c r="N5" s="29">
        <v>203.76308396500002</v>
      </c>
      <c r="O5" s="29">
        <v>236.7475901</v>
      </c>
      <c r="P5" s="29">
        <v>196.24085602200006</v>
      </c>
      <c r="Q5" s="29">
        <v>227.04436990000005</v>
      </c>
      <c r="R5" s="29">
        <v>215.52789134</v>
      </c>
      <c r="S5" s="29">
        <v>219.98726336999999</v>
      </c>
      <c r="T5" s="29">
        <v>214.74757127053761</v>
      </c>
      <c r="U5" s="29">
        <v>218.44928814580646</v>
      </c>
      <c r="V5" s="29">
        <v>184.5052456774086</v>
      </c>
      <c r="W5" s="88">
        <f>IF(Wochenbericht!$O23&lt;&gt;"",Wochenbericht!$O23,#N/A)</f>
        <v>217.98499999999996</v>
      </c>
      <c r="X5" s="55">
        <f t="shared" si="3"/>
        <v>45679</v>
      </c>
      <c r="Y5" s="29"/>
      <c r="Z5" s="52">
        <f t="shared" si="0"/>
        <v>184.5052456774086</v>
      </c>
      <c r="AA5" s="52">
        <f t="shared" si="1"/>
        <v>52.242344422591401</v>
      </c>
      <c r="AB5" s="52">
        <f t="shared" si="2"/>
        <v>236.7475901</v>
      </c>
    </row>
    <row r="6" spans="1:28">
      <c r="A6" s="29">
        <v>181.95350399999995</v>
      </c>
      <c r="B6" s="29">
        <v>192.855388</v>
      </c>
      <c r="C6" s="29">
        <v>204.21799999999999</v>
      </c>
      <c r="D6" s="29">
        <v>210.5133372857143</v>
      </c>
      <c r="E6" s="29">
        <v>211.640107</v>
      </c>
      <c r="F6" s="29">
        <v>203.51179330000002</v>
      </c>
      <c r="G6" s="29">
        <v>210.05359255000002</v>
      </c>
      <c r="H6" s="29">
        <v>212.24513489999998</v>
      </c>
      <c r="I6" s="29">
        <v>225.34420978000006</v>
      </c>
      <c r="J6" s="29">
        <v>224.01782133999998</v>
      </c>
      <c r="K6" s="29">
        <v>211.35955251999997</v>
      </c>
      <c r="L6" s="29">
        <v>214.08545532000002</v>
      </c>
      <c r="M6" s="29">
        <v>223.34489190999994</v>
      </c>
      <c r="N6" s="29">
        <v>197.22624236500002</v>
      </c>
      <c r="O6" s="29">
        <v>207.47664699999996</v>
      </c>
      <c r="P6" s="29">
        <v>198.18630530600001</v>
      </c>
      <c r="Q6" s="29">
        <v>222.29217994999999</v>
      </c>
      <c r="R6" s="29">
        <v>206.62726010999995</v>
      </c>
      <c r="S6" s="29">
        <v>219.73669373000001</v>
      </c>
      <c r="T6" s="29">
        <v>218.55294712592931</v>
      </c>
      <c r="U6" s="29">
        <v>209.18431036857146</v>
      </c>
      <c r="V6" s="29">
        <v>184.62100182140858</v>
      </c>
      <c r="W6" s="88">
        <f>IF(Wochenbericht!$O24&lt;&gt;"",Wochenbericht!$O24,#N/A)</f>
        <v>198.07599999999999</v>
      </c>
      <c r="X6" s="55">
        <f t="shared" si="3"/>
        <v>45686</v>
      </c>
      <c r="Y6" s="29"/>
      <c r="Z6" s="52">
        <f t="shared" si="0"/>
        <v>181.95350399999995</v>
      </c>
      <c r="AA6" s="52">
        <f t="shared" si="1"/>
        <v>43.390705780000104</v>
      </c>
      <c r="AB6" s="52">
        <f t="shared" si="2"/>
        <v>225.34420978000006</v>
      </c>
    </row>
    <row r="7" spans="1:28">
      <c r="A7" s="29">
        <v>200.01363449999999</v>
      </c>
      <c r="B7" s="29">
        <v>199.89270100000002</v>
      </c>
      <c r="C7" s="29">
        <v>197.899</v>
      </c>
      <c r="D7" s="29">
        <v>212.9040192857143</v>
      </c>
      <c r="E7" s="29">
        <v>204.71090699999999</v>
      </c>
      <c r="F7" s="29">
        <v>203.09955080000003</v>
      </c>
      <c r="G7" s="29">
        <v>198.20428754</v>
      </c>
      <c r="H7" s="29">
        <v>216.98735483999999</v>
      </c>
      <c r="I7" s="29">
        <v>204.35548902999994</v>
      </c>
      <c r="J7" s="29">
        <v>245.65377832999997</v>
      </c>
      <c r="K7" s="29">
        <v>214.09471311999999</v>
      </c>
      <c r="L7" s="29">
        <v>212.57605161999999</v>
      </c>
      <c r="M7" s="29">
        <v>217.96323272500001</v>
      </c>
      <c r="N7" s="29">
        <v>204.88301686999998</v>
      </c>
      <c r="O7" s="29">
        <v>212.64482800000002</v>
      </c>
      <c r="P7" s="29">
        <v>217.94742855999993</v>
      </c>
      <c r="Q7" s="29">
        <v>226.3447396</v>
      </c>
      <c r="R7" s="29">
        <v>206.06699929999996</v>
      </c>
      <c r="S7" s="29">
        <v>213.55920614999997</v>
      </c>
      <c r="T7" s="29">
        <v>205.37676879592931</v>
      </c>
      <c r="U7" s="29">
        <v>216.12907180857144</v>
      </c>
      <c r="V7" s="29">
        <v>183.06387493364366</v>
      </c>
      <c r="W7" s="88">
        <f>IF(Wochenbericht!$O25&lt;&gt;"",Wochenbericht!$O25,#N/A)</f>
        <v>213.768</v>
      </c>
      <c r="X7" s="55">
        <f t="shared" si="3"/>
        <v>45693</v>
      </c>
      <c r="Y7" s="29"/>
      <c r="Z7" s="52">
        <f t="shared" si="0"/>
        <v>183.06387493364366</v>
      </c>
      <c r="AA7" s="52">
        <f t="shared" si="1"/>
        <v>62.589903396356306</v>
      </c>
      <c r="AB7" s="52">
        <f t="shared" si="2"/>
        <v>245.65377832999997</v>
      </c>
    </row>
    <row r="8" spans="1:28">
      <c r="A8" s="29">
        <v>201.09751450000002</v>
      </c>
      <c r="B8" s="29">
        <v>190.87801200000001</v>
      </c>
      <c r="C8" s="29">
        <v>201.65600000000001</v>
      </c>
      <c r="D8" s="29">
        <v>208.09607428571428</v>
      </c>
      <c r="E8" s="29">
        <v>198.25022800000002</v>
      </c>
      <c r="F8" s="29">
        <v>204.47007239999999</v>
      </c>
      <c r="G8" s="29">
        <v>208.06004233000002</v>
      </c>
      <c r="H8" s="29">
        <v>214.01766744000003</v>
      </c>
      <c r="I8" s="29">
        <v>212.25021102999997</v>
      </c>
      <c r="J8" s="29">
        <v>226.43969401000001</v>
      </c>
      <c r="K8" s="29">
        <v>221.60045278499996</v>
      </c>
      <c r="L8" s="29">
        <v>204.48893083999999</v>
      </c>
      <c r="M8" s="29">
        <v>217.74337825499998</v>
      </c>
      <c r="N8" s="29">
        <v>208.8092006</v>
      </c>
      <c r="O8" s="29">
        <v>204.69451000000001</v>
      </c>
      <c r="P8" s="29">
        <v>215.99407867499997</v>
      </c>
      <c r="Q8" s="29">
        <v>211.15075543999998</v>
      </c>
      <c r="R8" s="29">
        <v>198.62465565000002</v>
      </c>
      <c r="S8" s="29">
        <v>196.25732456000003</v>
      </c>
      <c r="T8" s="29">
        <v>213.17337639592932</v>
      </c>
      <c r="U8" s="29">
        <v>196.69045280857145</v>
      </c>
      <c r="V8" s="29">
        <v>179.90391181464366</v>
      </c>
      <c r="W8" s="88">
        <f>IF(Wochenbericht!$O26&lt;&gt;"",Wochenbericht!$O26,#N/A)</f>
        <v>196.79699999999997</v>
      </c>
      <c r="X8" s="55">
        <f t="shared" si="3"/>
        <v>45700</v>
      </c>
      <c r="Y8" s="29"/>
      <c r="Z8" s="52">
        <f t="shared" si="0"/>
        <v>179.90391181464366</v>
      </c>
      <c r="AA8" s="52">
        <f t="shared" si="1"/>
        <v>46.535782195356347</v>
      </c>
      <c r="AB8" s="52">
        <f t="shared" si="2"/>
        <v>226.43969401000001</v>
      </c>
    </row>
    <row r="9" spans="1:28">
      <c r="A9" s="29">
        <v>206.20724999999999</v>
      </c>
      <c r="B9" s="29">
        <v>198.74971900000003</v>
      </c>
      <c r="C9" s="29">
        <v>206.38499999999999</v>
      </c>
      <c r="D9" s="29">
        <v>192.76515328571432</v>
      </c>
      <c r="E9" s="29">
        <v>197.11422099999999</v>
      </c>
      <c r="F9" s="29">
        <v>203.36516359999996</v>
      </c>
      <c r="G9" s="29">
        <v>202.61555231</v>
      </c>
      <c r="H9" s="29">
        <v>200.47210179699999</v>
      </c>
      <c r="I9" s="29">
        <v>215.84000492000001</v>
      </c>
      <c r="J9" s="29">
        <v>214.24974548999998</v>
      </c>
      <c r="K9" s="29">
        <v>214.41137970500006</v>
      </c>
      <c r="L9" s="29">
        <v>206.48244935000002</v>
      </c>
      <c r="M9" s="29">
        <v>207.45917254000005</v>
      </c>
      <c r="N9" s="29">
        <v>205.89833125000001</v>
      </c>
      <c r="O9" s="29">
        <v>182.50707199999999</v>
      </c>
      <c r="P9" s="29">
        <v>214.52945201999998</v>
      </c>
      <c r="Q9" s="29">
        <v>195.29309471000005</v>
      </c>
      <c r="R9" s="29">
        <v>198.46140196000002</v>
      </c>
      <c r="S9" s="29">
        <v>183.86788621999997</v>
      </c>
      <c r="T9" s="29">
        <v>198.03257763592939</v>
      </c>
      <c r="U9" s="29">
        <v>186.53272333857143</v>
      </c>
      <c r="V9" s="29">
        <v>177.24323305816091</v>
      </c>
      <c r="W9" s="88">
        <f>IF(Wochenbericht!$O27&lt;&gt;"",Wochenbericht!$O27,#N/A)</f>
        <v>211.07299999999998</v>
      </c>
      <c r="X9" s="55">
        <f t="shared" si="3"/>
        <v>45707</v>
      </c>
      <c r="Y9" s="29"/>
      <c r="Z9" s="52">
        <f t="shared" si="0"/>
        <v>177.24323305816091</v>
      </c>
      <c r="AA9" s="52">
        <f t="shared" si="1"/>
        <v>38.596771861839102</v>
      </c>
      <c r="AB9" s="52">
        <f t="shared" si="2"/>
        <v>215.84000492000001</v>
      </c>
    </row>
    <row r="10" spans="1:28">
      <c r="A10" s="29">
        <v>185.575187</v>
      </c>
      <c r="B10" s="29">
        <v>202.19366400000001</v>
      </c>
      <c r="C10" s="29">
        <v>207.75199999999998</v>
      </c>
      <c r="D10" s="29">
        <v>209.84268800000001</v>
      </c>
      <c r="E10" s="29">
        <v>195.47535000000002</v>
      </c>
      <c r="F10" s="29">
        <v>190.49248210000002</v>
      </c>
      <c r="G10" s="29">
        <v>200.32732924000004</v>
      </c>
      <c r="H10" s="29">
        <v>202.72450706700002</v>
      </c>
      <c r="I10" s="29">
        <v>211.84523818</v>
      </c>
      <c r="J10" s="29">
        <v>203.51490929000002</v>
      </c>
      <c r="K10" s="29">
        <v>207.17746737499999</v>
      </c>
      <c r="L10" s="29">
        <v>202.75614163999998</v>
      </c>
      <c r="M10" s="29">
        <v>207.34382780000004</v>
      </c>
      <c r="N10" s="29">
        <v>206.06706162500001</v>
      </c>
      <c r="O10" s="29">
        <v>202.92220537500003</v>
      </c>
      <c r="P10" s="29">
        <v>232.33103718000001</v>
      </c>
      <c r="Q10" s="29">
        <v>190.08694069000001</v>
      </c>
      <c r="R10" s="29">
        <v>202.90343371</v>
      </c>
      <c r="S10" s="29">
        <v>174.44394194000006</v>
      </c>
      <c r="T10" s="29">
        <v>196.86838367695802</v>
      </c>
      <c r="U10" s="29">
        <v>213.56566607419359</v>
      </c>
      <c r="V10" s="29">
        <v>185.17773285964364</v>
      </c>
      <c r="W10" s="88">
        <f>IF(Wochenbericht!$O28&lt;&gt;"",Wochenbericht!$O28,#N/A)</f>
        <v>201.113</v>
      </c>
      <c r="X10" s="55">
        <f t="shared" si="3"/>
        <v>45714</v>
      </c>
      <c r="Y10" s="29"/>
      <c r="Z10" s="52">
        <f t="shared" si="0"/>
        <v>174.44394194000006</v>
      </c>
      <c r="AA10" s="52">
        <f t="shared" si="1"/>
        <v>57.887095239999951</v>
      </c>
      <c r="AB10" s="52">
        <f t="shared" si="2"/>
        <v>232.33103718000001</v>
      </c>
    </row>
    <row r="11" spans="1:28">
      <c r="A11" s="29">
        <v>183.33770249999998</v>
      </c>
      <c r="B11" s="29">
        <v>198.10010500000001</v>
      </c>
      <c r="C11" s="29">
        <v>194.529</v>
      </c>
      <c r="D11" s="29">
        <v>208.24122599999998</v>
      </c>
      <c r="E11" s="29">
        <v>189.67408</v>
      </c>
      <c r="F11" s="29">
        <v>202.74811739999996</v>
      </c>
      <c r="G11" s="29">
        <v>206.33220141000001</v>
      </c>
      <c r="H11" s="29">
        <v>215.09411785999998</v>
      </c>
      <c r="I11" s="29">
        <v>206.58737479999996</v>
      </c>
      <c r="J11" s="29">
        <v>205.45593179000002</v>
      </c>
      <c r="K11" s="29">
        <v>203.86309673</v>
      </c>
      <c r="L11" s="29">
        <v>202.32140894870975</v>
      </c>
      <c r="M11" s="29">
        <v>190.92575030000006</v>
      </c>
      <c r="N11" s="29">
        <v>205.25369606000001</v>
      </c>
      <c r="O11" s="29">
        <v>203.94478710499999</v>
      </c>
      <c r="P11" s="29">
        <v>210.89706937999995</v>
      </c>
      <c r="Q11" s="29">
        <v>195.92280540000002</v>
      </c>
      <c r="R11" s="29">
        <v>191.28119084483873</v>
      </c>
      <c r="S11" s="29">
        <v>190.59741944000007</v>
      </c>
      <c r="T11" s="29">
        <v>207.27179769725802</v>
      </c>
      <c r="U11" s="29">
        <v>191.12624904419357</v>
      </c>
      <c r="V11" s="29">
        <v>200.59049352925803</v>
      </c>
      <c r="W11" s="88">
        <f>IF(Wochenbericht!$O29&lt;&gt;"",Wochenbericht!$O29,#N/A)</f>
        <v>198.54900000000001</v>
      </c>
      <c r="X11" s="55">
        <f t="shared" si="3"/>
        <v>45721</v>
      </c>
      <c r="Y11" s="29"/>
      <c r="Z11" s="52">
        <f t="shared" si="0"/>
        <v>183.33770249999998</v>
      </c>
      <c r="AA11" s="52">
        <f t="shared" si="1"/>
        <v>31.756415360000005</v>
      </c>
      <c r="AB11" s="52">
        <f t="shared" si="2"/>
        <v>215.09411785999998</v>
      </c>
    </row>
    <row r="12" spans="1:28">
      <c r="A12" s="29">
        <v>174.71792199999999</v>
      </c>
      <c r="B12" s="29">
        <v>176.77872300000001</v>
      </c>
      <c r="C12" s="29">
        <v>185.39700000000002</v>
      </c>
      <c r="D12" s="29">
        <v>204.20116899999999</v>
      </c>
      <c r="E12" s="29">
        <v>187.72976299999999</v>
      </c>
      <c r="F12" s="29">
        <v>195.04724599999997</v>
      </c>
      <c r="G12" s="29">
        <v>192.02994490999998</v>
      </c>
      <c r="H12" s="29">
        <v>201.06013186000001</v>
      </c>
      <c r="I12" s="29">
        <v>198.53489800000003</v>
      </c>
      <c r="J12" s="29">
        <v>190.74067585000003</v>
      </c>
      <c r="K12" s="29">
        <v>209.49194509000006</v>
      </c>
      <c r="L12" s="29">
        <v>188.7026261887097</v>
      </c>
      <c r="M12" s="29">
        <v>180.30860089999999</v>
      </c>
      <c r="N12" s="29">
        <v>206.94364421</v>
      </c>
      <c r="O12" s="29">
        <v>184.34728309499997</v>
      </c>
      <c r="P12" s="29">
        <v>193.05728792000002</v>
      </c>
      <c r="Q12" s="29">
        <v>200.11417247</v>
      </c>
      <c r="R12" s="29">
        <v>195.33806033483876</v>
      </c>
      <c r="S12" s="29">
        <v>205.72125353999999</v>
      </c>
      <c r="T12" s="29">
        <v>192.9730467322581</v>
      </c>
      <c r="U12" s="29">
        <v>182.56244206419353</v>
      </c>
      <c r="V12" s="29">
        <v>183.83741203425808</v>
      </c>
      <c r="W12" s="88">
        <f>IF(Wochenbericht!$O30&lt;&gt;"",Wochenbericht!$O30,#N/A)</f>
        <v>193.62700000000001</v>
      </c>
      <c r="X12" s="55">
        <f t="shared" si="3"/>
        <v>45728</v>
      </c>
      <c r="Y12" s="29"/>
      <c r="Z12" s="52">
        <f t="shared" si="0"/>
        <v>174.71792199999999</v>
      </c>
      <c r="AA12" s="52">
        <f t="shared" si="1"/>
        <v>34.774023090000071</v>
      </c>
      <c r="AB12" s="52">
        <f t="shared" si="2"/>
        <v>209.49194509000006</v>
      </c>
    </row>
    <row r="13" spans="1:28">
      <c r="A13" s="29">
        <v>176.84087949999997</v>
      </c>
      <c r="B13" s="29">
        <v>189.31717099999997</v>
      </c>
      <c r="C13" s="29">
        <v>173.74</v>
      </c>
      <c r="D13" s="29">
        <v>188.87080099999997</v>
      </c>
      <c r="E13" s="29">
        <v>201.37824600000002</v>
      </c>
      <c r="F13" s="29">
        <v>194.22267849999997</v>
      </c>
      <c r="G13" s="29">
        <v>202.81970065000002</v>
      </c>
      <c r="H13" s="29">
        <v>185.96005762999999</v>
      </c>
      <c r="I13" s="29">
        <v>192.01112941100001</v>
      </c>
      <c r="J13" s="29">
        <v>191.91161328000001</v>
      </c>
      <c r="K13" s="29">
        <v>201.16135638999998</v>
      </c>
      <c r="L13" s="29">
        <v>176.58608592870968</v>
      </c>
      <c r="M13" s="29">
        <v>189.27409690000002</v>
      </c>
      <c r="N13" s="29">
        <v>195.94430204</v>
      </c>
      <c r="O13" s="29">
        <v>190.71442717999997</v>
      </c>
      <c r="P13" s="29">
        <v>219.21784765499996</v>
      </c>
      <c r="Q13" s="29">
        <v>188.65764982000002</v>
      </c>
      <c r="R13" s="29">
        <v>167.98861678283868</v>
      </c>
      <c r="S13" s="29">
        <v>182.92621251</v>
      </c>
      <c r="T13" s="29">
        <v>194.06102036225803</v>
      </c>
      <c r="U13" s="29">
        <v>168.50184110419349</v>
      </c>
      <c r="V13" s="29">
        <v>159.46129834206459</v>
      </c>
      <c r="W13" s="88">
        <f>IF(Wochenbericht!$O31&lt;&gt;"",Wochenbericht!$O31,#N/A)</f>
        <v>191.75600000000003</v>
      </c>
      <c r="X13" s="55">
        <f t="shared" si="3"/>
        <v>45735</v>
      </c>
      <c r="Y13" s="29"/>
      <c r="Z13" s="52">
        <f t="shared" si="0"/>
        <v>159.46129834206459</v>
      </c>
      <c r="AA13" s="52">
        <f t="shared" si="1"/>
        <v>59.756549312935363</v>
      </c>
      <c r="AB13" s="52">
        <f t="shared" si="2"/>
        <v>219.21784765499996</v>
      </c>
    </row>
    <row r="14" spans="1:28">
      <c r="A14" s="29">
        <v>171.32693949999998</v>
      </c>
      <c r="B14" s="29">
        <v>176.55652499999997</v>
      </c>
      <c r="C14" s="29">
        <v>169.05100000000004</v>
      </c>
      <c r="D14" s="29">
        <v>183.12267699999998</v>
      </c>
      <c r="E14" s="29">
        <v>187.854309</v>
      </c>
      <c r="F14" s="29">
        <v>199.48221999999998</v>
      </c>
      <c r="G14" s="29">
        <v>189.09238679999999</v>
      </c>
      <c r="H14" s="29">
        <v>184.92766092999997</v>
      </c>
      <c r="I14" s="29">
        <v>188.26715283999999</v>
      </c>
      <c r="J14" s="29">
        <v>176.14878178000001</v>
      </c>
      <c r="K14" s="29">
        <v>201.12844627999999</v>
      </c>
      <c r="L14" s="29">
        <v>196.73170080870972</v>
      </c>
      <c r="M14" s="29">
        <v>193.61219635000003</v>
      </c>
      <c r="N14" s="29">
        <v>176.50046181259998</v>
      </c>
      <c r="O14" s="29">
        <v>178.50836560000005</v>
      </c>
      <c r="P14" s="29">
        <v>190.33083006000001</v>
      </c>
      <c r="Q14" s="29">
        <v>182.80859048999997</v>
      </c>
      <c r="R14" s="29">
        <v>171.78308854483873</v>
      </c>
      <c r="S14" s="29">
        <v>171.03173018999996</v>
      </c>
      <c r="T14" s="29">
        <v>191.35621978225808</v>
      </c>
      <c r="U14" s="29">
        <v>175.93872411419358</v>
      </c>
      <c r="V14" s="29">
        <v>174.22905409525808</v>
      </c>
      <c r="W14" s="88">
        <f>IF(Wochenbericht!$O32&lt;&gt;"",Wochenbericht!$O32,#N/A)</f>
        <v>183.87200000000001</v>
      </c>
      <c r="X14" s="55">
        <f t="shared" si="3"/>
        <v>45742</v>
      </c>
      <c r="Y14" s="29"/>
      <c r="Z14" s="52">
        <f t="shared" si="0"/>
        <v>169.05100000000004</v>
      </c>
      <c r="AA14" s="52">
        <f t="shared" si="1"/>
        <v>32.077446279999947</v>
      </c>
      <c r="AB14" s="52">
        <f t="shared" si="2"/>
        <v>201.12844627999999</v>
      </c>
    </row>
    <row r="15" spans="1:28">
      <c r="A15" s="29">
        <v>174.14964600000002</v>
      </c>
      <c r="B15" s="29">
        <v>181.66505500000002</v>
      </c>
      <c r="C15" s="29">
        <v>169.15669199999999</v>
      </c>
      <c r="D15" s="29">
        <v>190.78601399999999</v>
      </c>
      <c r="E15" s="29">
        <v>194.698724</v>
      </c>
      <c r="F15" s="29">
        <v>190.96623489999996</v>
      </c>
      <c r="G15" s="29">
        <v>164.61801240000003</v>
      </c>
      <c r="H15" s="29">
        <v>179.10102426000003</v>
      </c>
      <c r="I15" s="29">
        <v>171.23856499999999</v>
      </c>
      <c r="J15" s="29">
        <v>180.46702714</v>
      </c>
      <c r="K15" s="29">
        <v>195.46460430000002</v>
      </c>
      <c r="L15" s="29">
        <v>177.42580665666668</v>
      </c>
      <c r="M15" s="29">
        <v>184.43279085</v>
      </c>
      <c r="N15" s="29">
        <v>174.43567439999993</v>
      </c>
      <c r="O15" s="29">
        <v>166.43495610000005</v>
      </c>
      <c r="P15" s="29">
        <v>180.47848633000001</v>
      </c>
      <c r="Q15" s="29">
        <v>176.85835180000004</v>
      </c>
      <c r="R15" s="29">
        <v>179.33324467999998</v>
      </c>
      <c r="S15" s="29">
        <v>187.76559384000001</v>
      </c>
      <c r="T15" s="29">
        <v>191.56500755935483</v>
      </c>
      <c r="U15" s="29">
        <v>176.51323542881721</v>
      </c>
      <c r="V15" s="29">
        <v>176.18997444366664</v>
      </c>
      <c r="W15" s="88">
        <f>IF(Wochenbericht!$O33&lt;&gt;"",Wochenbericht!$O33,#N/A)</f>
        <v>183.48600000000005</v>
      </c>
      <c r="X15" s="55">
        <f t="shared" si="3"/>
        <v>45749</v>
      </c>
      <c r="Y15" s="29"/>
      <c r="Z15" s="52">
        <f t="shared" si="0"/>
        <v>164.61801240000003</v>
      </c>
      <c r="AA15" s="52">
        <f t="shared" si="1"/>
        <v>30.846591899999993</v>
      </c>
      <c r="AB15" s="52">
        <f t="shared" si="2"/>
        <v>195.46460430000002</v>
      </c>
    </row>
    <row r="16" spans="1:28">
      <c r="A16" s="29">
        <v>181.73137549999996</v>
      </c>
      <c r="B16" s="29">
        <v>175.52556299999998</v>
      </c>
      <c r="C16" s="29">
        <v>168.20432299999999</v>
      </c>
      <c r="D16" s="29">
        <v>192.90382399999999</v>
      </c>
      <c r="E16" s="29">
        <v>168.67004300000002</v>
      </c>
      <c r="F16" s="29">
        <v>200.04573730000001</v>
      </c>
      <c r="G16" s="29">
        <v>157.5390845</v>
      </c>
      <c r="H16" s="29">
        <v>189.40152890000007</v>
      </c>
      <c r="I16" s="29">
        <v>178.16550699999996</v>
      </c>
      <c r="J16" s="29">
        <v>183.82588608999998</v>
      </c>
      <c r="K16" s="29">
        <v>189.87716741999998</v>
      </c>
      <c r="L16" s="29">
        <v>174.96354867666668</v>
      </c>
      <c r="M16" s="29">
        <v>170.57135935000002</v>
      </c>
      <c r="N16" s="29">
        <v>180.21737170499989</v>
      </c>
      <c r="O16" s="29">
        <v>163.58401899999998</v>
      </c>
      <c r="P16" s="29">
        <v>171.09543787000001</v>
      </c>
      <c r="Q16" s="29">
        <v>178.69672818999999</v>
      </c>
      <c r="R16" s="29">
        <v>128.88392314999999</v>
      </c>
      <c r="S16" s="29">
        <v>187.90245373999997</v>
      </c>
      <c r="T16" s="29">
        <v>170.18365777935486</v>
      </c>
      <c r="U16" s="29">
        <v>173.68820949881726</v>
      </c>
      <c r="V16" s="29">
        <v>162.88708022166671</v>
      </c>
      <c r="W16" s="88">
        <f>IF(Wochenbericht!$O34&lt;&gt;"",Wochenbericht!$O34,#N/A)</f>
        <v>175.38300000000004</v>
      </c>
      <c r="X16" s="55">
        <f t="shared" si="3"/>
        <v>45756</v>
      </c>
      <c r="Y16" s="29"/>
      <c r="Z16" s="52">
        <f t="shared" si="0"/>
        <v>128.88392314999999</v>
      </c>
      <c r="AA16" s="52">
        <f t="shared" si="1"/>
        <v>71.161814150000026</v>
      </c>
      <c r="AB16" s="52">
        <f t="shared" si="2"/>
        <v>200.04573730000001</v>
      </c>
    </row>
    <row r="17" spans="1:28">
      <c r="A17" s="29">
        <v>165.07432700000001</v>
      </c>
      <c r="B17" s="29">
        <v>166.41050150000001</v>
      </c>
      <c r="C17" s="29">
        <v>177.731156</v>
      </c>
      <c r="D17" s="29">
        <v>171.997184</v>
      </c>
      <c r="E17" s="29">
        <v>167.08274899999998</v>
      </c>
      <c r="F17" s="29">
        <v>187.83408730000002</v>
      </c>
      <c r="G17" s="29">
        <v>164.07437788999999</v>
      </c>
      <c r="H17" s="29">
        <v>175.70155349999996</v>
      </c>
      <c r="I17" s="29">
        <v>176.38018688</v>
      </c>
      <c r="J17" s="29">
        <v>187.68842826000002</v>
      </c>
      <c r="K17" s="29">
        <v>167.010858735</v>
      </c>
      <c r="L17" s="29">
        <v>174.06914997666669</v>
      </c>
      <c r="M17" s="29">
        <v>165.07341427</v>
      </c>
      <c r="N17" s="29">
        <v>170.89494961499997</v>
      </c>
      <c r="O17" s="29">
        <v>184.10762516</v>
      </c>
      <c r="P17" s="29">
        <v>154.94816860999998</v>
      </c>
      <c r="Q17" s="29">
        <v>174.09181906999999</v>
      </c>
      <c r="R17" s="29">
        <v>147.32143490000004</v>
      </c>
      <c r="S17" s="29">
        <v>175.91261170999999</v>
      </c>
      <c r="T17" s="29">
        <v>159.26799335935488</v>
      </c>
      <c r="U17" s="29">
        <v>171.79381066881717</v>
      </c>
      <c r="V17" s="29">
        <v>175.85950713733334</v>
      </c>
      <c r="W17" s="88">
        <f>IF(Wochenbericht!$O35&lt;&gt;"",Wochenbericht!$O35,#N/A)</f>
        <v>164.54500000000002</v>
      </c>
      <c r="X17" s="55">
        <f t="shared" si="3"/>
        <v>45763</v>
      </c>
      <c r="Y17" s="29"/>
      <c r="Z17" s="52">
        <f t="shared" si="0"/>
        <v>147.32143490000004</v>
      </c>
      <c r="AA17" s="52">
        <f t="shared" si="1"/>
        <v>40.512652399999979</v>
      </c>
      <c r="AB17" s="52">
        <f t="shared" si="2"/>
        <v>187.83408730000002</v>
      </c>
    </row>
    <row r="18" spans="1:28">
      <c r="A18" s="29">
        <v>159.05057049999999</v>
      </c>
      <c r="B18" s="29">
        <v>160.025655</v>
      </c>
      <c r="C18" s="29">
        <v>168.18862300000001</v>
      </c>
      <c r="D18" s="29">
        <v>158.26497699999999</v>
      </c>
      <c r="E18" s="29">
        <v>166.937512</v>
      </c>
      <c r="F18" s="29">
        <v>189.507634</v>
      </c>
      <c r="G18" s="29">
        <v>176.31111749999988</v>
      </c>
      <c r="H18" s="29">
        <v>166.39381877999998</v>
      </c>
      <c r="I18" s="29">
        <v>171.81871725999997</v>
      </c>
      <c r="J18" s="29">
        <v>175.12188184000001</v>
      </c>
      <c r="K18" s="29">
        <v>168.75244021500001</v>
      </c>
      <c r="L18" s="29">
        <v>166.27674944666671</v>
      </c>
      <c r="M18" s="29">
        <v>174.38061815000003</v>
      </c>
      <c r="N18" s="29">
        <v>175.59166293299995</v>
      </c>
      <c r="O18" s="29">
        <v>184.76339000999999</v>
      </c>
      <c r="P18" s="29">
        <v>155.83126673999996</v>
      </c>
      <c r="Q18" s="29">
        <v>162.35241925999998</v>
      </c>
      <c r="R18" s="29">
        <v>148.82742166000003</v>
      </c>
      <c r="S18" s="29">
        <v>173.83164044</v>
      </c>
      <c r="T18" s="29">
        <v>167.30894123935488</v>
      </c>
      <c r="U18" s="29">
        <v>173.52194593881723</v>
      </c>
      <c r="V18" s="29">
        <v>182.07153158666665</v>
      </c>
      <c r="W18" s="88">
        <f>IF(Wochenbericht!$O36&lt;&gt;"",Wochenbericht!$O36,#N/A)</f>
        <v>166.393</v>
      </c>
      <c r="X18" s="55">
        <f t="shared" si="3"/>
        <v>45770</v>
      </c>
      <c r="Y18" s="29"/>
      <c r="Z18" s="52">
        <f t="shared" si="0"/>
        <v>148.82742166000003</v>
      </c>
      <c r="AA18" s="52">
        <f t="shared" si="1"/>
        <v>40.680212339999969</v>
      </c>
      <c r="AB18" s="52">
        <f t="shared" si="2"/>
        <v>189.507634</v>
      </c>
    </row>
    <row r="19" spans="1:28">
      <c r="A19" s="29">
        <v>152.44760099999996</v>
      </c>
      <c r="B19" s="29">
        <v>170.991195</v>
      </c>
      <c r="C19" s="29">
        <v>149.50011499999999</v>
      </c>
      <c r="D19" s="29">
        <v>165.42847516129029</v>
      </c>
      <c r="E19" s="29">
        <v>164.95913400000001</v>
      </c>
      <c r="F19" s="29">
        <v>171.794206</v>
      </c>
      <c r="G19" s="29">
        <v>167.93312723000003</v>
      </c>
      <c r="H19" s="29">
        <v>191.28621006</v>
      </c>
      <c r="I19" s="29">
        <v>172.76573989000002</v>
      </c>
      <c r="J19" s="29">
        <v>173.54198250600004</v>
      </c>
      <c r="K19" s="29">
        <v>167.98769047000002</v>
      </c>
      <c r="L19" s="29">
        <v>175.6324489866667</v>
      </c>
      <c r="M19" s="29">
        <v>166.67806500999995</v>
      </c>
      <c r="N19" s="29">
        <v>173.35005607000002</v>
      </c>
      <c r="O19" s="29">
        <v>177.37244738999999</v>
      </c>
      <c r="P19" s="29">
        <v>160.48552750999997</v>
      </c>
      <c r="Q19" s="29">
        <v>172.95290511100001</v>
      </c>
      <c r="R19" s="29">
        <v>151.10583394</v>
      </c>
      <c r="S19" s="29">
        <v>193.72270460000004</v>
      </c>
      <c r="T19" s="29">
        <v>173.16060429795698</v>
      </c>
      <c r="U19" s="29">
        <v>153.82006427838709</v>
      </c>
      <c r="V19" s="29">
        <v>140.38343629166667</v>
      </c>
      <c r="W19" s="88">
        <f>IF(Wochenbericht!$O37&lt;&gt;"",Wochenbericht!$O37,#N/A)</f>
        <v>156.50900000000001</v>
      </c>
      <c r="X19" s="55">
        <f t="shared" si="3"/>
        <v>45777</v>
      </c>
      <c r="Y19" s="29"/>
      <c r="Z19" s="52">
        <f t="shared" si="0"/>
        <v>140.38343629166667</v>
      </c>
      <c r="AA19" s="52">
        <f t="shared" si="1"/>
        <v>53.339268308333374</v>
      </c>
      <c r="AB19" s="52">
        <f t="shared" si="2"/>
        <v>193.72270460000004</v>
      </c>
    </row>
    <row r="20" spans="1:28">
      <c r="A20" s="29">
        <v>150.92716849999994</v>
      </c>
      <c r="B20" s="29">
        <v>163.19421199999999</v>
      </c>
      <c r="C20" s="29">
        <v>157.299307</v>
      </c>
      <c r="D20" s="29">
        <v>171.20087716129035</v>
      </c>
      <c r="E20" s="29">
        <v>169.94088899999997</v>
      </c>
      <c r="F20" s="29">
        <v>169.1010478</v>
      </c>
      <c r="G20" s="29">
        <v>161.59022629999998</v>
      </c>
      <c r="H20" s="29">
        <v>174.36384962999998</v>
      </c>
      <c r="I20" s="29">
        <v>172.56843425</v>
      </c>
      <c r="J20" s="29">
        <v>169.30070119000001</v>
      </c>
      <c r="K20" s="29">
        <v>162.09348483499997</v>
      </c>
      <c r="L20" s="29">
        <v>173.98787890806449</v>
      </c>
      <c r="M20" s="29">
        <v>156.16759180999998</v>
      </c>
      <c r="N20" s="29">
        <v>167.15753529</v>
      </c>
      <c r="O20" s="29">
        <v>168.05764627000002</v>
      </c>
      <c r="P20" s="29">
        <v>157.12924397500004</v>
      </c>
      <c r="Q20" s="29">
        <v>181.45290577000003</v>
      </c>
      <c r="R20" s="29">
        <v>155.43313964000001</v>
      </c>
      <c r="S20" s="29">
        <v>164.55352171000001</v>
      </c>
      <c r="T20" s="29">
        <v>164.38890529795702</v>
      </c>
      <c r="U20" s="29">
        <v>161.74908882838713</v>
      </c>
      <c r="V20" s="29">
        <v>156.94402388466665</v>
      </c>
      <c r="W20" s="88">
        <f>IF(Wochenbericht!$O38&lt;&gt;"",Wochenbericht!$O38,#N/A)</f>
        <v>168.97499999999999</v>
      </c>
      <c r="X20" s="55">
        <f t="shared" si="3"/>
        <v>45784</v>
      </c>
      <c r="Y20" s="29"/>
      <c r="Z20" s="52">
        <f t="shared" si="0"/>
        <v>150.92716849999994</v>
      </c>
      <c r="AA20" s="52">
        <f t="shared" si="1"/>
        <v>30.525737270000093</v>
      </c>
      <c r="AB20" s="52">
        <f t="shared" si="2"/>
        <v>181.45290577000003</v>
      </c>
    </row>
    <row r="21" spans="1:28">
      <c r="A21" s="29">
        <v>150.84666099999998</v>
      </c>
      <c r="B21" s="29">
        <v>151.61692849999994</v>
      </c>
      <c r="C21" s="29">
        <v>159.28844800000002</v>
      </c>
      <c r="D21" s="29">
        <v>163.73874716129035</v>
      </c>
      <c r="E21" s="29">
        <v>166.607349</v>
      </c>
      <c r="F21" s="29">
        <v>178.47403170000001</v>
      </c>
      <c r="G21" s="29">
        <v>155.98463181000005</v>
      </c>
      <c r="H21" s="29">
        <v>173.08089320000002</v>
      </c>
      <c r="I21" s="29">
        <v>170.01341664999998</v>
      </c>
      <c r="J21" s="29">
        <v>173.59090347000003</v>
      </c>
      <c r="K21" s="29">
        <v>166.80399570000003</v>
      </c>
      <c r="L21" s="29">
        <v>176.55931125258064</v>
      </c>
      <c r="M21" s="29">
        <v>173.49445502500001</v>
      </c>
      <c r="N21" s="29">
        <v>165.85951130999996</v>
      </c>
      <c r="O21" s="29">
        <v>159.39651835999999</v>
      </c>
      <c r="P21" s="29">
        <v>169.56851131000002</v>
      </c>
      <c r="Q21" s="29">
        <v>176.81414619999998</v>
      </c>
      <c r="R21" s="29">
        <v>166.14657955499999</v>
      </c>
      <c r="S21" s="29">
        <v>166.11834978999997</v>
      </c>
      <c r="T21" s="29">
        <v>150.73266410795696</v>
      </c>
      <c r="U21" s="29">
        <v>163.08630693838708</v>
      </c>
      <c r="V21" s="29">
        <v>155.43787446010441</v>
      </c>
      <c r="W21" s="88">
        <f>IF(Wochenbericht!$O39&lt;&gt;"",Wochenbericht!$O39,#N/A)</f>
        <v>165.04199999999997</v>
      </c>
      <c r="X21" s="55">
        <f t="shared" si="3"/>
        <v>45791</v>
      </c>
      <c r="Y21" s="29"/>
      <c r="Z21" s="52">
        <f t="shared" si="0"/>
        <v>150.73266410795696</v>
      </c>
      <c r="AA21" s="52">
        <f t="shared" si="1"/>
        <v>27.741367592043048</v>
      </c>
      <c r="AB21" s="52">
        <f t="shared" si="2"/>
        <v>178.47403170000001</v>
      </c>
    </row>
    <row r="22" spans="1:28">
      <c r="A22" s="29">
        <v>159.66455100000002</v>
      </c>
      <c r="B22" s="29">
        <v>157.40153100000003</v>
      </c>
      <c r="C22" s="29">
        <v>149.64190600000001</v>
      </c>
      <c r="D22" s="29">
        <v>156.7141361612903</v>
      </c>
      <c r="E22" s="29">
        <v>170.76631199999997</v>
      </c>
      <c r="F22" s="29">
        <v>167.70131760000001</v>
      </c>
      <c r="G22" s="29">
        <v>159.83320413999996</v>
      </c>
      <c r="H22" s="29">
        <v>162.74775183000003</v>
      </c>
      <c r="I22" s="29">
        <v>169.95661079000001</v>
      </c>
      <c r="J22" s="29">
        <v>172.74041749000003</v>
      </c>
      <c r="K22" s="29">
        <v>175.29775443</v>
      </c>
      <c r="L22" s="29">
        <v>163.11802030258065</v>
      </c>
      <c r="M22" s="29">
        <v>164.70209045500005</v>
      </c>
      <c r="N22" s="29">
        <v>166.76108534999997</v>
      </c>
      <c r="O22" s="29">
        <v>155.42547374999998</v>
      </c>
      <c r="P22" s="29">
        <v>156.03389446</v>
      </c>
      <c r="Q22" s="29">
        <v>167.11228713500003</v>
      </c>
      <c r="R22" s="29">
        <v>145.70500259999994</v>
      </c>
      <c r="S22" s="29">
        <v>165.83969992999997</v>
      </c>
      <c r="T22" s="29">
        <v>158.11947906795697</v>
      </c>
      <c r="U22" s="29">
        <v>155.16161361838698</v>
      </c>
      <c r="V22" s="29">
        <v>146.47249766466666</v>
      </c>
      <c r="W22" s="88">
        <f>IF(Wochenbericht!$O40&lt;&gt;"",Wochenbericht!$O40,#N/A)</f>
        <v>163.48999999999998</v>
      </c>
      <c r="X22" s="55">
        <f t="shared" si="3"/>
        <v>45798</v>
      </c>
      <c r="Y22" s="29"/>
      <c r="Z22" s="52">
        <f t="shared" si="0"/>
        <v>145.70500259999994</v>
      </c>
      <c r="AA22" s="52">
        <f t="shared" si="1"/>
        <v>29.592751830000054</v>
      </c>
      <c r="AB22" s="52">
        <f t="shared" si="2"/>
        <v>175.29775443</v>
      </c>
    </row>
    <row r="23" spans="1:28">
      <c r="A23" s="29">
        <v>148.96281799999997</v>
      </c>
      <c r="B23" s="29">
        <v>162.98349300000001</v>
      </c>
      <c r="C23" s="29">
        <v>154.80061699999999</v>
      </c>
      <c r="D23" s="29">
        <v>171.41306616129032</v>
      </c>
      <c r="E23" s="29">
        <v>171.57788800000003</v>
      </c>
      <c r="F23" s="29">
        <v>171.63495000000003</v>
      </c>
      <c r="G23" s="29">
        <v>147.11642518000002</v>
      </c>
      <c r="H23" s="29">
        <v>184.34669151</v>
      </c>
      <c r="I23" s="29">
        <v>141.98326667999996</v>
      </c>
      <c r="J23" s="29">
        <v>171.19018528999999</v>
      </c>
      <c r="K23" s="29">
        <v>176.40759617000001</v>
      </c>
      <c r="L23" s="29">
        <v>164.57210281258062</v>
      </c>
      <c r="M23" s="29">
        <v>162.33204599999999</v>
      </c>
      <c r="N23" s="29">
        <v>166.16768718000003</v>
      </c>
      <c r="O23" s="29">
        <v>160.23711424000004</v>
      </c>
      <c r="P23" s="29">
        <v>155.59692933000002</v>
      </c>
      <c r="Q23" s="29">
        <v>172.32988982000001</v>
      </c>
      <c r="R23" s="29">
        <v>147.97219245000002</v>
      </c>
      <c r="S23" s="29">
        <v>180.57400199333333</v>
      </c>
      <c r="T23" s="29">
        <v>163.34959391082435</v>
      </c>
      <c r="U23" s="29">
        <v>146.51733995838708</v>
      </c>
      <c r="V23" s="29">
        <v>158.55496504466663</v>
      </c>
      <c r="W23" s="88">
        <f>IF(Wochenbericht!$O41&lt;&gt;"",Wochenbericht!$O41,#N/A)</f>
        <v>160.69800000000001</v>
      </c>
      <c r="X23" s="55">
        <f t="shared" si="3"/>
        <v>45805</v>
      </c>
      <c r="Y23" s="29"/>
      <c r="Z23" s="52">
        <f t="shared" si="0"/>
        <v>141.98326667999996</v>
      </c>
      <c r="AA23" s="52">
        <f t="shared" si="1"/>
        <v>42.363424830000042</v>
      </c>
      <c r="AB23" s="52">
        <f t="shared" si="2"/>
        <v>184.34669151</v>
      </c>
    </row>
    <row r="24" spans="1:28">
      <c r="A24" s="29">
        <v>133.49339200000003</v>
      </c>
      <c r="B24" s="29">
        <v>159.03052500000001</v>
      </c>
      <c r="C24" s="29">
        <v>154.05465899999996</v>
      </c>
      <c r="D24" s="29">
        <v>165.71500666666665</v>
      </c>
      <c r="E24" s="29">
        <v>172.74475699999999</v>
      </c>
      <c r="F24" s="29">
        <v>168.17808429999997</v>
      </c>
      <c r="G24" s="29">
        <v>157.01749296</v>
      </c>
      <c r="H24" s="29">
        <v>172.73402847999998</v>
      </c>
      <c r="I24" s="29">
        <v>168.91471755000001</v>
      </c>
      <c r="J24" s="29">
        <v>175.22176332000001</v>
      </c>
      <c r="K24" s="29">
        <v>166.36392537</v>
      </c>
      <c r="L24" s="29">
        <v>167.57654401444449</v>
      </c>
      <c r="M24" s="29">
        <v>163.19285500000001</v>
      </c>
      <c r="N24" s="29">
        <v>171.83618262000002</v>
      </c>
      <c r="O24" s="29">
        <v>165.30210904</v>
      </c>
      <c r="P24" s="29">
        <v>165.76812476499998</v>
      </c>
      <c r="Q24" s="29">
        <v>163.49990758000001</v>
      </c>
      <c r="R24" s="29">
        <v>152.99224024999998</v>
      </c>
      <c r="S24" s="29">
        <v>159.22487359333334</v>
      </c>
      <c r="T24" s="29">
        <v>161.27902579582437</v>
      </c>
      <c r="U24" s="29">
        <v>137.24895107107528</v>
      </c>
      <c r="V24" s="29">
        <v>142.81147787888887</v>
      </c>
      <c r="W24" s="88">
        <f>IF(Wochenbericht!$O42&lt;&gt;"",Wochenbericht!$O42,#N/A)</f>
        <v>156.608</v>
      </c>
      <c r="X24" s="55">
        <f t="shared" si="3"/>
        <v>45812</v>
      </c>
      <c r="Y24" s="29"/>
      <c r="Z24" s="52">
        <f t="shared" si="0"/>
        <v>133.49339200000003</v>
      </c>
      <c r="AA24" s="52">
        <f t="shared" si="1"/>
        <v>41.72837131999998</v>
      </c>
      <c r="AB24" s="52">
        <f t="shared" si="2"/>
        <v>175.22176332000001</v>
      </c>
    </row>
    <row r="25" spans="1:28">
      <c r="A25" s="29">
        <v>157.29553799999996</v>
      </c>
      <c r="B25" s="29">
        <v>161.64812199999994</v>
      </c>
      <c r="C25" s="29">
        <v>155.76130300000003</v>
      </c>
      <c r="D25" s="29">
        <v>165.74021466666665</v>
      </c>
      <c r="E25" s="29">
        <v>175.62645100000003</v>
      </c>
      <c r="F25" s="29">
        <v>177.85762529999997</v>
      </c>
      <c r="G25" s="29">
        <v>162.49140455</v>
      </c>
      <c r="H25" s="29">
        <v>170.86289690000001</v>
      </c>
      <c r="I25" s="29">
        <v>163.03239080000003</v>
      </c>
      <c r="J25" s="29">
        <v>167.57728</v>
      </c>
      <c r="K25" s="29">
        <v>162.446730645</v>
      </c>
      <c r="L25" s="29">
        <v>167.97053912444446</v>
      </c>
      <c r="M25" s="29">
        <v>167.12822799999998</v>
      </c>
      <c r="N25" s="29">
        <v>161.50606762999996</v>
      </c>
      <c r="O25" s="29">
        <v>164.87020551000001</v>
      </c>
      <c r="P25" s="29">
        <v>169.90596904500001</v>
      </c>
      <c r="Q25" s="29">
        <v>161.59871069000002</v>
      </c>
      <c r="R25" s="29">
        <v>167.73234742999995</v>
      </c>
      <c r="S25" s="29">
        <v>157.94498766333331</v>
      </c>
      <c r="T25" s="29">
        <v>161.44890050082438</v>
      </c>
      <c r="U25" s="29">
        <v>152.80740720107525</v>
      </c>
      <c r="V25" s="29">
        <v>143.0509102618889</v>
      </c>
      <c r="W25" s="88">
        <f>IF(Wochenbericht!$O43&lt;&gt;"",Wochenbericht!$O43,#N/A)</f>
        <v>161.59200000000001</v>
      </c>
      <c r="X25" s="55">
        <f t="shared" si="3"/>
        <v>45819</v>
      </c>
      <c r="Y25" s="29"/>
      <c r="Z25" s="52">
        <f t="shared" si="0"/>
        <v>143.0509102618889</v>
      </c>
      <c r="AA25" s="52">
        <f t="shared" si="1"/>
        <v>34.806715038111065</v>
      </c>
      <c r="AB25" s="52">
        <f t="shared" si="2"/>
        <v>177.85762529999997</v>
      </c>
    </row>
    <row r="26" spans="1:28">
      <c r="A26" s="29">
        <v>159.05281900000003</v>
      </c>
      <c r="B26" s="29">
        <v>156.891884</v>
      </c>
      <c r="C26" s="29">
        <v>156.91197700000001</v>
      </c>
      <c r="D26" s="29">
        <v>169.02582666666663</v>
      </c>
      <c r="E26" s="29">
        <v>175.68110899999999</v>
      </c>
      <c r="F26" s="29">
        <v>166.71054079999999</v>
      </c>
      <c r="G26" s="29">
        <v>165.16320159000003</v>
      </c>
      <c r="H26" s="29">
        <v>171.73121853000004</v>
      </c>
      <c r="I26" s="29">
        <v>169.91293998</v>
      </c>
      <c r="J26" s="29">
        <v>169.60952757999999</v>
      </c>
      <c r="K26" s="29">
        <v>169.33041500000002</v>
      </c>
      <c r="L26" s="29">
        <v>164.04765595444445</v>
      </c>
      <c r="M26" s="29">
        <v>160.31181299999997</v>
      </c>
      <c r="N26" s="29">
        <v>160.90996677500004</v>
      </c>
      <c r="O26" s="29">
        <v>166.78939394</v>
      </c>
      <c r="P26" s="29">
        <v>162.17965148000005</v>
      </c>
      <c r="Q26" s="29">
        <v>154.01427510000002</v>
      </c>
      <c r="R26" s="29">
        <v>155.73919196999998</v>
      </c>
      <c r="S26" s="29">
        <v>150.78982260333333</v>
      </c>
      <c r="T26" s="29">
        <v>175.03078222082434</v>
      </c>
      <c r="U26" s="29">
        <v>164.22098565107527</v>
      </c>
      <c r="V26" s="29">
        <v>143.67141863588884</v>
      </c>
      <c r="W26" s="88">
        <f>IF(Wochenbericht!$O44&lt;&gt;"",Wochenbericht!$O44,#N/A)</f>
        <v>167.49799999999999</v>
      </c>
      <c r="X26" s="55">
        <f t="shared" si="3"/>
        <v>45826</v>
      </c>
      <c r="Y26" s="29"/>
      <c r="Z26" s="52">
        <f t="shared" si="0"/>
        <v>143.67141863588884</v>
      </c>
      <c r="AA26" s="52">
        <f t="shared" si="1"/>
        <v>32.009690364111151</v>
      </c>
      <c r="AB26" s="52">
        <f t="shared" si="2"/>
        <v>175.68110899999999</v>
      </c>
    </row>
    <row r="27" spans="1:28">
      <c r="A27" s="29">
        <v>158.33982400000002</v>
      </c>
      <c r="B27" s="29">
        <v>153.730155</v>
      </c>
      <c r="C27" s="29">
        <v>159.756933</v>
      </c>
      <c r="D27" s="29">
        <v>165.52884066666667</v>
      </c>
      <c r="E27" s="29">
        <v>167.88050899999999</v>
      </c>
      <c r="F27" s="29">
        <v>174.63095440000001</v>
      </c>
      <c r="G27" s="29">
        <v>160.39567701000001</v>
      </c>
      <c r="H27" s="29">
        <v>161.10206819000001</v>
      </c>
      <c r="I27" s="29">
        <v>162.63602943000001</v>
      </c>
      <c r="J27" s="29">
        <v>179.37611781999999</v>
      </c>
      <c r="K27" s="29">
        <v>161.99263497499999</v>
      </c>
      <c r="L27" s="29">
        <v>165.54189811444451</v>
      </c>
      <c r="M27" s="29">
        <v>162.92699999999999</v>
      </c>
      <c r="N27" s="29">
        <v>164.20644262000002</v>
      </c>
      <c r="O27" s="29">
        <v>167.23973704000002</v>
      </c>
      <c r="P27" s="29">
        <v>161.72763894500002</v>
      </c>
      <c r="Q27" s="29">
        <v>162.11711980000004</v>
      </c>
      <c r="R27" s="29">
        <v>155.15606597999999</v>
      </c>
      <c r="S27" s="29">
        <v>159.80972142333331</v>
      </c>
      <c r="T27" s="29">
        <v>159.3055904008244</v>
      </c>
      <c r="U27" s="29">
        <v>161.43657153107526</v>
      </c>
      <c r="V27" s="29">
        <v>157.51292805688888</v>
      </c>
      <c r="W27" s="88">
        <f>IF(Wochenbericht!$O45&lt;&gt;"",Wochenbericht!$O45,#N/A)</f>
        <v>170.93</v>
      </c>
      <c r="X27" s="55">
        <f t="shared" si="3"/>
        <v>45833</v>
      </c>
      <c r="Y27" s="29"/>
      <c r="Z27" s="52">
        <f t="shared" si="0"/>
        <v>153.730155</v>
      </c>
      <c r="AA27" s="52">
        <f t="shared" si="1"/>
        <v>25.645962819999994</v>
      </c>
      <c r="AB27" s="52">
        <f t="shared" si="2"/>
        <v>179.37611781999999</v>
      </c>
    </row>
    <row r="28" spans="1:28">
      <c r="A28" s="29">
        <v>154.0925455</v>
      </c>
      <c r="B28" s="29">
        <v>155.82416999999998</v>
      </c>
      <c r="C28" s="29">
        <v>152.67852699999997</v>
      </c>
      <c r="D28" s="29">
        <v>169.81606374193549</v>
      </c>
      <c r="E28" s="29">
        <v>172.8434</v>
      </c>
      <c r="F28" s="29">
        <v>170.64059949999998</v>
      </c>
      <c r="G28" s="29">
        <v>160.33430165999997</v>
      </c>
      <c r="H28" s="29">
        <v>166.74744122999999</v>
      </c>
      <c r="I28" s="29">
        <v>181.10560799999999</v>
      </c>
      <c r="J28" s="29">
        <v>171.26636604999999</v>
      </c>
      <c r="K28" s="29">
        <v>166.28159113999999</v>
      </c>
      <c r="L28" s="29">
        <v>169.29190035505377</v>
      </c>
      <c r="M28" s="29">
        <v>162.84500000000003</v>
      </c>
      <c r="N28" s="29">
        <v>159.15955282000004</v>
      </c>
      <c r="O28" s="29">
        <v>153.34881593</v>
      </c>
      <c r="P28" s="29">
        <v>152.96828685999998</v>
      </c>
      <c r="Q28" s="29">
        <v>154.66921506000006</v>
      </c>
      <c r="R28" s="29">
        <v>148.56722224999993</v>
      </c>
      <c r="S28" s="29">
        <v>153.01601580290321</v>
      </c>
      <c r="T28" s="29">
        <v>150.12047633215059</v>
      </c>
      <c r="U28" s="29">
        <v>165.2486955867742</v>
      </c>
      <c r="V28" s="29">
        <v>161.71067490134413</v>
      </c>
      <c r="W28" s="88">
        <f>IF(Wochenbericht!$O46&lt;&gt;"",Wochenbericht!$O46,#N/A)</f>
        <v>176.458</v>
      </c>
      <c r="X28" s="55">
        <f t="shared" si="3"/>
        <v>45840</v>
      </c>
      <c r="Y28" s="29"/>
      <c r="Z28" s="52">
        <f t="shared" si="0"/>
        <v>148.56722224999993</v>
      </c>
      <c r="AA28" s="52">
        <f t="shared" si="1"/>
        <v>32.53838575000006</v>
      </c>
      <c r="AB28" s="52">
        <f t="shared" si="2"/>
        <v>181.10560799999999</v>
      </c>
    </row>
    <row r="29" spans="1:28">
      <c r="A29" s="29">
        <v>157.701436</v>
      </c>
      <c r="B29" s="29">
        <v>151.304982</v>
      </c>
      <c r="C29" s="29">
        <v>157.16183999999998</v>
      </c>
      <c r="D29" s="29">
        <v>169.43757574193549</v>
      </c>
      <c r="E29" s="29">
        <v>168.750362</v>
      </c>
      <c r="F29" s="29">
        <v>161.6058127</v>
      </c>
      <c r="G29" s="29">
        <v>164.14406749</v>
      </c>
      <c r="H29" s="29">
        <v>171.95800244</v>
      </c>
      <c r="I29" s="29">
        <v>168.00722913999999</v>
      </c>
      <c r="J29" s="29">
        <v>172.89970344000002</v>
      </c>
      <c r="K29" s="29">
        <v>167.51751315999996</v>
      </c>
      <c r="L29" s="29">
        <v>165.2686652150538</v>
      </c>
      <c r="M29" s="29">
        <v>166.31399999999999</v>
      </c>
      <c r="N29" s="29">
        <v>160.51808658999994</v>
      </c>
      <c r="O29" s="29">
        <v>158.63810877</v>
      </c>
      <c r="P29" s="29">
        <v>165.84303472000002</v>
      </c>
      <c r="Q29" s="29">
        <v>152.94537837000001</v>
      </c>
      <c r="R29" s="29">
        <v>143.14849542000005</v>
      </c>
      <c r="S29" s="29">
        <v>155.73166257290319</v>
      </c>
      <c r="T29" s="29">
        <v>158.7313123621505</v>
      </c>
      <c r="U29" s="29">
        <v>177.2806351267742</v>
      </c>
      <c r="V29" s="29">
        <v>160.63364611234411</v>
      </c>
      <c r="W29" s="88">
        <f>IF(Wochenbericht!$O47&lt;&gt;"",Wochenbericht!$O47,#N/A)</f>
        <v>161.16800000000001</v>
      </c>
      <c r="X29" s="55">
        <f t="shared" si="3"/>
        <v>45847</v>
      </c>
      <c r="Y29" s="29"/>
      <c r="Z29" s="52">
        <f t="shared" si="0"/>
        <v>143.14849542000005</v>
      </c>
      <c r="AA29" s="52">
        <f t="shared" si="1"/>
        <v>34.132139706774154</v>
      </c>
      <c r="AB29" s="52">
        <f t="shared" si="2"/>
        <v>177.2806351267742</v>
      </c>
    </row>
    <row r="30" spans="1:28">
      <c r="A30" s="29">
        <v>158.39387799999997</v>
      </c>
      <c r="B30" s="29">
        <v>146.59675900000002</v>
      </c>
      <c r="C30" s="29">
        <v>153.87684900000002</v>
      </c>
      <c r="D30" s="29">
        <v>162.03455574193549</v>
      </c>
      <c r="E30" s="29">
        <v>163.35245199999997</v>
      </c>
      <c r="F30" s="29">
        <v>160.40100399999997</v>
      </c>
      <c r="G30" s="29">
        <v>151.27262933999998</v>
      </c>
      <c r="H30" s="29">
        <v>165.00575093</v>
      </c>
      <c r="I30" s="29">
        <v>157.86549786</v>
      </c>
      <c r="J30" s="29">
        <v>164.68309507000004</v>
      </c>
      <c r="K30" s="29">
        <v>160.62180268500001</v>
      </c>
      <c r="L30" s="29">
        <v>156.56802692086029</v>
      </c>
      <c r="M30" s="29">
        <v>157.73399999999998</v>
      </c>
      <c r="N30" s="29">
        <v>155.91005210999995</v>
      </c>
      <c r="O30" s="29">
        <v>159.78413720000006</v>
      </c>
      <c r="P30" s="29">
        <v>158.51327556999999</v>
      </c>
      <c r="Q30" s="29">
        <v>156.19930492000003</v>
      </c>
      <c r="R30" s="29">
        <v>154.15638496999998</v>
      </c>
      <c r="S30" s="29">
        <v>140.56525171290318</v>
      </c>
      <c r="T30" s="29">
        <v>144.35637010215052</v>
      </c>
      <c r="U30" s="29">
        <v>151.0693257867741</v>
      </c>
      <c r="V30" s="29">
        <v>144.80705054524731</v>
      </c>
      <c r="W30" s="88">
        <f>IF(Wochenbericht!$O48&lt;&gt;"",Wochenbericht!$O48,#N/A)</f>
        <v>161.11099999999999</v>
      </c>
      <c r="X30" s="55">
        <f t="shared" si="3"/>
        <v>45854</v>
      </c>
      <c r="Y30" s="29"/>
      <c r="Z30" s="52">
        <f t="shared" si="0"/>
        <v>140.56525171290318</v>
      </c>
      <c r="AA30" s="52">
        <f t="shared" si="1"/>
        <v>24.440499217096828</v>
      </c>
      <c r="AB30" s="52">
        <f t="shared" si="2"/>
        <v>165.00575093</v>
      </c>
    </row>
    <row r="31" spans="1:28">
      <c r="A31" s="29">
        <v>150.23006900000001</v>
      </c>
      <c r="B31" s="29">
        <v>137.66789350000002</v>
      </c>
      <c r="C31" s="29">
        <v>147.61787799999999</v>
      </c>
      <c r="D31" s="29">
        <v>158.54219774193552</v>
      </c>
      <c r="E31" s="29">
        <v>150.80482499999997</v>
      </c>
      <c r="F31" s="29">
        <v>152.7939533</v>
      </c>
      <c r="G31" s="29">
        <v>139.06154099</v>
      </c>
      <c r="H31" s="29">
        <v>154.00379658</v>
      </c>
      <c r="I31" s="29">
        <v>156.69978108999999</v>
      </c>
      <c r="J31" s="29">
        <v>159.27199490000001</v>
      </c>
      <c r="K31" s="29">
        <v>154.66543110000003</v>
      </c>
      <c r="L31" s="29">
        <v>155.28159360505373</v>
      </c>
      <c r="M31" s="29">
        <v>151.4</v>
      </c>
      <c r="N31" s="29">
        <v>148.13040828999999</v>
      </c>
      <c r="O31" s="29">
        <v>153.02671280999999</v>
      </c>
      <c r="P31" s="29">
        <v>157.32322762000001</v>
      </c>
      <c r="Q31" s="29">
        <v>158.95249261999993</v>
      </c>
      <c r="R31" s="29">
        <v>151.44909314999995</v>
      </c>
      <c r="S31" s="29">
        <v>148.6371466529032</v>
      </c>
      <c r="T31" s="29">
        <v>152.83903274215052</v>
      </c>
      <c r="U31" s="29">
        <v>154.06527312677417</v>
      </c>
      <c r="V31" s="29">
        <v>138.07988741234411</v>
      </c>
      <c r="W31" s="88">
        <f>IF(Wochenbericht!$O49&lt;&gt;"",Wochenbericht!$O49,#N/A)</f>
        <v>150.13200000000001</v>
      </c>
      <c r="X31" s="55">
        <f t="shared" si="3"/>
        <v>45861</v>
      </c>
      <c r="Y31" s="29"/>
      <c r="Z31" s="52">
        <f t="shared" si="0"/>
        <v>137.66789350000002</v>
      </c>
      <c r="AA31" s="52">
        <f t="shared" si="1"/>
        <v>21.60410139999999</v>
      </c>
      <c r="AB31" s="52">
        <f t="shared" si="2"/>
        <v>159.27199490000001</v>
      </c>
    </row>
    <row r="32" spans="1:28">
      <c r="A32" s="29">
        <v>137.98823200000004</v>
      </c>
      <c r="B32" s="29">
        <v>143.89995700000003</v>
      </c>
      <c r="C32" s="29">
        <v>138.66189700000001</v>
      </c>
      <c r="D32" s="29">
        <v>145.14928390322581</v>
      </c>
      <c r="E32" s="29">
        <v>126.5808014</v>
      </c>
      <c r="F32" s="29">
        <v>154.9173807</v>
      </c>
      <c r="G32" s="29">
        <v>144.66617180999998</v>
      </c>
      <c r="H32" s="29">
        <v>160.48738610999999</v>
      </c>
      <c r="I32" s="29">
        <v>153.16183571000002</v>
      </c>
      <c r="J32" s="29">
        <v>129.8657302</v>
      </c>
      <c r="K32" s="29">
        <v>146.62738004999997</v>
      </c>
      <c r="L32" s="29">
        <v>148.90196038505371</v>
      </c>
      <c r="M32" s="29">
        <v>154.54336119999996</v>
      </c>
      <c r="N32" s="29">
        <v>149.66162790999999</v>
      </c>
      <c r="O32" s="29">
        <v>147.8855006</v>
      </c>
      <c r="P32" s="29">
        <v>137.62151709000005</v>
      </c>
      <c r="Q32" s="29">
        <v>143.66363043000004</v>
      </c>
      <c r="R32" s="29">
        <v>147.00457598999998</v>
      </c>
      <c r="S32" s="29">
        <v>146.57410878290318</v>
      </c>
      <c r="T32" s="29">
        <v>149.60131568473116</v>
      </c>
      <c r="U32" s="29">
        <v>151.85491040983871</v>
      </c>
      <c r="V32" s="29">
        <v>145.1131050023441</v>
      </c>
      <c r="W32" s="88">
        <f>IF(Wochenbericht!$O50&lt;&gt;"",Wochenbericht!$O50,#N/A)</f>
        <v>144.71600000000004</v>
      </c>
      <c r="X32" s="55">
        <f t="shared" si="3"/>
        <v>45868</v>
      </c>
      <c r="Y32" s="29"/>
      <c r="Z32" s="52">
        <f t="shared" si="0"/>
        <v>126.5808014</v>
      </c>
      <c r="AA32" s="52">
        <f t="shared" si="1"/>
        <v>33.90658470999999</v>
      </c>
      <c r="AB32" s="52">
        <f t="shared" si="2"/>
        <v>160.48738610999999</v>
      </c>
    </row>
    <row r="33" spans="1:28">
      <c r="A33" s="29">
        <v>150.450255</v>
      </c>
      <c r="B33" s="29">
        <v>154.58855300000002</v>
      </c>
      <c r="C33" s="29">
        <v>148.28022399999998</v>
      </c>
      <c r="D33" s="29">
        <v>151.92851690322581</v>
      </c>
      <c r="E33" s="29">
        <v>157.4322568</v>
      </c>
      <c r="F33" s="29">
        <v>158.05887209999997</v>
      </c>
      <c r="G33" s="29">
        <v>153.18947334000003</v>
      </c>
      <c r="H33" s="29">
        <v>162.21626370999999</v>
      </c>
      <c r="I33" s="29">
        <v>152.45258811000002</v>
      </c>
      <c r="J33" s="29">
        <v>149.50141746000003</v>
      </c>
      <c r="K33" s="29">
        <v>156.608989425</v>
      </c>
      <c r="L33" s="29">
        <v>144.91022726516127</v>
      </c>
      <c r="M33" s="29">
        <v>165.910418075</v>
      </c>
      <c r="N33" s="29">
        <v>145.37939831</v>
      </c>
      <c r="O33" s="29">
        <v>156.35816950500003</v>
      </c>
      <c r="P33" s="29">
        <v>159.22619175000003</v>
      </c>
      <c r="Q33" s="29">
        <v>147.53585031999998</v>
      </c>
      <c r="R33" s="29">
        <v>161.88167866999999</v>
      </c>
      <c r="S33" s="29">
        <v>143.0112130529032</v>
      </c>
      <c r="T33" s="29">
        <v>156.76757735473115</v>
      </c>
      <c r="U33" s="29">
        <v>149.49540253983866</v>
      </c>
      <c r="V33" s="29">
        <v>154.682430024957</v>
      </c>
      <c r="W33" s="88">
        <f>IF(Wochenbericht!$O51&lt;&gt;"",Wochenbericht!$O51,#N/A)</f>
        <v>156.32</v>
      </c>
      <c r="X33" s="55">
        <f t="shared" si="3"/>
        <v>45875</v>
      </c>
      <c r="Y33" s="29"/>
      <c r="Z33" s="52">
        <f t="shared" si="0"/>
        <v>143.0112130529032</v>
      </c>
      <c r="AA33" s="52">
        <f t="shared" si="1"/>
        <v>22.899205022096794</v>
      </c>
      <c r="AB33" s="52">
        <f t="shared" si="2"/>
        <v>165.910418075</v>
      </c>
    </row>
    <row r="34" spans="1:28">
      <c r="A34" s="29">
        <v>158.26756899999998</v>
      </c>
      <c r="B34" s="29">
        <v>159.95385549999997</v>
      </c>
      <c r="C34" s="29">
        <v>150.95016900000002</v>
      </c>
      <c r="D34" s="29">
        <v>160.1701129032258</v>
      </c>
      <c r="E34" s="29">
        <v>159.41744040000003</v>
      </c>
      <c r="F34" s="29">
        <v>160.79714669999998</v>
      </c>
      <c r="G34" s="29">
        <v>163.31434261000001</v>
      </c>
      <c r="H34" s="29">
        <v>161.13504336000005</v>
      </c>
      <c r="I34" s="29">
        <v>163.49680271</v>
      </c>
      <c r="J34" s="29">
        <v>159.77208542999998</v>
      </c>
      <c r="K34" s="29">
        <v>159.404079465</v>
      </c>
      <c r="L34" s="29">
        <v>159.91215907016135</v>
      </c>
      <c r="M34" s="29">
        <v>163.26252807500001</v>
      </c>
      <c r="N34" s="29">
        <v>155.98265358999998</v>
      </c>
      <c r="O34" s="29">
        <v>157.259015385</v>
      </c>
      <c r="P34" s="29">
        <v>153.89424052000004</v>
      </c>
      <c r="Q34" s="29">
        <v>154.57055137999998</v>
      </c>
      <c r="R34" s="29">
        <v>143.64610413999998</v>
      </c>
      <c r="S34" s="29">
        <v>155.9365882229032</v>
      </c>
      <c r="T34" s="29">
        <v>144.15337796086018</v>
      </c>
      <c r="U34" s="29">
        <v>160.65957608483873</v>
      </c>
      <c r="V34" s="29">
        <v>156.19772655095699</v>
      </c>
      <c r="W34" s="88">
        <f>IF(Wochenbericht!$O52&lt;&gt;"",Wochenbericht!$O52,#N/A)</f>
        <v>171.50399999999996</v>
      </c>
      <c r="X34" s="55">
        <f t="shared" si="3"/>
        <v>45882</v>
      </c>
      <c r="Y34" s="29"/>
      <c r="Z34" s="52">
        <f t="shared" si="0"/>
        <v>143.64610413999998</v>
      </c>
      <c r="AA34" s="52">
        <f t="shared" si="1"/>
        <v>19.85069857000002</v>
      </c>
      <c r="AB34" s="52">
        <f t="shared" si="2"/>
        <v>163.49680271</v>
      </c>
    </row>
    <row r="35" spans="1:28">
      <c r="A35" s="29">
        <v>160.988428</v>
      </c>
      <c r="B35" s="29">
        <v>157.8874505</v>
      </c>
      <c r="C35" s="29">
        <v>155.42086800000001</v>
      </c>
      <c r="D35" s="29">
        <v>165.86632890322582</v>
      </c>
      <c r="E35" s="29">
        <v>169.12229689999995</v>
      </c>
      <c r="F35" s="29">
        <v>167.1853289</v>
      </c>
      <c r="G35" s="29">
        <v>163.94295305999998</v>
      </c>
      <c r="H35" s="29">
        <v>169.99176368000005</v>
      </c>
      <c r="I35" s="29">
        <v>167.39590189999998</v>
      </c>
      <c r="J35" s="29">
        <v>171.96827622000004</v>
      </c>
      <c r="K35" s="29">
        <v>163.50910329499999</v>
      </c>
      <c r="L35" s="29">
        <v>159.54805377983868</v>
      </c>
      <c r="M35" s="29">
        <v>165.22236458499998</v>
      </c>
      <c r="N35" s="29">
        <v>162.97451351000007</v>
      </c>
      <c r="O35" s="29">
        <v>163.57881682500005</v>
      </c>
      <c r="P35" s="29">
        <v>165.27880095499998</v>
      </c>
      <c r="Q35" s="29">
        <v>151.06492491999995</v>
      </c>
      <c r="R35" s="29">
        <v>134.48070883</v>
      </c>
      <c r="S35" s="29">
        <v>162.06287624290326</v>
      </c>
      <c r="T35" s="29">
        <v>158.79284170473125</v>
      </c>
      <c r="U35" s="29">
        <v>178.82272344483874</v>
      </c>
      <c r="V35" s="29">
        <v>159.47134526527958</v>
      </c>
      <c r="W35" s="88">
        <f>IF(Wochenbericht!$O53&lt;&gt;"",Wochenbericht!$O53,#N/A)</f>
        <v>162.84299999999996</v>
      </c>
      <c r="X35" s="55">
        <f t="shared" si="3"/>
        <v>45889</v>
      </c>
      <c r="Y35" s="29"/>
      <c r="Z35" s="52">
        <f t="shared" si="0"/>
        <v>134.48070883</v>
      </c>
      <c r="AA35" s="52">
        <f t="shared" si="1"/>
        <v>44.342014614838746</v>
      </c>
      <c r="AB35" s="52">
        <f t="shared" si="2"/>
        <v>178.82272344483874</v>
      </c>
    </row>
    <row r="36" spans="1:28">
      <c r="A36" s="29">
        <v>165.66360250000002</v>
      </c>
      <c r="B36" s="29">
        <v>156.50351900000004</v>
      </c>
      <c r="C36" s="29">
        <v>162.928451</v>
      </c>
      <c r="D36" s="29">
        <v>175.06955290322577</v>
      </c>
      <c r="E36" s="29">
        <v>178.04379019999999</v>
      </c>
      <c r="F36" s="29">
        <v>168.8109537</v>
      </c>
      <c r="G36" s="29">
        <v>166.08184781000003</v>
      </c>
      <c r="H36" s="29">
        <v>170.18063769999998</v>
      </c>
      <c r="I36" s="29">
        <v>168.80102461000001</v>
      </c>
      <c r="J36" s="29">
        <v>169.672099</v>
      </c>
      <c r="K36" s="29">
        <v>167.35095318999998</v>
      </c>
      <c r="L36" s="29">
        <v>167.05342759016128</v>
      </c>
      <c r="M36" s="29">
        <v>165.03009312666666</v>
      </c>
      <c r="N36" s="29">
        <v>167.25112460999998</v>
      </c>
      <c r="O36" s="29">
        <v>169.50939328999999</v>
      </c>
      <c r="P36" s="29">
        <v>169.55425213999999</v>
      </c>
      <c r="Q36" s="29">
        <v>161.67913310999995</v>
      </c>
      <c r="R36" s="29">
        <v>161.72701690000002</v>
      </c>
      <c r="S36" s="29">
        <v>156.35644144000005</v>
      </c>
      <c r="T36" s="29">
        <v>171.62086600473114</v>
      </c>
      <c r="U36" s="29">
        <v>151.89067647483876</v>
      </c>
      <c r="V36" s="29">
        <v>155.80862323695698</v>
      </c>
      <c r="W36" s="88">
        <f>IF(Wochenbericht!$O54&lt;&gt;"",Wochenbericht!$O54,#N/A)</f>
        <v>164.39099999999999</v>
      </c>
      <c r="X36" s="55">
        <f t="shared" si="3"/>
        <v>45896</v>
      </c>
      <c r="Y36" s="29"/>
      <c r="Z36" s="52">
        <f t="shared" si="0"/>
        <v>151.89067647483876</v>
      </c>
      <c r="AA36" s="52">
        <f t="shared" si="1"/>
        <v>26.153113725161234</v>
      </c>
      <c r="AB36" s="52">
        <f t="shared" si="2"/>
        <v>178.04379019999999</v>
      </c>
    </row>
    <row r="37" spans="1:28">
      <c r="A37" s="29">
        <v>162.59529100000003</v>
      </c>
      <c r="B37" s="29">
        <v>162.06079499999998</v>
      </c>
      <c r="C37" s="29">
        <v>159.660369</v>
      </c>
      <c r="D37" s="29">
        <v>171.598919</v>
      </c>
      <c r="E37" s="29">
        <v>170.43066209999998</v>
      </c>
      <c r="F37" s="29">
        <v>167.01858249999998</v>
      </c>
      <c r="G37" s="29">
        <v>163.70978745000002</v>
      </c>
      <c r="H37" s="29">
        <v>174.86652559000001</v>
      </c>
      <c r="I37" s="29">
        <v>179.26396990999999</v>
      </c>
      <c r="J37" s="29">
        <v>162.83520854</v>
      </c>
      <c r="K37" s="29">
        <v>167.85477524999999</v>
      </c>
      <c r="L37" s="29">
        <v>167.87386197999996</v>
      </c>
      <c r="M37" s="29">
        <v>165.26487164666668</v>
      </c>
      <c r="N37" s="29">
        <v>159.45826056500002</v>
      </c>
      <c r="O37" s="29">
        <v>170.17898451500002</v>
      </c>
      <c r="P37" s="29">
        <v>170.15005009999999</v>
      </c>
      <c r="Q37" s="29">
        <v>155.12144529000003</v>
      </c>
      <c r="R37" s="29">
        <v>156.63817194999996</v>
      </c>
      <c r="S37" s="29">
        <v>160.95822152999997</v>
      </c>
      <c r="T37" s="29">
        <v>161.95544937215053</v>
      </c>
      <c r="U37" s="29">
        <v>157.98863954677421</v>
      </c>
      <c r="V37" s="29">
        <v>159.65175740766668</v>
      </c>
      <c r="W37" s="88">
        <f>IF(Wochenbericht!$O55&lt;&gt;"",Wochenbericht!$O55,#N/A)</f>
        <v>162.38099999999997</v>
      </c>
      <c r="X37" s="55">
        <f t="shared" si="3"/>
        <v>45903</v>
      </c>
      <c r="Y37" s="29"/>
      <c r="Z37" s="52">
        <f t="shared" si="0"/>
        <v>155.12144529000003</v>
      </c>
      <c r="AA37" s="52">
        <f t="shared" si="1"/>
        <v>24.142524619999961</v>
      </c>
      <c r="AB37" s="52">
        <f t="shared" si="2"/>
        <v>179.26396990999999</v>
      </c>
    </row>
    <row r="38" spans="1:28">
      <c r="A38" s="29">
        <v>163.63641800000005</v>
      </c>
      <c r="B38" s="29">
        <v>163.60556499999998</v>
      </c>
      <c r="C38" s="29">
        <v>159.33620499999998</v>
      </c>
      <c r="D38" s="29">
        <v>171.28032400000006</v>
      </c>
      <c r="E38" s="29">
        <v>172.85764339999997</v>
      </c>
      <c r="F38" s="29">
        <v>173.1190536</v>
      </c>
      <c r="G38" s="29">
        <v>173.10086124</v>
      </c>
      <c r="H38" s="29">
        <v>176.08208535</v>
      </c>
      <c r="I38" s="29">
        <v>173.04650631999999</v>
      </c>
      <c r="J38" s="29">
        <v>168.47955092999999</v>
      </c>
      <c r="K38" s="29">
        <v>161.48816042999997</v>
      </c>
      <c r="L38" s="29">
        <v>174.70278736999995</v>
      </c>
      <c r="M38" s="29">
        <v>170.16795565666669</v>
      </c>
      <c r="N38" s="29">
        <v>166.50096457499998</v>
      </c>
      <c r="O38" s="29">
        <v>169.71084037499998</v>
      </c>
      <c r="P38" s="29">
        <v>179.13032695499999</v>
      </c>
      <c r="Q38" s="29">
        <v>172.06897130999999</v>
      </c>
      <c r="R38" s="29">
        <v>159.98597759500004</v>
      </c>
      <c r="S38" s="29">
        <v>173.48697754</v>
      </c>
      <c r="T38" s="29">
        <v>172.04209507215052</v>
      </c>
      <c r="U38" s="29">
        <v>165.67118029677425</v>
      </c>
      <c r="V38" s="29">
        <v>163.73989259966669</v>
      </c>
      <c r="W38" s="88">
        <f>IF(Wochenbericht!$O56&lt;&gt;"",Wochenbericht!$O56,#N/A)</f>
        <v>164.61699999999999</v>
      </c>
      <c r="X38" s="55">
        <f t="shared" si="3"/>
        <v>45910</v>
      </c>
      <c r="Y38" s="29"/>
      <c r="Z38" s="52">
        <f t="shared" si="0"/>
        <v>159.33620499999998</v>
      </c>
      <c r="AA38" s="52">
        <f t="shared" si="1"/>
        <v>19.794121955000008</v>
      </c>
      <c r="AB38" s="52">
        <f t="shared" si="2"/>
        <v>179.13032695499999</v>
      </c>
    </row>
    <row r="39" spans="1:28">
      <c r="A39" s="29">
        <v>161.61502000000002</v>
      </c>
      <c r="B39" s="29">
        <v>169.197158</v>
      </c>
      <c r="C39" s="29">
        <v>164.27850799999999</v>
      </c>
      <c r="D39" s="29">
        <v>168.86121000000003</v>
      </c>
      <c r="E39" s="29">
        <v>174.24070109999997</v>
      </c>
      <c r="F39" s="29">
        <v>172.17658569999998</v>
      </c>
      <c r="G39" s="29">
        <v>169.56548001000004</v>
      </c>
      <c r="H39" s="29">
        <v>179.02055280000002</v>
      </c>
      <c r="I39" s="29">
        <v>168.35416402000001</v>
      </c>
      <c r="J39" s="29">
        <v>171.56860202400003</v>
      </c>
      <c r="K39" s="29">
        <v>173.46712386000002</v>
      </c>
      <c r="L39" s="29">
        <v>172.58210839700001</v>
      </c>
      <c r="M39" s="29">
        <v>176.65979511166665</v>
      </c>
      <c r="N39" s="29">
        <v>168.53474958500004</v>
      </c>
      <c r="O39" s="29">
        <v>169.88181764500001</v>
      </c>
      <c r="P39" s="29">
        <v>179.84405077000008</v>
      </c>
      <c r="Q39" s="29">
        <v>168.65812411000002</v>
      </c>
      <c r="R39" s="29">
        <v>158.38047032999998</v>
      </c>
      <c r="S39" s="29">
        <v>171.78502790000002</v>
      </c>
      <c r="T39" s="29">
        <v>164.6475872288172</v>
      </c>
      <c r="U39" s="29">
        <v>158.92647900677423</v>
      </c>
      <c r="V39" s="29">
        <v>150.71301377999998</v>
      </c>
      <c r="W39" s="88">
        <f>IF(Wochenbericht!$O57&lt;&gt;"",Wochenbericht!$O57,#N/A)</f>
        <v>164.12000000000003</v>
      </c>
      <c r="X39" s="55">
        <f t="shared" si="3"/>
        <v>45917</v>
      </c>
      <c r="Y39" s="29"/>
      <c r="Z39" s="52">
        <f t="shared" si="0"/>
        <v>150.71301377999998</v>
      </c>
      <c r="AA39" s="52">
        <f t="shared" si="1"/>
        <v>29.131036990000098</v>
      </c>
      <c r="AB39" s="52">
        <f t="shared" si="2"/>
        <v>179.84405077000008</v>
      </c>
    </row>
    <row r="40" spans="1:28">
      <c r="A40" s="29">
        <v>167.05527599999999</v>
      </c>
      <c r="B40" s="29">
        <v>164.73492300000001</v>
      </c>
      <c r="C40" s="29">
        <v>164.55213000000001</v>
      </c>
      <c r="D40" s="29">
        <v>170.41739000000001</v>
      </c>
      <c r="E40" s="29">
        <v>180.00548299999997</v>
      </c>
      <c r="F40" s="29">
        <v>186.19656029999999</v>
      </c>
      <c r="G40" s="29">
        <v>161.45070334000008</v>
      </c>
      <c r="H40" s="29">
        <v>180.05734824999999</v>
      </c>
      <c r="I40" s="29">
        <v>171.68274741000005</v>
      </c>
      <c r="J40" s="29">
        <v>173.64708446699998</v>
      </c>
      <c r="K40" s="29">
        <v>170.85399727499998</v>
      </c>
      <c r="L40" s="29">
        <v>169.20116373999997</v>
      </c>
      <c r="M40" s="29">
        <v>177.71240380833331</v>
      </c>
      <c r="N40" s="29">
        <v>167.74364319</v>
      </c>
      <c r="O40" s="29">
        <v>175.19023679499998</v>
      </c>
      <c r="P40" s="29">
        <v>183.90673224500006</v>
      </c>
      <c r="Q40" s="29">
        <v>165.42244737000001</v>
      </c>
      <c r="R40" s="29">
        <v>167.49429687999998</v>
      </c>
      <c r="S40" s="29">
        <v>172.6660143</v>
      </c>
      <c r="T40" s="29">
        <v>180.72539791215053</v>
      </c>
      <c r="U40" s="29">
        <v>154.3765997567742</v>
      </c>
      <c r="V40" s="29">
        <v>158.3583015376667</v>
      </c>
      <c r="W40" s="88">
        <f>IF(Wochenbericht!$O58&lt;&gt;"",Wochenbericht!$O58,#N/A)</f>
        <v>163.94299999999996</v>
      </c>
      <c r="X40" s="55">
        <f t="shared" si="3"/>
        <v>45924</v>
      </c>
      <c r="Y40" s="29"/>
      <c r="Z40" s="52">
        <f t="shared" si="0"/>
        <v>154.3765997567742</v>
      </c>
      <c r="AA40" s="52">
        <f t="shared" si="1"/>
        <v>31.81996054322579</v>
      </c>
      <c r="AB40" s="52">
        <f t="shared" si="2"/>
        <v>186.19656029999999</v>
      </c>
    </row>
    <row r="41" spans="1:28">
      <c r="A41" s="29">
        <v>167.78660250000004</v>
      </c>
      <c r="B41" s="29">
        <v>164.40514400000001</v>
      </c>
      <c r="C41" s="29">
        <v>165.02136800000005</v>
      </c>
      <c r="D41" s="29">
        <v>168.05703699999998</v>
      </c>
      <c r="E41" s="29">
        <v>172.81184290000002</v>
      </c>
      <c r="F41" s="29">
        <v>176.57912160000004</v>
      </c>
      <c r="G41" s="29">
        <v>172.69007040000002</v>
      </c>
      <c r="H41" s="29">
        <v>172.32125791500002</v>
      </c>
      <c r="I41" s="29">
        <v>168.96523253999996</v>
      </c>
      <c r="J41" s="29">
        <v>175.37828359499997</v>
      </c>
      <c r="K41" s="29">
        <v>173.18247030000003</v>
      </c>
      <c r="L41" s="29">
        <v>168.72725693000001</v>
      </c>
      <c r="M41" s="29">
        <v>175.72452169000002</v>
      </c>
      <c r="N41" s="29">
        <v>173.99777165500004</v>
      </c>
      <c r="O41" s="29">
        <v>173.61583894999998</v>
      </c>
      <c r="P41" s="29">
        <v>172.49615295999999</v>
      </c>
      <c r="Q41" s="29">
        <v>168.38851746</v>
      </c>
      <c r="R41" s="29">
        <v>169.55704418000008</v>
      </c>
      <c r="S41" s="29">
        <v>164.06283823935485</v>
      </c>
      <c r="T41" s="29">
        <v>162.72184943564508</v>
      </c>
      <c r="U41" s="29">
        <v>158.05982652354842</v>
      </c>
      <c r="V41" s="29">
        <v>153.40852407758064</v>
      </c>
      <c r="W41" s="88">
        <f>IF(Wochenbericht!$O59&lt;&gt;"",Wochenbericht!$O59,#N/A)</f>
        <v>173.43099999999998</v>
      </c>
      <c r="X41" s="55">
        <f t="shared" si="3"/>
        <v>45931</v>
      </c>
      <c r="Y41" s="29"/>
      <c r="Z41" s="52">
        <f t="shared" si="0"/>
        <v>153.40852407758064</v>
      </c>
      <c r="AA41" s="52">
        <f t="shared" si="1"/>
        <v>23.170597522419399</v>
      </c>
      <c r="AB41" s="52">
        <f t="shared" si="2"/>
        <v>176.57912160000004</v>
      </c>
    </row>
    <row r="42" spans="1:28">
      <c r="A42" s="29">
        <v>169.35481600000003</v>
      </c>
      <c r="B42" s="29">
        <v>175.49272500000001</v>
      </c>
      <c r="C42" s="29">
        <v>164.12344300000001</v>
      </c>
      <c r="D42" s="29">
        <v>172.739845</v>
      </c>
      <c r="E42" s="29">
        <v>161.73227280000003</v>
      </c>
      <c r="F42" s="29">
        <v>174.61869629999998</v>
      </c>
      <c r="G42" s="29">
        <v>177.78646800000001</v>
      </c>
      <c r="H42" s="29">
        <v>181.64463830000003</v>
      </c>
      <c r="I42" s="29">
        <v>167.08670984</v>
      </c>
      <c r="J42" s="29">
        <v>180.81338962000001</v>
      </c>
      <c r="K42" s="29">
        <v>176.50370147500001</v>
      </c>
      <c r="L42" s="29">
        <v>171.48275187999997</v>
      </c>
      <c r="M42" s="29">
        <v>170.260592575</v>
      </c>
      <c r="N42" s="29">
        <v>183.72410611499998</v>
      </c>
      <c r="O42" s="29">
        <v>175.26283209499996</v>
      </c>
      <c r="P42" s="29">
        <v>173.66880866000002</v>
      </c>
      <c r="Q42" s="29">
        <v>177.88299257</v>
      </c>
      <c r="R42" s="29">
        <v>176.89578499499993</v>
      </c>
      <c r="S42" s="29">
        <v>186.08877963935481</v>
      </c>
      <c r="T42" s="29">
        <v>173.48990191064519</v>
      </c>
      <c r="U42" s="29">
        <v>159.88666139354839</v>
      </c>
      <c r="V42" s="29">
        <v>148.32306412458067</v>
      </c>
      <c r="W42" s="88">
        <f>IF(Wochenbericht!$O60&lt;&gt;"",Wochenbericht!$O60,#N/A)</f>
        <v>169.577</v>
      </c>
      <c r="X42" s="55">
        <f t="shared" si="3"/>
        <v>45938</v>
      </c>
      <c r="Y42" s="29"/>
      <c r="Z42" s="52">
        <f t="shared" si="0"/>
        <v>148.32306412458067</v>
      </c>
      <c r="AA42" s="52">
        <f t="shared" si="1"/>
        <v>37.765715514774143</v>
      </c>
      <c r="AB42" s="52">
        <f t="shared" si="2"/>
        <v>186.08877963935481</v>
      </c>
    </row>
    <row r="43" spans="1:28">
      <c r="A43" s="29">
        <v>168.12871600000003</v>
      </c>
      <c r="B43" s="29">
        <v>177.63805099999999</v>
      </c>
      <c r="C43" s="29">
        <v>177.86114400000002</v>
      </c>
      <c r="D43" s="29">
        <v>177.63804299999998</v>
      </c>
      <c r="E43" s="29">
        <v>181.1925085</v>
      </c>
      <c r="F43" s="29">
        <v>176.55361409999995</v>
      </c>
      <c r="G43" s="29">
        <v>181.33044050000001</v>
      </c>
      <c r="H43" s="29">
        <v>192.24944995000001</v>
      </c>
      <c r="I43" s="29">
        <v>187.02888569999996</v>
      </c>
      <c r="J43" s="29">
        <v>175.40182051499997</v>
      </c>
      <c r="K43" s="29">
        <v>176.099339015</v>
      </c>
      <c r="L43" s="29">
        <v>177.37245308999996</v>
      </c>
      <c r="M43" s="29">
        <v>187.00680967</v>
      </c>
      <c r="N43" s="29">
        <v>182.11881736500004</v>
      </c>
      <c r="O43" s="29">
        <v>175.42776462500001</v>
      </c>
      <c r="P43" s="29">
        <v>171.83915468000001</v>
      </c>
      <c r="Q43" s="29">
        <v>181.65548139999999</v>
      </c>
      <c r="R43" s="29">
        <v>169.56107630499997</v>
      </c>
      <c r="S43" s="29">
        <v>176.50943848935481</v>
      </c>
      <c r="T43" s="29">
        <v>168.87499326967742</v>
      </c>
      <c r="U43" s="29">
        <v>173.26676055354838</v>
      </c>
      <c r="V43" s="29">
        <v>155.90460553083875</v>
      </c>
      <c r="W43" s="88">
        <f>IF(Wochenbericht!$O61&lt;&gt;"",Wochenbericht!$O61,#N/A)</f>
        <v>176.047</v>
      </c>
      <c r="X43" s="55">
        <f t="shared" si="3"/>
        <v>45945</v>
      </c>
      <c r="Y43" s="29"/>
      <c r="Z43" s="52">
        <f t="shared" si="0"/>
        <v>155.90460553083875</v>
      </c>
      <c r="AA43" s="52">
        <f t="shared" si="1"/>
        <v>36.344844419161262</v>
      </c>
      <c r="AB43" s="52">
        <f t="shared" si="2"/>
        <v>192.24944995000001</v>
      </c>
    </row>
    <row r="44" spans="1:28">
      <c r="A44" s="29">
        <v>173.54634200000001</v>
      </c>
      <c r="B44" s="29">
        <v>172.45766950000004</v>
      </c>
      <c r="C44" s="29">
        <v>174.94150999999999</v>
      </c>
      <c r="D44" s="29">
        <v>176.05267700000002</v>
      </c>
      <c r="E44" s="29">
        <v>185.42445310000002</v>
      </c>
      <c r="F44" s="29">
        <v>183.03180970000003</v>
      </c>
      <c r="G44" s="29">
        <v>185.86646056000001</v>
      </c>
      <c r="H44" s="29">
        <v>192.39182615000004</v>
      </c>
      <c r="I44" s="29">
        <v>189.72866634000002</v>
      </c>
      <c r="J44" s="29">
        <v>189.027068695</v>
      </c>
      <c r="K44" s="29">
        <v>181.077100245</v>
      </c>
      <c r="L44" s="29">
        <v>184.05277060000003</v>
      </c>
      <c r="M44" s="29">
        <v>186.79728687000002</v>
      </c>
      <c r="N44" s="29">
        <v>181.79739574000001</v>
      </c>
      <c r="O44" s="29">
        <v>189.49839243</v>
      </c>
      <c r="P44" s="29">
        <v>182.66979025000001</v>
      </c>
      <c r="Q44" s="29">
        <v>171.44237552999999</v>
      </c>
      <c r="R44" s="29">
        <v>182.00689053000008</v>
      </c>
      <c r="S44" s="29">
        <v>188.60748162935485</v>
      </c>
      <c r="T44" s="29">
        <v>171.09218860064513</v>
      </c>
      <c r="U44" s="29">
        <v>176.9122966235484</v>
      </c>
      <c r="V44" s="29">
        <v>166.15021428458067</v>
      </c>
      <c r="W44" s="88">
        <f>IF(Wochenbericht!$O62&lt;&gt;"",Wochenbericht!$O62,#N/A)</f>
        <v>172.78299999999999</v>
      </c>
      <c r="X44" s="55">
        <f t="shared" si="3"/>
        <v>45952</v>
      </c>
      <c r="Y44" s="29"/>
      <c r="Z44" s="52">
        <f t="shared" si="0"/>
        <v>166.15021428458067</v>
      </c>
      <c r="AA44" s="52">
        <f t="shared" si="1"/>
        <v>26.241611865419372</v>
      </c>
      <c r="AB44" s="52">
        <f t="shared" si="2"/>
        <v>192.39182615000004</v>
      </c>
    </row>
    <row r="45" spans="1:28">
      <c r="A45" s="29">
        <v>184.19412</v>
      </c>
      <c r="B45" s="29">
        <v>169.866263</v>
      </c>
      <c r="C45" s="29">
        <v>177.76182899999998</v>
      </c>
      <c r="D45" s="29">
        <v>160.07510400000001</v>
      </c>
      <c r="E45" s="29">
        <v>181.50047299999991</v>
      </c>
      <c r="F45" s="29">
        <v>201.32489629999998</v>
      </c>
      <c r="G45" s="29">
        <v>187.92810084000001</v>
      </c>
      <c r="H45" s="29">
        <v>194.88359905000002</v>
      </c>
      <c r="I45" s="29">
        <v>184.88983155</v>
      </c>
      <c r="J45" s="29">
        <v>193.14524155999999</v>
      </c>
      <c r="K45" s="29">
        <v>182.7025774</v>
      </c>
      <c r="L45" s="29">
        <v>184.55690968000002</v>
      </c>
      <c r="M45" s="29">
        <v>190.76953724499998</v>
      </c>
      <c r="N45" s="29">
        <v>184.60632235</v>
      </c>
      <c r="O45" s="29">
        <v>186.20917966000002</v>
      </c>
      <c r="P45" s="29">
        <v>186.92167448999999</v>
      </c>
      <c r="Q45" s="29">
        <v>173.57546989999997</v>
      </c>
      <c r="R45" s="29">
        <v>179.39620184999998</v>
      </c>
      <c r="S45" s="29">
        <v>193.99687039924731</v>
      </c>
      <c r="T45" s="29">
        <v>173.34611928878132</v>
      </c>
      <c r="U45" s="29">
        <v>174.99836947236551</v>
      </c>
      <c r="V45" s="29">
        <v>170.72719462058072</v>
      </c>
      <c r="W45" s="88">
        <f>IF(Wochenbericht!$O63&lt;&gt;"",Wochenbericht!$O63,#N/A)</f>
        <v>184.89400000000003</v>
      </c>
      <c r="X45" s="55">
        <f t="shared" si="3"/>
        <v>45959</v>
      </c>
      <c r="Y45" s="29"/>
      <c r="Z45" s="52">
        <f t="shared" si="0"/>
        <v>160.07510400000001</v>
      </c>
      <c r="AA45" s="52">
        <f t="shared" si="1"/>
        <v>41.249792299999967</v>
      </c>
      <c r="AB45" s="52">
        <f t="shared" si="2"/>
        <v>201.32489629999998</v>
      </c>
    </row>
    <row r="46" spans="1:28">
      <c r="A46" s="29">
        <v>180.40425999999999</v>
      </c>
      <c r="B46" s="29">
        <v>189.85825299999999</v>
      </c>
      <c r="C46" s="29">
        <v>179.23846200000003</v>
      </c>
      <c r="D46" s="29">
        <v>190.69694099999998</v>
      </c>
      <c r="E46" s="29">
        <v>203.03851270000001</v>
      </c>
      <c r="F46" s="29">
        <v>182.74312019999999</v>
      </c>
      <c r="G46" s="29">
        <v>194.53822414000001</v>
      </c>
      <c r="H46" s="29">
        <v>197.16008563</v>
      </c>
      <c r="I46" s="29">
        <v>194.03258894999999</v>
      </c>
      <c r="J46" s="29">
        <v>192.39405052500001</v>
      </c>
      <c r="K46" s="29">
        <v>189.19594987500005</v>
      </c>
      <c r="L46" s="29">
        <v>194.24738116</v>
      </c>
      <c r="M46" s="29">
        <v>189.54976056999999</v>
      </c>
      <c r="N46" s="29">
        <v>201.25416776500001</v>
      </c>
      <c r="O46" s="29">
        <v>187.29507425499997</v>
      </c>
      <c r="P46" s="29">
        <v>184.66495032500001</v>
      </c>
      <c r="Q46" s="29">
        <v>181.01523494000003</v>
      </c>
      <c r="R46" s="29">
        <v>180.18996276999997</v>
      </c>
      <c r="S46" s="29">
        <v>172.72033301924728</v>
      </c>
      <c r="T46" s="29">
        <v>190.32709202878135</v>
      </c>
      <c r="U46" s="29">
        <v>184.73277157236555</v>
      </c>
      <c r="V46" s="29">
        <v>174.6998869752222</v>
      </c>
      <c r="W46" s="88">
        <f>IF(Wochenbericht!$O64&lt;&gt;"",Wochenbericht!$O64,#N/A)</f>
        <v>184.56799999999998</v>
      </c>
      <c r="X46" s="55">
        <f t="shared" si="3"/>
        <v>45966</v>
      </c>
      <c r="Y46" s="29"/>
      <c r="Z46" s="52">
        <f t="shared" si="0"/>
        <v>172.72033301924728</v>
      </c>
      <c r="AA46" s="52">
        <f t="shared" si="1"/>
        <v>30.318179680752735</v>
      </c>
      <c r="AB46" s="52">
        <f t="shared" si="2"/>
        <v>203.03851270000001</v>
      </c>
    </row>
    <row r="47" spans="1:28">
      <c r="A47" s="29">
        <v>185.69862800000004</v>
      </c>
      <c r="B47" s="29">
        <v>195.30571700000002</v>
      </c>
      <c r="C47" s="29">
        <v>196.18665399999998</v>
      </c>
      <c r="D47" s="29">
        <v>185.23189600000001</v>
      </c>
      <c r="E47" s="29">
        <v>211.40703529999999</v>
      </c>
      <c r="F47" s="29">
        <v>180.59264300000001</v>
      </c>
      <c r="G47" s="29">
        <v>184.4370797</v>
      </c>
      <c r="H47" s="29">
        <v>200.85602345000001</v>
      </c>
      <c r="I47" s="29">
        <v>200.75523760999999</v>
      </c>
      <c r="J47" s="29">
        <v>192.6384609525</v>
      </c>
      <c r="K47" s="29">
        <v>201.31671051499998</v>
      </c>
      <c r="L47" s="29">
        <v>198.62328063000001</v>
      </c>
      <c r="M47" s="29">
        <v>181.76767598000004</v>
      </c>
      <c r="N47" s="29">
        <v>198.23570143500001</v>
      </c>
      <c r="O47" s="29">
        <v>201.71809726499995</v>
      </c>
      <c r="P47" s="29">
        <v>189.07918547999998</v>
      </c>
      <c r="Q47" s="29">
        <v>195.97298957999996</v>
      </c>
      <c r="R47" s="29">
        <v>182.63184079999999</v>
      </c>
      <c r="S47" s="29">
        <v>203.54715426924736</v>
      </c>
      <c r="T47" s="29">
        <v>182.43736230711474</v>
      </c>
      <c r="U47" s="29">
        <v>185.3091376256989</v>
      </c>
      <c r="V47" s="29">
        <v>202.18667379922221</v>
      </c>
      <c r="W47" s="88">
        <f>IF(Wochenbericht!$O65&lt;&gt;"",Wochenbericht!$O65,#N/A)</f>
        <v>190.91</v>
      </c>
      <c r="X47" s="55">
        <f t="shared" si="3"/>
        <v>45973</v>
      </c>
      <c r="Y47" s="29"/>
      <c r="Z47" s="52">
        <f t="shared" si="0"/>
        <v>180.59264300000001</v>
      </c>
      <c r="AA47" s="52">
        <f t="shared" si="1"/>
        <v>30.81439229999998</v>
      </c>
      <c r="AB47" s="52">
        <f t="shared" si="2"/>
        <v>211.40703529999999</v>
      </c>
    </row>
    <row r="48" spans="1:28">
      <c r="A48" s="29">
        <v>182.72517949999997</v>
      </c>
      <c r="B48" s="29">
        <v>184.43659650000004</v>
      </c>
      <c r="C48" s="29">
        <v>208.65097300000002</v>
      </c>
      <c r="D48" s="29">
        <v>193.11476799999997</v>
      </c>
      <c r="E48" s="29">
        <v>208.34501060000002</v>
      </c>
      <c r="F48" s="29">
        <v>197.72216320000001</v>
      </c>
      <c r="G48" s="29">
        <v>185.88072600999999</v>
      </c>
      <c r="H48" s="29">
        <v>208.13591348</v>
      </c>
      <c r="I48" s="29">
        <v>206.88182622999997</v>
      </c>
      <c r="J48" s="29">
        <v>200.25866397000001</v>
      </c>
      <c r="K48" s="29">
        <v>209.442139295</v>
      </c>
      <c r="L48" s="29">
        <v>192.27393494999993</v>
      </c>
      <c r="M48" s="29">
        <v>210.11044185999998</v>
      </c>
      <c r="N48" s="29">
        <v>190.47537426999997</v>
      </c>
      <c r="O48" s="29">
        <v>216.59049966999999</v>
      </c>
      <c r="P48" s="29">
        <v>207.89481575499997</v>
      </c>
      <c r="Q48" s="29">
        <v>194.85982269000002</v>
      </c>
      <c r="R48" s="29">
        <v>188.44719646999999</v>
      </c>
      <c r="S48" s="29">
        <v>213.28985815924727</v>
      </c>
      <c r="T48" s="29">
        <v>198.95758846878138</v>
      </c>
      <c r="U48" s="29">
        <v>192.30339278236559</v>
      </c>
      <c r="V48" s="29">
        <v>199.09992933388887</v>
      </c>
      <c r="W48" s="88">
        <f>IF(Wochenbericht!$O66&lt;&gt;"",Wochenbericht!$O66,#N/A)</f>
        <v>209.80299999999997</v>
      </c>
      <c r="X48" s="55">
        <f t="shared" si="3"/>
        <v>45980</v>
      </c>
      <c r="Y48" s="29"/>
      <c r="Z48" s="52">
        <f t="shared" si="0"/>
        <v>182.72517949999997</v>
      </c>
      <c r="AA48" s="52">
        <f t="shared" si="1"/>
        <v>33.865320170000018</v>
      </c>
      <c r="AB48" s="52">
        <f t="shared" si="2"/>
        <v>216.59049966999999</v>
      </c>
    </row>
    <row r="49" spans="1:28">
      <c r="A49" s="29">
        <v>184.90618700000002</v>
      </c>
      <c r="B49" s="29">
        <v>196.24757999999997</v>
      </c>
      <c r="C49" s="29">
        <v>210.445976</v>
      </c>
      <c r="D49" s="29">
        <v>194.61317599999998</v>
      </c>
      <c r="E49" s="29">
        <v>209.62537179999998</v>
      </c>
      <c r="F49" s="29">
        <v>208.32941160000001</v>
      </c>
      <c r="G49" s="29">
        <v>204.9145785</v>
      </c>
      <c r="H49" s="29">
        <v>234.38773681000001</v>
      </c>
      <c r="I49" s="29">
        <v>207.28140684000002</v>
      </c>
      <c r="J49" s="29">
        <v>204.69980838999999</v>
      </c>
      <c r="K49" s="29">
        <v>227.787772195</v>
      </c>
      <c r="L49" s="29">
        <v>194.07180470000003</v>
      </c>
      <c r="M49" s="29">
        <v>201.19307028919357</v>
      </c>
      <c r="N49" s="29">
        <v>207.7812059</v>
      </c>
      <c r="O49" s="29">
        <v>203.21899449999998</v>
      </c>
      <c r="P49" s="29">
        <v>218.79400710499999</v>
      </c>
      <c r="Q49" s="29">
        <v>211.75036031999997</v>
      </c>
      <c r="R49" s="29">
        <v>216.45451566999995</v>
      </c>
      <c r="S49" s="29">
        <v>212.79076458387095</v>
      </c>
      <c r="T49" s="29">
        <v>204.59130788878133</v>
      </c>
      <c r="U49" s="29">
        <v>205.55760932236558</v>
      </c>
      <c r="V49" s="29">
        <v>206.73001372722223</v>
      </c>
      <c r="W49" s="88">
        <f>IF(Wochenbericht!$O67&lt;&gt;"",Wochenbericht!$O67,#N/A)</f>
        <v>217.49</v>
      </c>
      <c r="X49" s="55">
        <f t="shared" si="3"/>
        <v>45987</v>
      </c>
      <c r="Y49" s="29"/>
      <c r="Z49" s="52">
        <f t="shared" si="0"/>
        <v>184.90618700000002</v>
      </c>
      <c r="AA49" s="52">
        <f t="shared" si="1"/>
        <v>49.48154980999999</v>
      </c>
      <c r="AB49" s="52">
        <f t="shared" si="2"/>
        <v>234.38773681000001</v>
      </c>
    </row>
    <row r="50" spans="1:28">
      <c r="A50" s="29">
        <v>187.18586899999997</v>
      </c>
      <c r="B50" s="29">
        <v>191.84089699999998</v>
      </c>
      <c r="C50" s="29">
        <v>217.25533299999998</v>
      </c>
      <c r="D50" s="29">
        <v>197.80907979999998</v>
      </c>
      <c r="E50" s="29">
        <v>206.28869939999998</v>
      </c>
      <c r="F50" s="29">
        <v>206.48079400000006</v>
      </c>
      <c r="G50" s="29">
        <v>202.49370954999998</v>
      </c>
      <c r="H50" s="29">
        <v>198.89468058</v>
      </c>
      <c r="I50" s="29">
        <v>208.75614829999995</v>
      </c>
      <c r="J50" s="29">
        <v>213.85448053300001</v>
      </c>
      <c r="K50" s="29">
        <v>220.29960590500002</v>
      </c>
      <c r="L50" s="29">
        <v>204.88987078499997</v>
      </c>
      <c r="M50" s="29">
        <v>208.29864023419356</v>
      </c>
      <c r="N50" s="29">
        <v>230.79109949999997</v>
      </c>
      <c r="O50" s="29">
        <v>217.76209086</v>
      </c>
      <c r="P50" s="29">
        <v>202.24654172999999</v>
      </c>
      <c r="Q50" s="29">
        <v>208.57687114000001</v>
      </c>
      <c r="R50" s="29">
        <v>213.02624583000002</v>
      </c>
      <c r="S50" s="29">
        <v>228.87144350387095</v>
      </c>
      <c r="T50" s="29">
        <v>220.40582389370971</v>
      </c>
      <c r="U50" s="29">
        <v>186.21560743677418</v>
      </c>
      <c r="V50" s="29"/>
      <c r="W50" s="88">
        <f>IF(Wochenbericht!$O68&lt;&gt;"",Wochenbericht!$O68,#N/A)</f>
        <v>217.03300000000002</v>
      </c>
      <c r="X50" s="55">
        <f t="shared" si="3"/>
        <v>45994</v>
      </c>
      <c r="Y50" s="29"/>
      <c r="Z50" s="52">
        <f t="shared" si="0"/>
        <v>186.21560743677418</v>
      </c>
      <c r="AA50" s="52">
        <f t="shared" si="1"/>
        <v>44.575492063225795</v>
      </c>
      <c r="AB50" s="52">
        <f t="shared" si="2"/>
        <v>230.79109949999997</v>
      </c>
    </row>
    <row r="51" spans="1:28">
      <c r="A51" s="29">
        <v>199.88793000000004</v>
      </c>
      <c r="B51" s="29">
        <v>203.94920949999999</v>
      </c>
      <c r="C51" s="29">
        <v>220.85492600000001</v>
      </c>
      <c r="D51" s="29">
        <v>205.93048999999999</v>
      </c>
      <c r="E51" s="29">
        <v>212.44253559999999</v>
      </c>
      <c r="F51" s="29">
        <v>213.36696788999998</v>
      </c>
      <c r="G51" s="29">
        <v>214.13948210000001</v>
      </c>
      <c r="H51" s="29">
        <v>229.14060090000001</v>
      </c>
      <c r="I51" s="29">
        <v>202.97367081000002</v>
      </c>
      <c r="J51" s="29">
        <v>231.84851939500001</v>
      </c>
      <c r="K51" s="29">
        <v>224.43142470000001</v>
      </c>
      <c r="L51" s="29">
        <v>226.51549861999996</v>
      </c>
      <c r="M51" s="29">
        <v>205.09643984919353</v>
      </c>
      <c r="N51" s="29">
        <v>202.43685966000004</v>
      </c>
      <c r="O51" s="29">
        <v>220.89132902400002</v>
      </c>
      <c r="P51" s="29">
        <v>215.34028796500002</v>
      </c>
      <c r="Q51" s="29">
        <v>210.68531517000002</v>
      </c>
      <c r="R51" s="29">
        <v>218.63262018999998</v>
      </c>
      <c r="S51" s="29">
        <v>213.61460936387093</v>
      </c>
      <c r="T51" s="29">
        <v>201.06737182870964</v>
      </c>
      <c r="U51" s="29">
        <v>195.22614047677416</v>
      </c>
      <c r="V51" s="29"/>
      <c r="W51" s="88">
        <f>IF(Wochenbericht!$O69&lt;&gt;"",Wochenbericht!$O69,#N/A)</f>
        <v>195.77599999999998</v>
      </c>
      <c r="X51" s="55">
        <f t="shared" si="3"/>
        <v>46001</v>
      </c>
      <c r="Y51" s="29"/>
      <c r="Z51" s="52">
        <f t="shared" si="0"/>
        <v>195.22614047677416</v>
      </c>
      <c r="AA51" s="52">
        <f t="shared" si="1"/>
        <v>36.622378918225849</v>
      </c>
      <c r="AB51" s="52">
        <f t="shared" si="2"/>
        <v>231.84851939500001</v>
      </c>
    </row>
    <row r="52" spans="1:28">
      <c r="A52" s="29">
        <v>199.66815200000002</v>
      </c>
      <c r="B52" s="29">
        <v>203.49385100000001</v>
      </c>
      <c r="C52" s="29">
        <v>213.80787900000001</v>
      </c>
      <c r="D52" s="29">
        <v>209.44256099999998</v>
      </c>
      <c r="E52" s="29">
        <v>220.8968533</v>
      </c>
      <c r="F52" s="29">
        <v>214.47847790000003</v>
      </c>
      <c r="G52" s="29">
        <v>191.50965550000001</v>
      </c>
      <c r="H52" s="29">
        <v>207.01101874000003</v>
      </c>
      <c r="I52" s="29">
        <v>210.93014898000001</v>
      </c>
      <c r="J52" s="29">
        <v>212.87574394999999</v>
      </c>
      <c r="K52" s="29">
        <v>220.30396623999999</v>
      </c>
      <c r="L52" s="29">
        <v>204.50214657499998</v>
      </c>
      <c r="M52" s="29">
        <v>179.68285966419353</v>
      </c>
      <c r="N52" s="29">
        <v>204.80208512500002</v>
      </c>
      <c r="O52" s="29">
        <v>216.48716014600004</v>
      </c>
      <c r="P52" s="29">
        <v>214.64295000000007</v>
      </c>
      <c r="Q52" s="29">
        <v>194.07073367000004</v>
      </c>
      <c r="R52" s="29">
        <v>202.08935372000005</v>
      </c>
      <c r="S52" s="29">
        <v>184.35285733387096</v>
      </c>
      <c r="T52" s="29">
        <v>208.04514579870963</v>
      </c>
      <c r="U52" s="29">
        <v>196.56306466967743</v>
      </c>
      <c r="V52" s="29"/>
      <c r="W52" s="88">
        <f>IF(Wochenbericht!$O70&lt;&gt;"",Wochenbericht!$O70,#N/A)</f>
        <v>206.37900000000002</v>
      </c>
      <c r="X52" s="55">
        <f t="shared" si="3"/>
        <v>46008</v>
      </c>
      <c r="Y52" s="29"/>
      <c r="Z52" s="52">
        <f t="shared" si="0"/>
        <v>179.68285966419353</v>
      </c>
      <c r="AA52" s="52">
        <f t="shared" si="1"/>
        <v>41.213993635806474</v>
      </c>
      <c r="AB52" s="52">
        <f t="shared" si="2"/>
        <v>220.8968533</v>
      </c>
    </row>
    <row r="53" spans="1:28">
      <c r="A53" s="29">
        <v>177.162578</v>
      </c>
      <c r="B53" s="29">
        <v>180.130291</v>
      </c>
      <c r="C53" s="29">
        <v>214.337422</v>
      </c>
      <c r="D53" s="29">
        <v>181.90165100000002</v>
      </c>
      <c r="E53" s="29">
        <v>175.60846909999998</v>
      </c>
      <c r="F53" s="29">
        <v>171.27555743999994</v>
      </c>
      <c r="G53" s="29">
        <v>172.04129128</v>
      </c>
      <c r="H53" s="29">
        <v>188.5608995</v>
      </c>
      <c r="I53" s="29">
        <v>183.42785178999998</v>
      </c>
      <c r="J53" s="29">
        <v>171.22893128500002</v>
      </c>
      <c r="K53" s="29">
        <v>153.66055867999998</v>
      </c>
      <c r="L53" s="29">
        <v>171.40491973000002</v>
      </c>
      <c r="M53" s="29">
        <v>175.98714523919352</v>
      </c>
      <c r="N53" s="29">
        <v>199.36847885500003</v>
      </c>
      <c r="O53" s="29">
        <v>189.27350756499999</v>
      </c>
      <c r="P53" s="29">
        <v>170.86595450500002</v>
      </c>
      <c r="Q53" s="29">
        <v>156.16511293000002</v>
      </c>
      <c r="R53" s="29">
        <v>183.47452612999996</v>
      </c>
      <c r="S53" s="29">
        <v>191.98944808887097</v>
      </c>
      <c r="T53" s="29">
        <v>171.74360650870966</v>
      </c>
      <c r="U53" s="29">
        <v>165.51041530677421</v>
      </c>
      <c r="V53" s="29"/>
      <c r="W53" s="88">
        <f>IF(Wochenbericht!$O71&lt;&gt;"",Wochenbericht!$O71,#N/A)</f>
        <v>186.64600000000002</v>
      </c>
      <c r="X53" s="55">
        <f t="shared" si="3"/>
        <v>46015</v>
      </c>
      <c r="Y53" s="29"/>
      <c r="Z53" s="52">
        <f t="shared" si="0"/>
        <v>153.66055867999998</v>
      </c>
      <c r="AA53" s="52">
        <f t="shared" si="1"/>
        <v>60.676863320000024</v>
      </c>
      <c r="AB53" s="52">
        <f t="shared" si="2"/>
        <v>214.337422</v>
      </c>
    </row>
    <row r="54" spans="1:28">
      <c r="A54" s="45">
        <v>169.88019550000001</v>
      </c>
      <c r="B54" s="43"/>
      <c r="C54" s="43"/>
      <c r="D54" s="43"/>
      <c r="E54" s="43"/>
      <c r="F54" s="45">
        <v>180.78188614000004</v>
      </c>
      <c r="G54" s="43"/>
      <c r="H54" s="43"/>
      <c r="I54" s="43"/>
      <c r="J54" s="43"/>
      <c r="K54" s="43"/>
      <c r="L54" s="45">
        <v>185.16589536000001</v>
      </c>
      <c r="M54" s="50">
        <f>N2</f>
        <v>200.59997373000002</v>
      </c>
      <c r="N54" s="50">
        <f>O2</f>
        <v>205.57747175499998</v>
      </c>
      <c r="O54" s="50">
        <f>P2</f>
        <v>188.77803929899994</v>
      </c>
      <c r="P54" s="50">
        <f>Q2</f>
        <v>175.42672434000002</v>
      </c>
      <c r="Q54" s="50">
        <f>R2</f>
        <v>176.43351713999994</v>
      </c>
      <c r="R54" s="45">
        <v>216.76635040000002</v>
      </c>
      <c r="S54" s="50">
        <v>195.23883204053766</v>
      </c>
      <c r="T54" s="50">
        <v>181.55542646580651</v>
      </c>
      <c r="U54" s="50">
        <v>173.87782499311822</v>
      </c>
      <c r="V54" s="50"/>
      <c r="W54" s="87">
        <f>IF(Wochenbericht!$O72&lt;&gt;"",Wochenbericht!$O72,#N/A)</f>
        <v>196.50400000000002</v>
      </c>
      <c r="X54" s="86">
        <f t="shared" si="3"/>
        <v>46022</v>
      </c>
      <c r="Y54" s="29"/>
      <c r="Z54" s="52">
        <f>MIN(A54:V54)</f>
        <v>169.88019550000001</v>
      </c>
      <c r="AA54" s="52">
        <f>AB54-Z54</f>
        <v>46.886154900000008</v>
      </c>
      <c r="AB54" s="52">
        <f>MAX(A54:V54)</f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2026-03-12T08:52:18Z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