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U80863619\AppData\Local\rubicon\Acta Nova Client\Data\947949775\"/>
    </mc:Choice>
  </mc:AlternateContent>
  <xr:revisionPtr revIDLastSave="0" documentId="13_ncr:1_{A079C0A9-AD73-47EB-9664-0AEA1B532764}" xr6:coauthVersionLast="47" xr6:coauthVersionMax="47" xr10:uidLastSave="{00000000-0000-0000-0000-000000000000}"/>
  <bookViews>
    <workbookView xWindow="28680" yWindow="-120" windowWidth="29040" windowHeight="15720" tabRatio="837" xr2:uid="{00000000-000D-0000-FFFF-FFFF00000000}"/>
  </bookViews>
  <sheets>
    <sheet name="Tariffa - Tarif RCP - ZEV Tarif" sheetId="1" r:id="rId1"/>
    <sheet name="Resa - Recettes - Ertrag" sheetId="12" r:id="rId2"/>
    <sheet name="Annualità - Annuité - Annuität" sheetId="13" r:id="rId3"/>
    <sheet name="Testi - Textes - Texte" sheetId="11" state="hidden" r:id="rId4"/>
  </sheets>
  <definedNames>
    <definedName name="_xlnm._FilterDatabase" localSheetId="3" hidden="1">'Testi - Textes - Texte'!$A$5:$A$237</definedName>
    <definedName name="Annualità">#REF!</definedName>
    <definedName name="Annuität">#REF!</definedName>
    <definedName name="Annuité">#REF!</definedName>
    <definedName name="_xlnm.Print_Area" localSheetId="0">'Tariffa - Tarif RCP - ZEV Tarif'!#REF!</definedName>
    <definedName name="Formula2">INDIRECT(#REF!+#REF!)</definedName>
    <definedName name="Formule_1">IF('Tariffa - Tarif RCP - ZEV Tarif'!$J$1='Testi - Textes - Texte'!$C$1,'Testi - Textes - Texte'!$B$315,IF('Tariffa - Tarif RCP - ZEV Tarif'!$J$1='Testi - Textes - Texte'!$C$2,'Testi - Textes - Texte'!$B$316,'Testi - Textes - Texte'!$B$317))</definedName>
    <definedName name="Formule_2">IF('Tariffa - Tarif RCP - ZEV Tarif'!$J$1='Testi - Textes - Texte'!$C$1,'Testi - Textes - Texte'!$B$319,IF('Tariffa - Tarif RCP - ZEV Tarif'!$J$1='Testi - Textes - Texte'!$C$2,'Testi - Textes - Texte'!$B$320,'Testi - Textes - Texte'!$B$321))</definedName>
    <definedName name="lingua">'Testi - Textes - Texte'!$C$1:$C$3</definedName>
    <definedName name="Mit_Bezugspreis">#REF!</definedName>
    <definedName name="NomeFormula">#REF!</definedName>
    <definedName name="Prezzo_medio">#REF!</definedName>
    <definedName name="Prix_moy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1" l="1"/>
  <c r="H42" i="1" l="1"/>
  <c r="B23" i="1" l="1"/>
  <c r="B25" i="1"/>
  <c r="B21" i="1"/>
  <c r="H25" i="1"/>
  <c r="H50" i="1" l="1"/>
  <c r="H51" i="1" s="1"/>
  <c r="K83" i="1"/>
  <c r="K81" i="1"/>
  <c r="B83" i="1"/>
  <c r="B81" i="1"/>
  <c r="B93" i="1" l="1"/>
  <c r="B92" i="1"/>
  <c r="J28" i="1" l="1"/>
  <c r="J30" i="1" s="1"/>
  <c r="K18" i="1" l="1"/>
  <c r="K14" i="1"/>
  <c r="I16" i="1"/>
  <c r="I14" i="1"/>
  <c r="H68" i="1"/>
  <c r="H6" i="1"/>
  <c r="H56" i="1"/>
  <c r="K59" i="1"/>
  <c r="D2" i="12" l="1"/>
  <c r="B10" i="12" l="1"/>
  <c r="B11" i="12"/>
  <c r="A2" i="12" l="1"/>
  <c r="B86" i="1"/>
  <c r="B22" i="13" l="1"/>
  <c r="B20" i="13"/>
  <c r="E13" i="13"/>
  <c r="D14" i="13"/>
  <c r="B16" i="13"/>
  <c r="B15" i="13"/>
  <c r="B14" i="13"/>
  <c r="B13" i="13"/>
  <c r="B1" i="13"/>
  <c r="B8" i="12"/>
  <c r="B7" i="12"/>
  <c r="A7" i="12"/>
  <c r="E4" i="12"/>
  <c r="A5" i="12"/>
  <c r="A4" i="12"/>
  <c r="A3" i="12"/>
  <c r="A1" i="12"/>
  <c r="I16" i="13"/>
  <c r="I22" i="13" s="1"/>
  <c r="H16" i="13"/>
  <c r="H22" i="13" s="1"/>
  <c r="G16" i="13"/>
  <c r="G22" i="13" s="1"/>
  <c r="F16" i="13"/>
  <c r="F22" i="13" s="1"/>
  <c r="E16" i="13"/>
  <c r="E22" i="13" s="1"/>
  <c r="D16" i="13"/>
  <c r="D22" i="13" s="1"/>
  <c r="B3" i="1"/>
  <c r="B12" i="12"/>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I56" i="1"/>
  <c r="B90" i="1" l="1"/>
  <c r="B88" i="1"/>
  <c r="B85" i="1"/>
  <c r="K61" i="1"/>
  <c r="B78" i="1"/>
  <c r="B76" i="1"/>
  <c r="B74" i="1"/>
  <c r="B72" i="1"/>
  <c r="B70" i="1"/>
  <c r="B69" i="1"/>
  <c r="B68" i="1"/>
  <c r="B66" i="1"/>
  <c r="H78" i="1"/>
  <c r="H76" i="1"/>
  <c r="H74" i="1"/>
  <c r="H70" i="1"/>
  <c r="H69" i="1"/>
  <c r="B61" i="1"/>
  <c r="G61" i="1"/>
  <c r="B59" i="1"/>
  <c r="K56" i="1"/>
  <c r="G56" i="1"/>
  <c r="B56" i="1"/>
  <c r="B55" i="1"/>
  <c r="K53" i="1"/>
  <c r="B53" i="1"/>
  <c r="D51" i="1"/>
  <c r="B51" i="1"/>
  <c r="B49" i="1"/>
  <c r="D49" i="1"/>
  <c r="D47" i="1"/>
  <c r="B47" i="1"/>
  <c r="B46" i="1"/>
  <c r="K44" i="1"/>
  <c r="B44" i="1"/>
  <c r="B42" i="1"/>
  <c r="B40" i="1"/>
  <c r="B39" i="1"/>
  <c r="J37" i="1"/>
  <c r="H37" i="1"/>
  <c r="B34" i="1"/>
  <c r="I30" i="1" l="1"/>
  <c r="B30" i="1"/>
  <c r="I28" i="1"/>
  <c r="B28" i="1"/>
  <c r="B27" i="1"/>
  <c r="B20" i="1"/>
  <c r="D16" i="1"/>
  <c r="B18" i="1"/>
  <c r="G76" i="1"/>
  <c r="H44" i="1"/>
  <c r="J25" i="1"/>
  <c r="J44" i="1" l="1"/>
  <c r="D14" i="1"/>
  <c r="B14" i="1"/>
  <c r="B12" i="1"/>
  <c r="K10" i="1"/>
  <c r="B10" i="1"/>
  <c r="B9" i="1"/>
  <c r="B6" i="1"/>
  <c r="B4" i="1"/>
  <c r="I10" i="1" l="1"/>
  <c r="J10" i="1" s="1"/>
  <c r="H16" i="1" s="1"/>
  <c r="J53" i="1" l="1"/>
  <c r="J56" i="1"/>
  <c r="F56" i="1"/>
  <c r="J18" i="1"/>
  <c r="F61" i="1" l="1"/>
  <c r="G68" i="1"/>
  <c r="G70" i="1" s="1"/>
  <c r="J59" i="1"/>
  <c r="J61" i="1" s="1"/>
  <c r="G74" i="1" l="1"/>
  <c r="G78" i="1" l="1"/>
  <c r="J81" i="1" l="1"/>
  <c r="J83" i="1"/>
</calcChain>
</file>

<file path=xl/sharedStrings.xml><?xml version="1.0" encoding="utf-8"?>
<sst xmlns="http://schemas.openxmlformats.org/spreadsheetml/2006/main" count="506" uniqueCount="243">
  <si>
    <r>
      <rPr>
        <b/>
        <sz val="10"/>
        <rFont val="Arial"/>
        <family val="2"/>
      </rPr>
      <t>Impianto</t>
    </r>
  </si>
  <si>
    <r>
      <rPr>
        <sz val="10"/>
        <rFont val="Arial"/>
        <family val="2"/>
      </rPr>
      <t>anni</t>
    </r>
  </si>
  <si>
    <r>
      <rPr>
        <sz val="10"/>
        <rFont val="Arial"/>
        <family val="2"/>
      </rPr>
      <t>Potenza installata</t>
    </r>
  </si>
  <si>
    <r>
      <rPr>
        <sz val="10"/>
        <rFont val="Arial"/>
        <family val="2"/>
      </rPr>
      <t>kWp</t>
    </r>
  </si>
  <si>
    <r>
      <rPr>
        <sz val="10"/>
        <rFont val="Arial"/>
        <family val="2"/>
      </rPr>
      <t>Resa prevista:</t>
    </r>
  </si>
  <si>
    <r>
      <rPr>
        <sz val="10"/>
        <rFont val="Arial"/>
        <family val="2"/>
      </rPr>
      <t>Quota consumo proprio prevista o valore anno precedente</t>
    </r>
  </si>
  <si>
    <r>
      <rPr>
        <sz val="10"/>
        <rFont val="Arial"/>
        <family val="2"/>
      </rPr>
      <t>%</t>
    </r>
  </si>
  <si>
    <t>Italiano</t>
  </si>
  <si>
    <t>Anlage</t>
  </si>
  <si>
    <t>Lingua / Langue / Sprache</t>
  </si>
  <si>
    <t>Installierte Leistung</t>
  </si>
  <si>
    <t>Puissance installée</t>
  </si>
  <si>
    <t>années</t>
  </si>
  <si>
    <t>Jahre</t>
  </si>
  <si>
    <t>Erwartete Erträge:</t>
  </si>
  <si>
    <t>Rendement attendu:</t>
  </si>
  <si>
    <t>Consommation propre attendue ou valeur de l'année précédente</t>
  </si>
  <si>
    <t>Français</t>
  </si>
  <si>
    <t>Deutsch</t>
  </si>
  <si>
    <t xml:space="preserve">L’art. 16 OEne réglemente les modalités de calcul des coûts à refacturer. La tarification doit être basée sur les coûts réels engendrés, déduction faite des revenus de l’électricité réinjectée sur le réseau. Ce formulaire permet de calculer facilement les coûts tarifaires pour l’électricité autoproduite. De nombreux autres paramètres dans le calcul des coûts tarifaires sont variables et peuvent changer d’une année à l’autre. Un ajustement annuel des coûts est donc recommandé. </t>
  </si>
  <si>
    <t xml:space="preserve">In Art. 16 EnV sind die Modalitäten zur Berechnung der weiter verrechenbaren Kosten geregelt. Die Tarifierung hat auf den tatsächlich anfallenden Kosten abzüglich der Erlöse aus der eingespeisten Elektrizität zu erfolgen. Mittels diesem Formular können die Tarifkosten für den selbstproduzierten Strom einfach berechnet werden.  Viele weitere Parameter in der Berechnung der Tarifkosten variabel und können sich von Jahr zu Jahr verändern. Es ist deshalb empfehlenswert, die Tarife jährlich anzupassen. </t>
  </si>
  <si>
    <t xml:space="preserve">L’art. 16 OEn specifica le modalità per il calcolo dei costi ulteriormente fatturabili. La tariffazione deve avvenire in base ai costi effettivamente sostenuti, dedotti i ricavi per l’energia immessa in rete. Mediante questo modulo si possono calcolare molto facilmente i costi tariffari per l’elettricità prodotta in proprio. Molti altri paramentri del calcolo dei costi tariffari sono variabili e possono cambiare di anno in anno. Pertanto è consigliabile adeguare le tariffe ogni anno. </t>
  </si>
  <si>
    <t>Dati relativi all’impianto e alla possibile resa</t>
  </si>
  <si>
    <t>Informations sur l’installation et de la production possible</t>
  </si>
  <si>
    <t>Angaben zur Anlage und dem möglichen Ertrag</t>
  </si>
  <si>
    <t>Taux d’intérêt</t>
  </si>
  <si>
    <t xml:space="preserve">Taux d’intérêt de référence actuel </t>
  </si>
  <si>
    <t>%</t>
  </si>
  <si>
    <t>Rendement max. attendu sur le coût du capital</t>
  </si>
  <si>
    <t>Prix de l’électricité</t>
  </si>
  <si>
    <t>Rétribution pour l’électricité réinjectée sur le réseau</t>
  </si>
  <si>
    <t>ct./kWh</t>
  </si>
  <si>
    <r>
      <t xml:space="preserve">Coûts du produit électrique acheté à l’extérieur (moyenne haut tarif, bas tarif et coûts fixes) </t>
    </r>
    <r>
      <rPr>
        <vertAlign val="superscript"/>
        <sz val="10"/>
        <rFont val="Arial"/>
        <family val="2"/>
      </rPr>
      <t>2)</t>
    </r>
  </si>
  <si>
    <t>Coûts effectifs</t>
  </si>
  <si>
    <t>Coûts annuels</t>
  </si>
  <si>
    <t>Coûts d’investissement</t>
  </si>
  <si>
    <t>Fr</t>
  </si>
  <si>
    <t>Rétribution unique</t>
  </si>
  <si>
    <t>-</t>
  </si>
  <si>
    <t>Total des coûts d’investissement et annuité</t>
  </si>
  <si>
    <r>
      <t xml:space="preserve">Fr/an </t>
    </r>
    <r>
      <rPr>
        <vertAlign val="superscript"/>
        <sz val="10"/>
        <rFont val="Arial"/>
        <family val="2"/>
      </rPr>
      <t>3)</t>
    </r>
  </si>
  <si>
    <t>Coûts d’exploitation</t>
  </si>
  <si>
    <t>Maintenance, entretien</t>
  </si>
  <si>
    <t>Coûts effectifs annuels</t>
  </si>
  <si>
    <t>Pièces de rechange</t>
  </si>
  <si>
    <r>
      <t xml:space="preserve">Maintenance, entretien, remplacement </t>
    </r>
    <r>
      <rPr>
        <vertAlign val="superscript"/>
        <sz val="10"/>
        <rFont val="Arial"/>
        <family val="2"/>
      </rPr>
      <t>4)</t>
    </r>
  </si>
  <si>
    <t>Total des coûts d’exploitation</t>
  </si>
  <si>
    <t>Fr/an</t>
  </si>
  <si>
    <t xml:space="preserve">Recettes </t>
  </si>
  <si>
    <t>Recettes issues de la réinjection sur le réseau</t>
  </si>
  <si>
    <t>kWh à</t>
  </si>
  <si>
    <t>ct.</t>
  </si>
  <si>
    <t>Total annuel du coût du capital et des coûts d’exploitation</t>
  </si>
  <si>
    <t>Frais de mesure, de décompte et d’administration (charges accessoires de l’électricité) :</t>
  </si>
  <si>
    <t xml:space="preserve">Coûts annuels de mesure, de décompte et d’administration </t>
  </si>
  <si>
    <t>Coûts annuels de mesure, de décompte et d’administration, en fonction de la consommation</t>
  </si>
  <si>
    <t>Calcul du prix, charges accessoires de l’électricité selon répartition du rendement incl. :</t>
  </si>
  <si>
    <r>
      <t xml:space="preserve">b) Coûts du produit électrique standard externe </t>
    </r>
    <r>
      <rPr>
        <vertAlign val="superscript"/>
        <sz val="10"/>
        <color theme="1"/>
        <rFont val="Arial"/>
        <family val="2"/>
      </rPr>
      <t>2)</t>
    </r>
  </si>
  <si>
    <t>Moyenne de a) et b) : limite admissible pour le tarif interne de l’électricité</t>
  </si>
  <si>
    <r>
      <t xml:space="preserve">Estimation </t>
    </r>
    <r>
      <rPr>
        <vertAlign val="superscript"/>
        <sz val="10"/>
        <rFont val="Arial"/>
        <family val="2"/>
      </rPr>
      <t>1)</t>
    </r>
  </si>
  <si>
    <r>
      <t xml:space="preserve">Stima </t>
    </r>
    <r>
      <rPr>
        <vertAlign val="superscript"/>
        <sz val="10"/>
        <rFont val="Arial"/>
        <family val="2"/>
      </rPr>
      <t>1)</t>
    </r>
  </si>
  <si>
    <r>
      <t xml:space="preserve">Abschätzung </t>
    </r>
    <r>
      <rPr>
        <vertAlign val="superscript"/>
        <sz val="10"/>
        <rFont val="Arial"/>
        <family val="2"/>
      </rPr>
      <t>1)</t>
    </r>
  </si>
  <si>
    <t>Zinsumfeld</t>
  </si>
  <si>
    <t xml:space="preserve">aktueller Referenzzinssatz </t>
  </si>
  <si>
    <t>Maximal zu erzielende Rendite auf den Kapitalkosten</t>
  </si>
  <si>
    <t>Strompreise</t>
  </si>
  <si>
    <r>
      <t xml:space="preserve">Preis externes Standardstromprodukt (Durchschnitt HT, NT und Fixkosten) </t>
    </r>
    <r>
      <rPr>
        <vertAlign val="superscript"/>
        <sz val="10"/>
        <rFont val="Arial"/>
        <family val="2"/>
      </rPr>
      <t>2)</t>
    </r>
  </si>
  <si>
    <t>Rp/kWh</t>
  </si>
  <si>
    <r>
      <rPr>
        <b/>
        <sz val="10"/>
        <rFont val="Arial"/>
        <family val="2"/>
      </rPr>
      <t>Contesto dei tassi</t>
    </r>
  </si>
  <si>
    <r>
      <rPr>
        <sz val="10"/>
        <rFont val="Arial"/>
        <family val="2"/>
      </rPr>
      <t xml:space="preserve">Tasso riferimento attuale </t>
    </r>
  </si>
  <si>
    <r>
      <rPr>
        <sz val="10"/>
        <rFont val="Arial"/>
        <family val="2"/>
      </rPr>
      <t>Rendimento massimo conseguibile sui costi del capitale</t>
    </r>
  </si>
  <si>
    <r>
      <rPr>
        <b/>
        <sz val="10"/>
        <rFont val="Arial"/>
        <family val="2"/>
      </rPr>
      <t>Prezzi elettricità</t>
    </r>
  </si>
  <si>
    <r>
      <rPr>
        <sz val="10"/>
        <rFont val="Arial"/>
        <family val="2"/>
      </rPr>
      <t>Rimunerazione immissione elettricità</t>
    </r>
  </si>
  <si>
    <r>
      <rPr>
        <sz val="10"/>
        <rFont val="Arial"/>
        <family val="2"/>
      </rPr>
      <t xml:space="preserve">Costi prodotto elettrico acquistato esternamente (media AT, BT e costi fissi) </t>
    </r>
    <r>
      <rPr>
        <vertAlign val="superscript"/>
        <sz val="10"/>
        <rFont val="Arial"/>
        <family val="2"/>
      </rPr>
      <t>2)</t>
    </r>
  </si>
  <si>
    <r>
      <rPr>
        <b/>
        <sz val="10"/>
        <rFont val="Arial"/>
        <family val="2"/>
      </rPr>
      <t>Costi investimento</t>
    </r>
  </si>
  <si>
    <r>
      <rPr>
        <b/>
        <sz val="8"/>
        <rFont val="Arial"/>
        <family val="2"/>
      </rPr>
      <t>Costi effettivi</t>
    </r>
  </si>
  <si>
    <r>
      <rPr>
        <b/>
        <sz val="8"/>
        <rFont val="Arial"/>
        <family val="2"/>
      </rPr>
      <t>Costi annui</t>
    </r>
  </si>
  <si>
    <r>
      <rPr>
        <sz val="10"/>
        <rFont val="Arial"/>
        <family val="2"/>
      </rPr>
      <t>Rimunerazione unica</t>
    </r>
  </si>
  <si>
    <r>
      <rPr>
        <sz val="10"/>
        <rFont val="Arial"/>
        <family val="2"/>
      </rPr>
      <t>Totale costi investimento e annualità</t>
    </r>
  </si>
  <si>
    <r>
      <rPr>
        <sz val="10"/>
        <rFont val="Arial"/>
        <family val="2"/>
      </rPr>
      <t xml:space="preserve">Fr/anno </t>
    </r>
    <r>
      <rPr>
        <vertAlign val="superscript"/>
        <sz val="10"/>
        <rFont val="Arial"/>
        <family val="2"/>
      </rPr>
      <t>3)</t>
    </r>
  </si>
  <si>
    <r>
      <rPr>
        <b/>
        <sz val="10"/>
        <rFont val="Arial"/>
        <family val="2"/>
      </rPr>
      <t>Costi di esercizio</t>
    </r>
  </si>
  <si>
    <r>
      <rPr>
        <sz val="10"/>
        <rFont val="Arial"/>
        <family val="2"/>
      </rPr>
      <t>Manutenzione</t>
    </r>
  </si>
  <si>
    <r>
      <rPr>
        <sz val="10"/>
        <rFont val="Arial"/>
        <family val="2"/>
      </rPr>
      <t>Costi annui effettivi</t>
    </r>
  </si>
  <si>
    <r>
      <rPr>
        <sz val="10"/>
        <rFont val="Arial"/>
        <family val="2"/>
      </rPr>
      <t>Pezzi di ricambio</t>
    </r>
  </si>
  <si>
    <r>
      <rPr>
        <sz val="10"/>
        <rFont val="Arial"/>
        <family val="2"/>
      </rPr>
      <t xml:space="preserve">Manutenzione, ricambi </t>
    </r>
    <r>
      <rPr>
        <vertAlign val="superscript"/>
        <sz val="10"/>
        <rFont val="Arial"/>
        <family val="2"/>
      </rPr>
      <t>4)</t>
    </r>
  </si>
  <si>
    <r>
      <rPr>
        <sz val="10"/>
        <rFont val="Arial"/>
        <family val="2"/>
      </rPr>
      <t>Totale costi di esercizio</t>
    </r>
  </si>
  <si>
    <r>
      <rPr>
        <sz val="10"/>
        <rFont val="Arial"/>
        <family val="2"/>
      </rPr>
      <t>Fr/anno</t>
    </r>
  </si>
  <si>
    <r>
      <rPr>
        <b/>
        <sz val="10"/>
        <rFont val="Arial"/>
        <family val="2"/>
      </rPr>
      <t xml:space="preserve">Ricavi </t>
    </r>
  </si>
  <si>
    <r>
      <rPr>
        <sz val="10"/>
        <rFont val="Arial"/>
        <family val="2"/>
      </rPr>
      <t>Ricavi dall’immissione in rete</t>
    </r>
  </si>
  <si>
    <r>
      <rPr>
        <sz val="10"/>
        <rFont val="Arial"/>
        <family val="2"/>
      </rPr>
      <t>kWh a</t>
    </r>
  </si>
  <si>
    <r>
      <rPr>
        <b/>
        <sz val="10"/>
        <rFont val="Arial"/>
        <family val="2"/>
      </rPr>
      <t>Totale costi annui esercizio e capitale</t>
    </r>
  </si>
  <si>
    <t>Costi per la misurazione, la contabilizzazione e l'amministrazione (costi accessori elettricità):</t>
  </si>
  <si>
    <t>Costi  misurazione, contabilizzazione e amministrazione, per anno</t>
  </si>
  <si>
    <t>Costi misura, contabiliz. e amministrazione, riferiti al consumo</t>
  </si>
  <si>
    <t>Calcolo del prezzo, incl. spese accessorie elettricità sec. suddivisione della rendita:</t>
  </si>
  <si>
    <r>
      <t xml:space="preserve">b) Costi del prodotto elettrico esterno standard </t>
    </r>
    <r>
      <rPr>
        <vertAlign val="superscript"/>
        <sz val="10"/>
        <rFont val="Arial"/>
        <family val="2"/>
      </rPr>
      <t>2)</t>
    </r>
  </si>
  <si>
    <t>Media tra a) e b): limite ammesso per la tariffa elettrica interna</t>
  </si>
  <si>
    <t>effektive Kosten</t>
  </si>
  <si>
    <t>Kosten pro Jahr</t>
  </si>
  <si>
    <t>Investitionskosten</t>
  </si>
  <si>
    <t>Einmalvergütung</t>
  </si>
  <si>
    <t>Total Investitionskosten</t>
  </si>
  <si>
    <r>
      <t xml:space="preserve">Fr/Jahr </t>
    </r>
    <r>
      <rPr>
        <vertAlign val="superscript"/>
        <sz val="10"/>
        <rFont val="Arial"/>
        <family val="2"/>
      </rPr>
      <t>3)</t>
    </r>
  </si>
  <si>
    <t>Betriebskosten</t>
  </si>
  <si>
    <t>Wartung, Unterhalt</t>
  </si>
  <si>
    <t>effektive jährliche Kosten</t>
  </si>
  <si>
    <t>Ersatzteile</t>
  </si>
  <si>
    <r>
      <t xml:space="preserve">Wartung, Unterhalt, Ersatz </t>
    </r>
    <r>
      <rPr>
        <vertAlign val="superscript"/>
        <sz val="10"/>
        <rFont val="Arial"/>
        <family val="2"/>
      </rPr>
      <t>4)</t>
    </r>
  </si>
  <si>
    <t>Total Betriebskosten</t>
  </si>
  <si>
    <t>Fr/Jahr</t>
  </si>
  <si>
    <t xml:space="preserve">Erlös </t>
  </si>
  <si>
    <t>Erlös aus Rückspeisung ins Netz</t>
  </si>
  <si>
    <t>Rp</t>
  </si>
  <si>
    <t>Aufwand für Messung, Abrechnung und Verwaltung (Stromnebenkosten):</t>
  </si>
  <si>
    <t xml:space="preserve">Kosten Messung, Abrechung und Verwaltung pro Jahr </t>
  </si>
  <si>
    <t>Kosten Messung, Abrechung und Verwaltung, verbrauchsbezogen</t>
  </si>
  <si>
    <t>Preisberechnung, inkl. Stromnebenkosten gemäss Renditeteilung:</t>
  </si>
  <si>
    <r>
      <t xml:space="preserve">b) Kosten externes Standardstromprodukt </t>
    </r>
    <r>
      <rPr>
        <vertAlign val="superscript"/>
        <sz val="10"/>
        <rFont val="Arial"/>
        <family val="2"/>
      </rPr>
      <t>2)</t>
    </r>
  </si>
  <si>
    <t>Mittelwert aus a) und b): zulässige Grenze für internen Stromtarif</t>
  </si>
  <si>
    <r>
      <rPr>
        <vertAlign val="superscript"/>
        <sz val="9"/>
        <rFont val="Arial"/>
        <family val="2"/>
      </rPr>
      <t>2)</t>
    </r>
    <r>
      <rPr>
        <sz val="9"/>
        <rFont val="Arial"/>
        <family val="2"/>
      </rPr>
      <t xml:space="preserve"> Mix de 11 demi-journées en heures pleines à 22 ct./kWh et de 3 demi-journées (samedis après-midi et dimanches) en heures creuses à 13 ct./kWh </t>
    </r>
  </si>
  <si>
    <r>
      <rPr>
        <vertAlign val="superscript"/>
        <sz val="9"/>
        <rFont val="Arial"/>
        <family val="2"/>
      </rPr>
      <t>4)</t>
    </r>
    <r>
      <rPr>
        <sz val="9"/>
        <rFont val="Arial"/>
        <family val="2"/>
      </rPr>
      <t xml:space="preserve"> En ce qui concerne les coûts d’exploitation, l’application d’un montant forfaitaire est admis dans la mesure où aucun coût effectif n’est facturé.</t>
    </r>
  </si>
  <si>
    <r>
      <rPr>
        <vertAlign val="superscript"/>
        <sz val="9"/>
        <rFont val="Arial"/>
        <family val="2"/>
      </rPr>
      <t xml:space="preserve">2) </t>
    </r>
    <r>
      <rPr>
        <sz val="9"/>
        <rFont val="Arial"/>
        <family val="2"/>
      </rPr>
      <t xml:space="preserve">Mix di 11 mezze giornate con alta tariffa a 22 ct./kWh e 3 mezze giornate (sabato pomeriggio e domenica) con bassa tariffa a 13 ct./kWh </t>
    </r>
  </si>
  <si>
    <r>
      <rPr>
        <vertAlign val="superscript"/>
        <sz val="9"/>
        <rFont val="Arial"/>
        <family val="2"/>
      </rPr>
      <t xml:space="preserve">2) </t>
    </r>
    <r>
      <rPr>
        <sz val="9"/>
        <rFont val="Arial"/>
        <family val="2"/>
      </rPr>
      <t>Mix aus Hochtarif (11/14) und Niedertarif (3/14)</t>
    </r>
  </si>
  <si>
    <r>
      <rPr>
        <vertAlign val="superscript"/>
        <sz val="9"/>
        <rFont val="Arial"/>
        <family val="2"/>
      </rPr>
      <t xml:space="preserve">4) </t>
    </r>
    <r>
      <rPr>
        <sz val="9"/>
        <rFont val="Arial"/>
        <family val="2"/>
      </rPr>
      <t>Für die Betriebskosten darf nur solange ein Pauschalwert eingesetzt werden als keine effektiven Kosten vorliegen.</t>
    </r>
  </si>
  <si>
    <r>
      <rPr>
        <vertAlign val="superscript"/>
        <sz val="9"/>
        <rFont val="Arial"/>
        <family val="2"/>
      </rPr>
      <t xml:space="preserve">3) </t>
    </r>
    <r>
      <rPr>
        <sz val="9"/>
        <rFont val="Arial"/>
        <family val="2"/>
      </rPr>
      <t>Abschreibeperiode von 25 Jahren und einer Rendite von maximal 0.5% mehr als der aktuelle Referenzzinssatz.</t>
    </r>
  </si>
  <si>
    <t>i</t>
  </si>
  <si>
    <t>f</t>
  </si>
  <si>
    <t>d</t>
  </si>
  <si>
    <t>i-f-d</t>
  </si>
  <si>
    <r>
      <rPr>
        <b/>
        <sz val="11"/>
        <color theme="1"/>
        <rFont val="Calibri"/>
        <family val="2"/>
      </rPr>
      <t>Dati input</t>
    </r>
  </si>
  <si>
    <r>
      <rPr>
        <sz val="10"/>
        <rFont val="Arial"/>
        <family val="2"/>
      </rPr>
      <t>Potenza</t>
    </r>
  </si>
  <si>
    <r>
      <rPr>
        <sz val="10"/>
        <rFont val="Arial"/>
        <family val="2"/>
      </rPr>
      <t>kWp</t>
    </r>
  </si>
  <si>
    <t>Irraggiamento</t>
  </si>
  <si>
    <r>
      <rPr>
        <sz val="10"/>
        <rFont val="Arial"/>
        <family val="2"/>
      </rPr>
      <t>%</t>
    </r>
  </si>
  <si>
    <r>
      <rPr>
        <b/>
        <sz val="11"/>
        <color theme="1"/>
        <rFont val="Calibri"/>
        <family val="2"/>
      </rPr>
      <t>Anno</t>
    </r>
  </si>
  <si>
    <r>
      <rPr>
        <b/>
        <sz val="11"/>
        <color theme="1"/>
        <rFont val="Calibri"/>
        <family val="2"/>
      </rPr>
      <t>Resa</t>
    </r>
  </si>
  <si>
    <r>
      <rPr>
        <b/>
        <sz val="11"/>
        <color theme="1"/>
        <rFont val="Calibri"/>
        <family val="2"/>
      </rPr>
      <t>Imp. FV</t>
    </r>
  </si>
  <si>
    <r>
      <rPr>
        <b/>
        <sz val="11"/>
        <color theme="1"/>
        <rFont val="Calibri"/>
        <family val="2"/>
      </rPr>
      <t>kWh</t>
    </r>
  </si>
  <si>
    <t>Données d’input</t>
  </si>
  <si>
    <t>Puissance</t>
  </si>
  <si>
    <t>Rayonnement</t>
  </si>
  <si>
    <t>PR (Performance Ratio)</t>
  </si>
  <si>
    <t>Tasso di degrado</t>
  </si>
  <si>
    <t>Taux de dégradation</t>
  </si>
  <si>
    <t>Année</t>
  </si>
  <si>
    <t>Production</t>
  </si>
  <si>
    <r>
      <rPr>
        <b/>
        <sz val="11"/>
        <rFont val="Calibri"/>
        <family val="2"/>
        <scheme val="minor"/>
      </rPr>
      <t>Installation PV</t>
    </r>
  </si>
  <si>
    <t>PVA</t>
  </si>
  <si>
    <t>Ertrag</t>
  </si>
  <si>
    <t>Jahr</t>
  </si>
  <si>
    <t>Degradation</t>
  </si>
  <si>
    <r>
      <t>kWh / m</t>
    </r>
    <r>
      <rPr>
        <vertAlign val="superscript"/>
        <sz val="10"/>
        <rFont val="Arial"/>
        <family val="2"/>
      </rPr>
      <t xml:space="preserve">2 </t>
    </r>
    <r>
      <rPr>
        <sz val="10"/>
        <rFont val="Arial"/>
        <family val="2"/>
      </rPr>
      <t>/ an</t>
    </r>
  </si>
  <si>
    <r>
      <t>kWh / m</t>
    </r>
    <r>
      <rPr>
        <vertAlign val="superscript"/>
        <sz val="10"/>
        <rFont val="Arial"/>
        <family val="2"/>
      </rPr>
      <t>2</t>
    </r>
    <r>
      <rPr>
        <sz val="10"/>
        <rFont val="Arial"/>
        <family val="2"/>
      </rPr>
      <t xml:space="preserve"> / a</t>
    </r>
  </si>
  <si>
    <t>Einstrahlung</t>
  </si>
  <si>
    <t>Leistung</t>
  </si>
  <si>
    <t>Inputdaten</t>
  </si>
  <si>
    <t>Tariffa - Tarif RCP - ZEV Tarif</t>
  </si>
  <si>
    <t>Resa - Recettes - Ertrag</t>
  </si>
  <si>
    <t>Taux de calcul des coûts de capital annuels</t>
  </si>
  <si>
    <t>Durée de vie</t>
  </si>
  <si>
    <t>an</t>
  </si>
  <si>
    <t>Taux d’intérêt de référence</t>
  </si>
  <si>
    <t>cf. ci-dessous</t>
  </si>
  <si>
    <t>Supplément de rendement</t>
  </si>
  <si>
    <t>Taux d’intérêt applicable</t>
  </si>
  <si>
    <t>Part des coûts de capital annuels (%)</t>
  </si>
  <si>
    <t>Annualità - Annuité - Annuität</t>
  </si>
  <si>
    <r>
      <rPr>
        <b/>
        <sz val="10"/>
        <rFont val="Arial"/>
        <family val="2"/>
      </rPr>
      <t>Tassi di calcolo per i costi annui del capitale</t>
    </r>
  </si>
  <si>
    <r>
      <rPr>
        <sz val="10"/>
        <rFont val="Arial"/>
        <family val="2"/>
      </rPr>
      <t>Durata utile</t>
    </r>
  </si>
  <si>
    <r>
      <rPr>
        <sz val="10"/>
        <rFont val="Arial"/>
        <family val="2"/>
      </rPr>
      <t>Tasso di riferimento</t>
    </r>
  </si>
  <si>
    <r>
      <rPr>
        <sz val="10"/>
        <rFont val="Arial"/>
        <family val="2"/>
      </rPr>
      <t>cfr. sotto</t>
    </r>
  </si>
  <si>
    <r>
      <rPr>
        <sz val="10"/>
        <rFont val="Arial"/>
        <family val="2"/>
      </rPr>
      <t>Supplemento rendimento</t>
    </r>
  </si>
  <si>
    <r>
      <rPr>
        <sz val="10"/>
        <rFont val="Arial"/>
        <family val="2"/>
      </rPr>
      <t>Tasso determinante</t>
    </r>
  </si>
  <si>
    <r>
      <rPr>
        <sz val="10"/>
        <rFont val="Arial"/>
        <family val="2"/>
      </rPr>
      <t>Quota costi annui capitale (%)</t>
    </r>
  </si>
  <si>
    <t>Anteil jährliche Kapitalkosten (%)</t>
  </si>
  <si>
    <t>Referenzzinssatz</t>
  </si>
  <si>
    <t>Massgebender Zinssatz</t>
  </si>
  <si>
    <t>Zuschlag Rendite</t>
  </si>
  <si>
    <t>siehe unten</t>
  </si>
  <si>
    <t>Lebensdauer</t>
  </si>
  <si>
    <t>Berechnungssätze zu den jährlichen Kapitalkosten</t>
  </si>
  <si>
    <t>Costi lordi impianto</t>
  </si>
  <si>
    <t>Coûts d’installation bruts</t>
  </si>
  <si>
    <t>Variabili</t>
  </si>
  <si>
    <t>Variablen</t>
  </si>
  <si>
    <t>Variables</t>
  </si>
  <si>
    <r>
      <rPr>
        <vertAlign val="superscript"/>
        <sz val="9"/>
        <rFont val="Arial"/>
        <family val="2"/>
      </rPr>
      <t xml:space="preserve">4) </t>
    </r>
    <r>
      <rPr>
        <sz val="9"/>
        <rFont val="Arial"/>
        <family val="2"/>
      </rPr>
      <t>Per i costi di esercizio si può utilizzare un forfait solo se non si dispone dei costi effettivi.</t>
    </r>
  </si>
  <si>
    <t>kWh/anno</t>
  </si>
  <si>
    <t>kWh/an</t>
  </si>
  <si>
    <t>kWh/Jahr</t>
  </si>
  <si>
    <t>Année de mise en service / Année actuelle / Âge de l'installation</t>
  </si>
  <si>
    <t>Anno messa in servizio / Anno attuale / Età impianto</t>
  </si>
  <si>
    <t>Installation</t>
  </si>
  <si>
    <r>
      <rPr>
        <vertAlign val="superscript"/>
        <sz val="9"/>
        <rFont val="Arial"/>
        <family val="2"/>
      </rPr>
      <t xml:space="preserve">1) </t>
    </r>
    <r>
      <rPr>
        <sz val="9"/>
        <rFont val="Arial"/>
        <family val="2"/>
      </rPr>
      <t>Di regola si può presumere una produttività specifica di 960 KWh/kWp. Qui si calcola un degrado annuo dello 0.5%.</t>
    </r>
  </si>
  <si>
    <r>
      <rPr>
        <vertAlign val="superscript"/>
        <sz val="9"/>
        <rFont val="Arial"/>
        <family val="2"/>
      </rPr>
      <t xml:space="preserve">3) </t>
    </r>
    <r>
      <rPr>
        <sz val="9"/>
        <rFont val="Arial"/>
        <family val="2"/>
      </rPr>
      <t>Durata di ammortamento di 25 anni e un rendimento massimo dello 0.5% superiore al tasso di riferimento del momento.</t>
    </r>
  </si>
  <si>
    <r>
      <rPr>
        <vertAlign val="superscript"/>
        <sz val="9"/>
        <rFont val="Arial"/>
        <family val="2"/>
      </rPr>
      <t>3)</t>
    </r>
    <r>
      <rPr>
        <sz val="9"/>
        <rFont val="Arial"/>
        <family val="2"/>
      </rPr>
      <t xml:space="preserve"> Période d’amortissement de 25 ans et rendement supérieur de 0.5 % max. au taux d’intérêt de référence actuel.</t>
    </r>
  </si>
  <si>
    <t>Inbetriebnahmejahr / Aktuelles Jahr / Alter der Anlage</t>
  </si>
  <si>
    <t>(Vérifier conditions locales)</t>
  </si>
  <si>
    <t>(Verificare condizioni locali)</t>
  </si>
  <si>
    <t>Disclaimer (esclusione di responsabilità)</t>
  </si>
  <si>
    <t>Disclaimer</t>
  </si>
  <si>
    <t>Avis de non-responsabilité</t>
  </si>
  <si>
    <t>Questo modulo intende offrire un aiuto per calcolare i costi tariffari per l’elettricità prodotta in proprio da un RCP. In ogni caso fanno stato le leggi e le ordinanze. L’esecuzione della regolamentazione del consumo proprio compete alla Commissione federale dell’energia elettrica e ai tribunali civili. Il presente strumento di calcolo non è giuridicamente vincolante e non impegna tali autorità.</t>
  </si>
  <si>
    <t>Dieses Formular soll eine Hilfe bei der Berechnung der Tarifkosten für den selbstproduzierten Strom eines ZEVs bieten. Massgeblich sind jedoch in jedem Fall die Gesetze und Verordnungen. Für den Vollzug der Eigenverbrauchsregelung sind die Eidg. Elektrizitätskommission und die Zivilgerichte zuständig. Dieses Formular ist nicht rechtsverbindlich und bindet diese Behörden nicht.</t>
  </si>
  <si>
    <t>Ce formulaire a pour but de fournir une aide pour le calcul des coûts tarifaires de l’électricité autoproduite par le RCP. Dans tous les cas, les lois et ordonnances font foi. La mise en oeuvre de la réglementation pour la consommation propre imcombe à la Commission fédérale de l’électricité et aux tribunaux civils. Cet outil de calcul n’est pas juridiquement contraignant et n’engage en rien les autorités compétentes.</t>
  </si>
  <si>
    <t>Eigenverbrauchsanteil (erwartet oder Vorjahreswert)</t>
  </si>
  <si>
    <t>(lokale Tarife prüfen)</t>
  </si>
  <si>
    <t>Total jährliche Kapital- und Betriebskosten</t>
  </si>
  <si>
    <r>
      <t xml:space="preserve">Interner Stromtarif zur Weiterverrechnung an Mieterinnen und Mieter, </t>
    </r>
    <r>
      <rPr>
        <b/>
        <u/>
        <sz val="10"/>
        <color theme="1"/>
        <rFont val="Arial"/>
        <family val="2"/>
      </rPr>
      <t>inkl. Stromnebenkosten</t>
    </r>
  </si>
  <si>
    <r>
      <t xml:space="preserve">Interner Stromtarif zur Weiterverrechnung an Mieterinnen und Mieter, </t>
    </r>
    <r>
      <rPr>
        <b/>
        <u/>
        <sz val="10"/>
        <color theme="1"/>
        <rFont val="Arial"/>
        <family val="2"/>
      </rPr>
      <t>exkl. Stromnebenkosten</t>
    </r>
  </si>
  <si>
    <r>
      <t xml:space="preserve">Tariffa elettrica interna per la rifatturazione ai locatari, </t>
    </r>
    <r>
      <rPr>
        <b/>
        <u/>
        <sz val="10"/>
        <color theme="1"/>
        <rFont val="Arial"/>
        <family val="2"/>
      </rPr>
      <t>incl. spese accessorie elettricità</t>
    </r>
  </si>
  <si>
    <r>
      <t xml:space="preserve">Tarif interne de l’électricité à facturer aux locataires, </t>
    </r>
    <r>
      <rPr>
        <b/>
        <u/>
        <sz val="10"/>
        <color theme="1"/>
        <rFont val="Arial"/>
        <family val="2"/>
      </rPr>
      <t>charges accessoires de l’électricité incl.</t>
    </r>
  </si>
  <si>
    <r>
      <t xml:space="preserve">Tarif interne de l’électricité à facturer aux locataires, </t>
    </r>
    <r>
      <rPr>
        <b/>
        <u/>
        <sz val="10"/>
        <color theme="1"/>
        <rFont val="Arial"/>
        <family val="2"/>
      </rPr>
      <t>charges accessoires de l’électricité excl.</t>
    </r>
  </si>
  <si>
    <r>
      <t xml:space="preserve">Tariffa elettrica interna per la rifatturazione ai locatari, </t>
    </r>
    <r>
      <rPr>
        <b/>
        <u/>
        <sz val="10"/>
        <color theme="1"/>
        <rFont val="Arial"/>
        <family val="2"/>
      </rPr>
      <t>excl. spese accessorie elettricità</t>
    </r>
  </si>
  <si>
    <t>oppure 3.0 ct./kWh elettricità generata</t>
  </si>
  <si>
    <t>ou 3.0 ct./kWh d’électricité produite</t>
  </si>
  <si>
    <t>oder 3.0 Rp/kWh erzeugter Strom</t>
  </si>
  <si>
    <r>
      <rPr>
        <vertAlign val="superscript"/>
        <sz val="9"/>
        <rFont val="Arial"/>
        <family val="2"/>
      </rPr>
      <t xml:space="preserve">1) </t>
    </r>
    <r>
      <rPr>
        <sz val="9"/>
        <rFont val="Arial"/>
        <family val="2"/>
      </rPr>
      <t>In der Regel kann von 960 KWh/kWp ausgegangen werden. Hier wird mit einer jährlichen Altersdegression von 0.5% gerechnet.</t>
    </r>
  </si>
  <si>
    <r>
      <rPr>
        <vertAlign val="superscript"/>
        <sz val="9"/>
        <rFont val="Arial"/>
        <family val="2"/>
      </rPr>
      <t>1)</t>
    </r>
    <r>
      <rPr>
        <sz val="9"/>
        <rFont val="Arial"/>
        <family val="2"/>
      </rPr>
      <t xml:space="preserve"> En règle générale, on peut supposer obtenir 960 KWh/kWp. Dans cet exemple, une dépréciation liée à l’âge de 0.5 % par an est appliquée.</t>
    </r>
  </si>
  <si>
    <t>Risikozuschlag</t>
  </si>
  <si>
    <t>Supplemento di rischio</t>
  </si>
  <si>
    <t>Supplément-risque</t>
  </si>
  <si>
    <t>Consommation propre annuelle de l’immeuble</t>
  </si>
  <si>
    <t>Consumo proprio dell'unità abitativa, per anno</t>
  </si>
  <si>
    <t>Berechnung oder Wert des Vorjahres</t>
  </si>
  <si>
    <t>calcul ou valeur de l'année précédente</t>
  </si>
  <si>
    <t>calcolo o valore anno precedente</t>
  </si>
  <si>
    <t>Abnahmevergütung</t>
  </si>
  <si>
    <t>Calcolo costi impianto fotovoltaico con RCP</t>
  </si>
  <si>
    <t>Berechnung Kosten Photovoltaikanlage beim ZEV</t>
  </si>
  <si>
    <t>Costi impianto fotovoltaico</t>
  </si>
  <si>
    <t>Coûts de l’installation photovoltaïque</t>
  </si>
  <si>
    <t>Kosten Photovoltaikanlage</t>
  </si>
  <si>
    <t>Costi per kWh in consumo proprio</t>
  </si>
  <si>
    <t>Prix par kWh en consommation propre</t>
  </si>
  <si>
    <t>Kosten pro kWh im Eigenverbrauch</t>
  </si>
  <si>
    <t>Anlagekosten</t>
  </si>
  <si>
    <t>Eigenverbrauch der Liegenschaft pro Jahr</t>
  </si>
  <si>
    <r>
      <t xml:space="preserve">a) Interne Kosten: Kosten pro kWh im Eigenverbrauch </t>
    </r>
    <r>
      <rPr>
        <u/>
        <sz val="10"/>
        <rFont val="Arial"/>
        <family val="2"/>
      </rPr>
      <t>inkl.</t>
    </r>
    <r>
      <rPr>
        <sz val="10"/>
        <rFont val="Arial"/>
        <family val="2"/>
      </rPr>
      <t xml:space="preserve"> Stromnebenkosten</t>
    </r>
  </si>
  <si>
    <r>
      <t xml:space="preserve">a) Coûts internes : prix par kWh en consommation propre, charges accessoires de l’électricité </t>
    </r>
    <r>
      <rPr>
        <u/>
        <sz val="10"/>
        <color theme="1"/>
        <rFont val="Arial"/>
        <family val="2"/>
      </rPr>
      <t>incl.</t>
    </r>
  </si>
  <si>
    <r>
      <t xml:space="preserve">a) Costi interni: costi per kWh in consumo proprio </t>
    </r>
    <r>
      <rPr>
        <u/>
        <sz val="10"/>
        <rFont val="Arial"/>
        <family val="2"/>
      </rPr>
      <t>incl.</t>
    </r>
    <r>
      <rPr>
        <sz val="10"/>
        <rFont val="Arial"/>
        <family val="2"/>
      </rPr>
      <t xml:space="preserve"> costi accessori elettricità</t>
    </r>
  </si>
  <si>
    <t>V. 11.3.2024</t>
  </si>
  <si>
    <t>Calcul des coûts de l’installation photovoltaïque au sein du RCP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</si>
</sst>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_ * #,##0_ ;_ * \-#,##0_ ;_ * &quot;-&quot;??_ ;_ @_ "/>
    <numFmt numFmtId="166" formatCode="#,##0.0"/>
    <numFmt numFmtId="167" formatCode="0.0"/>
  </numFmts>
  <fonts count="36"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8"/>
      <name val="Arial"/>
      <family val="2"/>
    </font>
    <font>
      <b/>
      <sz val="12"/>
      <name val="Arial"/>
      <family val="2"/>
    </font>
    <font>
      <sz val="12"/>
      <name val="Arial"/>
      <family val="2"/>
    </font>
    <font>
      <sz val="10"/>
      <name val="Arial"/>
      <family val="2"/>
    </font>
    <font>
      <sz val="10"/>
      <name val="Arial"/>
      <family val="2"/>
    </font>
    <font>
      <b/>
      <sz val="10"/>
      <name val="Arial"/>
      <family val="2"/>
    </font>
    <font>
      <b/>
      <sz val="14"/>
      <name val="Arial"/>
      <family val="2"/>
    </font>
    <font>
      <sz val="14"/>
      <name val="Arial"/>
      <family val="2"/>
    </font>
    <font>
      <sz val="11"/>
      <color theme="1"/>
      <name val="Calibri"/>
      <family val="2"/>
      <scheme val="minor"/>
    </font>
    <font>
      <vertAlign val="superscript"/>
      <sz val="10"/>
      <name val="Arial"/>
      <family val="2"/>
    </font>
    <font>
      <b/>
      <sz val="8"/>
      <name val="Arial"/>
      <family val="2"/>
    </font>
    <font>
      <b/>
      <sz val="10"/>
      <color theme="1"/>
      <name val="Arial"/>
      <family val="2"/>
    </font>
    <font>
      <u/>
      <sz val="10"/>
      <color theme="1"/>
      <name val="Arial"/>
      <family val="2"/>
    </font>
    <font>
      <vertAlign val="superscript"/>
      <sz val="10"/>
      <color theme="1"/>
      <name val="Arial"/>
      <family val="2"/>
    </font>
    <font>
      <b/>
      <sz val="11"/>
      <color theme="1"/>
      <name val="Calibri"/>
      <family val="2"/>
      <scheme val="minor"/>
    </font>
    <font>
      <u/>
      <sz val="10"/>
      <name val="Arial"/>
      <family val="2"/>
    </font>
    <font>
      <b/>
      <sz val="11"/>
      <name val="Arial"/>
      <family val="2"/>
    </font>
    <font>
      <sz val="9"/>
      <name val="Arial"/>
      <family val="2"/>
    </font>
    <font>
      <vertAlign val="superscript"/>
      <sz val="9"/>
      <name val="Arial"/>
      <family val="2"/>
    </font>
    <font>
      <i/>
      <sz val="8"/>
      <name val="Arial"/>
      <family val="2"/>
    </font>
    <font>
      <b/>
      <i/>
      <sz val="14"/>
      <name val="Arial"/>
      <family val="2"/>
    </font>
    <font>
      <b/>
      <sz val="11"/>
      <color theme="1"/>
      <name val="Calibri"/>
      <family val="2"/>
    </font>
    <font>
      <b/>
      <sz val="11"/>
      <name val="Calibri"/>
      <family val="2"/>
      <scheme val="minor"/>
    </font>
    <font>
      <sz val="10"/>
      <color theme="0"/>
      <name val="Arial"/>
      <family val="2"/>
    </font>
    <font>
      <sz val="10"/>
      <color rgb="FFFF0000"/>
      <name val="Arial"/>
      <family val="2"/>
    </font>
    <font>
      <i/>
      <sz val="10"/>
      <name val="Arial"/>
      <family val="2"/>
    </font>
    <font>
      <b/>
      <i/>
      <sz val="10"/>
      <name val="Arial"/>
      <family val="2"/>
    </font>
    <font>
      <i/>
      <sz val="9"/>
      <name val="Arial"/>
      <family val="2"/>
    </font>
    <font>
      <b/>
      <u/>
      <sz val="10"/>
      <color theme="1"/>
      <name val="Arial"/>
      <family val="2"/>
    </font>
  </fonts>
  <fills count="8">
    <fill>
      <patternFill patternType="none"/>
    </fill>
    <fill>
      <patternFill patternType="gray125"/>
    </fill>
    <fill>
      <patternFill patternType="solid">
        <fgColor theme="0" tint="-0.24994659260841701"/>
        <bgColor indexed="64"/>
      </patternFill>
    </fill>
    <fill>
      <patternFill patternType="solid">
        <fgColor theme="0" tint="-0.149967955565050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top/>
      <bottom/>
      <diagonal/>
    </border>
    <border>
      <left style="hair">
        <color auto="1"/>
      </left>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6" fillId="0" borderId="0"/>
    <xf numFmtId="0" fontId="15" fillId="0" borderId="0"/>
    <xf numFmtId="43" fontId="15" fillId="0" borderId="0" applyFont="0" applyFill="0" applyBorder="0" applyAlignment="0" applyProtection="0"/>
    <xf numFmtId="0" fontId="5" fillId="0" borderId="0"/>
    <xf numFmtId="43" fontId="10" fillId="0" borderId="0" applyFont="0" applyFill="0" applyBorder="0" applyAlignment="0" applyProtection="0"/>
    <xf numFmtId="43" fontId="10" fillId="0" borderId="0" applyFont="0" applyFill="0" applyBorder="0" applyAlignment="0" applyProtection="0"/>
    <xf numFmtId="0" fontId="4" fillId="0" borderId="0"/>
    <xf numFmtId="43" fontId="15" fillId="0" borderId="0" applyFont="0" applyFill="0" applyBorder="0" applyAlignment="0" applyProtection="0"/>
    <xf numFmtId="43" fontId="10" fillId="0" borderId="0" applyFont="0" applyFill="0" applyBorder="0" applyAlignment="0" applyProtection="0"/>
    <xf numFmtId="0" fontId="10" fillId="0" borderId="0"/>
    <xf numFmtId="0" fontId="10" fillId="0" borderId="0"/>
  </cellStyleXfs>
  <cellXfs count="194">
    <xf numFmtId="0" fontId="0" fillId="0" borderId="0" xfId="0"/>
    <xf numFmtId="0" fontId="0" fillId="0" borderId="0" xfId="0" applyAlignment="1">
      <alignment vertical="top" wrapText="1"/>
    </xf>
    <xf numFmtId="0" fontId="8" fillId="0" borderId="0" xfId="0" applyFont="1"/>
    <xf numFmtId="0" fontId="9" fillId="0" borderId="0" xfId="0" applyFont="1"/>
    <xf numFmtId="0" fontId="11" fillId="0" borderId="0" xfId="0" applyFont="1"/>
    <xf numFmtId="0" fontId="0" fillId="0" borderId="0" xfId="0" applyAlignment="1">
      <alignment horizontal="right"/>
    </xf>
    <xf numFmtId="0" fontId="9" fillId="0" borderId="0" xfId="0" applyFont="1" applyAlignment="1">
      <alignment horizontal="right"/>
    </xf>
    <xf numFmtId="0" fontId="13" fillId="0" borderId="0" xfId="0" applyFont="1"/>
    <xf numFmtId="0" fontId="14" fillId="0" borderId="0" xfId="0" applyFont="1"/>
    <xf numFmtId="0" fontId="14" fillId="0" borderId="0" xfId="0" applyFont="1" applyAlignment="1">
      <alignment horizontal="right"/>
    </xf>
    <xf numFmtId="0" fontId="9" fillId="0" borderId="0" xfId="0" applyFont="1" applyAlignment="1">
      <alignment vertical="top" wrapText="1"/>
    </xf>
    <xf numFmtId="0" fontId="0" fillId="0" borderId="2" xfId="0" applyBorder="1"/>
    <xf numFmtId="0" fontId="0" fillId="0" borderId="1" xfId="0" applyBorder="1"/>
    <xf numFmtId="0" fontId="11" fillId="0" borderId="1" xfId="0" applyFont="1" applyBorder="1"/>
    <xf numFmtId="0" fontId="0" fillId="0" borderId="1" xfId="0" applyBorder="1" applyAlignment="1">
      <alignment horizontal="right"/>
    </xf>
    <xf numFmtId="0" fontId="0" fillId="0" borderId="3" xfId="0" applyBorder="1" applyAlignment="1">
      <alignment vertical="top" wrapText="1"/>
    </xf>
    <xf numFmtId="0" fontId="12" fillId="0" borderId="4" xfId="0" applyFont="1" applyBorder="1"/>
    <xf numFmtId="0" fontId="0" fillId="0" borderId="0" xfId="0" applyBorder="1"/>
    <xf numFmtId="9" fontId="0" fillId="0" borderId="0" xfId="0" applyNumberFormat="1" applyBorder="1"/>
    <xf numFmtId="0" fontId="0" fillId="0" borderId="0" xfId="0" applyBorder="1" applyAlignment="1">
      <alignment horizontal="right"/>
    </xf>
    <xf numFmtId="0" fontId="0" fillId="0" borderId="5" xfId="0" applyBorder="1" applyAlignment="1">
      <alignment vertical="top" wrapText="1"/>
    </xf>
    <xf numFmtId="0" fontId="10" fillId="0" borderId="4" xfId="0" applyFont="1" applyBorder="1"/>
    <xf numFmtId="0" fontId="10" fillId="0" borderId="0" xfId="0" applyFont="1" applyBorder="1"/>
    <xf numFmtId="0" fontId="0" fillId="0" borderId="4" xfId="0" applyBorder="1"/>
    <xf numFmtId="0" fontId="12" fillId="0" borderId="0" xfId="0" applyFont="1" applyBorder="1"/>
    <xf numFmtId="3" fontId="0" fillId="0" borderId="0" xfId="0" applyNumberFormat="1" applyBorder="1" applyAlignment="1">
      <alignment horizontal="right"/>
    </xf>
    <xf numFmtId="0" fontId="10" fillId="0" borderId="5" xfId="0" applyFont="1" applyBorder="1"/>
    <xf numFmtId="0" fontId="11" fillId="0" borderId="4" xfId="0" applyFont="1" applyBorder="1"/>
    <xf numFmtId="0" fontId="10" fillId="0" borderId="0" xfId="0" applyFont="1" applyBorder="1" applyAlignment="1">
      <alignment horizontal="right"/>
    </xf>
    <xf numFmtId="3" fontId="0" fillId="0" borderId="0" xfId="0" applyNumberFormat="1" applyBorder="1"/>
    <xf numFmtId="0" fontId="0" fillId="0" borderId="0" xfId="0" applyAlignment="1">
      <alignment vertical="top"/>
    </xf>
    <xf numFmtId="0" fontId="10" fillId="0" borderId="5" xfId="0" applyFont="1" applyBorder="1" applyAlignment="1">
      <alignment wrapText="1"/>
    </xf>
    <xf numFmtId="0" fontId="0" fillId="2" borderId="0" xfId="0" applyFill="1" applyBorder="1" applyAlignment="1">
      <alignment horizontal="right"/>
    </xf>
    <xf numFmtId="0" fontId="0" fillId="0" borderId="0" xfId="0"/>
    <xf numFmtId="0" fontId="10" fillId="0" borderId="0" xfId="0" applyFont="1" applyAlignment="1">
      <alignment vertical="top" wrapText="1"/>
    </xf>
    <xf numFmtId="0" fontId="10" fillId="0" borderId="0" xfId="0" applyFont="1" applyAlignment="1">
      <alignment vertical="top" wrapText="1"/>
    </xf>
    <xf numFmtId="0" fontId="10" fillId="0" borderId="0" xfId="0" applyFont="1" applyAlignment="1">
      <alignment vertical="center"/>
    </xf>
    <xf numFmtId="0" fontId="10" fillId="0" borderId="0" xfId="0" applyFont="1" applyAlignment="1">
      <alignment horizontal="right" vertical="center"/>
    </xf>
    <xf numFmtId="0" fontId="10" fillId="0" borderId="0" xfId="0" applyFont="1"/>
    <xf numFmtId="0" fontId="10" fillId="0" borderId="0" xfId="0" applyFont="1" applyAlignment="1">
      <alignment horizontal="right"/>
    </xf>
    <xf numFmtId="0" fontId="10" fillId="0" borderId="5" xfId="0" applyFont="1" applyBorder="1" applyAlignment="1">
      <alignment vertical="top" wrapText="1"/>
    </xf>
    <xf numFmtId="0" fontId="10" fillId="2" borderId="0" xfId="0" applyFont="1" applyFill="1" applyAlignment="1">
      <alignment horizontal="right"/>
    </xf>
    <xf numFmtId="0" fontId="12" fillId="0" borderId="0" xfId="0" applyFont="1"/>
    <xf numFmtId="0" fontId="10" fillId="0" borderId="6" xfId="0" applyFont="1" applyBorder="1"/>
    <xf numFmtId="0" fontId="10" fillId="0" borderId="7" xfId="0" applyFont="1" applyBorder="1"/>
    <xf numFmtId="0" fontId="10" fillId="0" borderId="7" xfId="0" applyFont="1" applyBorder="1" applyAlignment="1">
      <alignment horizontal="right"/>
    </xf>
    <xf numFmtId="0" fontId="10" fillId="0" borderId="8" xfId="0" applyFont="1" applyBorder="1" applyAlignment="1">
      <alignment vertical="top" wrapText="1"/>
    </xf>
    <xf numFmtId="3" fontId="10" fillId="0" borderId="0" xfId="0" applyNumberFormat="1" applyFont="1"/>
    <xf numFmtId="0" fontId="10" fillId="0" borderId="4" xfId="0" applyFont="1" applyBorder="1" applyAlignment="1">
      <alignment vertical="top" wrapText="1"/>
    </xf>
    <xf numFmtId="0" fontId="0" fillId="0" borderId="0" xfId="0" applyBorder="1" applyAlignment="1">
      <alignment vertical="top" wrapText="1"/>
    </xf>
    <xf numFmtId="0" fontId="13" fillId="0" borderId="0" xfId="0" applyFont="1" applyAlignment="1">
      <alignment horizontal="right" vertical="center" indent="1"/>
    </xf>
    <xf numFmtId="0" fontId="10" fillId="0" borderId="0" xfId="0" applyFont="1" applyFill="1" applyBorder="1"/>
    <xf numFmtId="0" fontId="26" fillId="0" borderId="0" xfId="0" applyFont="1" applyBorder="1" applyAlignment="1">
      <alignment horizontal="center" vertical="center"/>
    </xf>
    <xf numFmtId="0" fontId="26" fillId="0" borderId="0" xfId="0" applyFont="1" applyFill="1" applyBorder="1" applyAlignment="1">
      <alignment horizontal="center" vertical="center"/>
    </xf>
    <xf numFmtId="0" fontId="0" fillId="4" borderId="0" xfId="0" applyFill="1" applyBorder="1" applyAlignment="1">
      <alignment horizontal="center"/>
    </xf>
    <xf numFmtId="0" fontId="4" fillId="0" borderId="0" xfId="11" applyFont="1" applyFill="1" applyBorder="1"/>
    <xf numFmtId="0" fontId="0" fillId="0" borderId="0" xfId="0" applyFill="1" applyBorder="1"/>
    <xf numFmtId="0" fontId="12" fillId="0" borderId="0" xfId="0" applyFont="1" applyFill="1" applyBorder="1"/>
    <xf numFmtId="0" fontId="18" fillId="0" borderId="0" xfId="11" applyFont="1" applyFill="1" applyBorder="1"/>
    <xf numFmtId="0" fontId="13" fillId="0" borderId="0" xfId="0" applyFont="1" applyFill="1" applyBorder="1"/>
    <xf numFmtId="0" fontId="8" fillId="0" borderId="0" xfId="0" applyFont="1" applyFill="1" applyBorder="1"/>
    <xf numFmtId="0" fontId="10" fillId="0" borderId="0" xfId="0" applyFont="1" applyFill="1" applyBorder="1" applyAlignment="1">
      <alignment wrapText="1"/>
    </xf>
    <xf numFmtId="0" fontId="17" fillId="0" borderId="0" xfId="0" applyFont="1" applyFill="1" applyBorder="1" applyAlignment="1">
      <alignment horizontal="left"/>
    </xf>
    <xf numFmtId="0" fontId="10" fillId="0" borderId="0" xfId="0" applyFont="1" applyFill="1" applyBorder="1" applyAlignment="1">
      <alignment vertical="top" wrapText="1"/>
    </xf>
    <xf numFmtId="4" fontId="10" fillId="0" borderId="0" xfId="0" applyNumberFormat="1" applyFont="1" applyFill="1" applyBorder="1"/>
    <xf numFmtId="0" fontId="18" fillId="0" borderId="0" xfId="0" applyFont="1" applyFill="1" applyBorder="1"/>
    <xf numFmtId="0" fontId="24" fillId="0" borderId="0" xfId="0" applyFont="1" applyFill="1" applyBorder="1"/>
    <xf numFmtId="0" fontId="24" fillId="0" borderId="0" xfId="0" applyFont="1" applyFill="1" applyBorder="1" applyAlignment="1">
      <alignment wrapText="1"/>
    </xf>
    <xf numFmtId="0" fontId="12" fillId="0" borderId="0" xfId="0" applyFont="1" applyFill="1" applyBorder="1" applyAlignment="1">
      <alignment horizontal="left"/>
    </xf>
    <xf numFmtId="0" fontId="12" fillId="0" borderId="0" xfId="0" applyFont="1" applyBorder="1" applyAlignment="1">
      <alignment horizontal="right" indent="1"/>
    </xf>
    <xf numFmtId="0" fontId="23" fillId="0" borderId="0" xfId="0" applyFont="1" applyAlignment="1">
      <alignment horizontal="left" vertical="center"/>
    </xf>
    <xf numFmtId="0" fontId="21" fillId="5" borderId="0" xfId="0" applyFont="1" applyFill="1"/>
    <xf numFmtId="0" fontId="0" fillId="5" borderId="0" xfId="0" applyFill="1"/>
    <xf numFmtId="0" fontId="21" fillId="5" borderId="0" xfId="0" applyFont="1" applyFill="1" applyAlignment="1">
      <alignment horizontal="right"/>
    </xf>
    <xf numFmtId="3" fontId="0" fillId="6" borderId="0" xfId="0" applyNumberFormat="1" applyFill="1" applyAlignment="1">
      <alignment horizontal="right"/>
    </xf>
    <xf numFmtId="3" fontId="0" fillId="0" borderId="0" xfId="0" applyNumberFormat="1" applyAlignment="1">
      <alignment horizontal="right"/>
    </xf>
    <xf numFmtId="10" fontId="0" fillId="0" borderId="0" xfId="0" applyNumberFormat="1"/>
    <xf numFmtId="0" fontId="0" fillId="3" borderId="0" xfId="0" applyFill="1"/>
    <xf numFmtId="0" fontId="10" fillId="3" borderId="0" xfId="0" applyFont="1" applyFill="1"/>
    <xf numFmtId="10" fontId="0" fillId="3" borderId="0" xfId="0" applyNumberFormat="1" applyFill="1"/>
    <xf numFmtId="2" fontId="0" fillId="3" borderId="0" xfId="0" applyNumberFormat="1" applyFill="1"/>
    <xf numFmtId="0" fontId="10" fillId="0" borderId="0" xfId="0" applyFont="1" applyFill="1"/>
    <xf numFmtId="0" fontId="12" fillId="0" borderId="0" xfId="0" applyFont="1" applyAlignment="1">
      <alignment vertical="center"/>
    </xf>
    <xf numFmtId="0" fontId="0" fillId="7" borderId="0" xfId="0" applyFill="1"/>
    <xf numFmtId="0" fontId="32" fillId="2" borderId="13" xfId="0" applyFont="1" applyFill="1" applyBorder="1" applyAlignment="1">
      <alignment horizontal="center" vertical="center"/>
    </xf>
    <xf numFmtId="3" fontId="31" fillId="6" borderId="0" xfId="0" applyNumberFormat="1" applyFont="1" applyFill="1" applyAlignment="1">
      <alignment horizontal="right"/>
    </xf>
    <xf numFmtId="0" fontId="10" fillId="0" borderId="0" xfId="0" applyFont="1"/>
    <xf numFmtId="0" fontId="10" fillId="0" borderId="0" xfId="0" applyFont="1" applyAlignment="1">
      <alignment vertical="top" wrapText="1"/>
    </xf>
    <xf numFmtId="3" fontId="10" fillId="0" borderId="0" xfId="0" applyNumberFormat="1" applyFont="1" applyAlignment="1">
      <alignment horizontal="right"/>
    </xf>
    <xf numFmtId="0" fontId="0" fillId="0" borderId="0" xfId="0" applyFill="1"/>
    <xf numFmtId="0" fontId="24" fillId="0" borderId="0" xfId="0" applyFont="1"/>
    <xf numFmtId="0" fontId="10" fillId="0" borderId="0" xfId="0" applyFont="1"/>
    <xf numFmtId="0" fontId="10" fillId="0" borderId="0" xfId="0" applyFont="1" applyAlignment="1">
      <alignment vertical="top" wrapText="1"/>
    </xf>
    <xf numFmtId="0" fontId="0" fillId="0" borderId="0" xfId="0" applyAlignment="1">
      <alignment vertical="center"/>
    </xf>
    <xf numFmtId="0" fontId="33" fillId="0" borderId="0" xfId="0" applyFont="1" applyAlignment="1">
      <alignment vertical="center"/>
    </xf>
    <xf numFmtId="0" fontId="10" fillId="0" borderId="0" xfId="0" applyFont="1" applyBorder="1" applyAlignment="1">
      <alignment wrapText="1"/>
    </xf>
    <xf numFmtId="0" fontId="0" fillId="0" borderId="0" xfId="0" applyBorder="1" applyAlignment="1">
      <alignment vertical="center"/>
    </xf>
    <xf numFmtId="0" fontId="0" fillId="0" borderId="0" xfId="0" applyBorder="1" applyAlignment="1">
      <alignment vertical="center" wrapText="1"/>
    </xf>
    <xf numFmtId="0" fontId="0" fillId="0" borderId="0" xfId="0" applyAlignment="1">
      <alignment vertical="center" wrapText="1"/>
    </xf>
    <xf numFmtId="0" fontId="10" fillId="0" borderId="0" xfId="0" applyFont="1"/>
    <xf numFmtId="0" fontId="10" fillId="0" borderId="0" xfId="0" applyFont="1" applyAlignment="1">
      <alignment vertical="top" wrapText="1"/>
    </xf>
    <xf numFmtId="0" fontId="8" fillId="0" borderId="0" xfId="0" applyFont="1" applyFill="1"/>
    <xf numFmtId="0" fontId="9" fillId="0" borderId="0" xfId="0" applyFont="1" applyFill="1"/>
    <xf numFmtId="0" fontId="9" fillId="0" borderId="0" xfId="0" applyFont="1" applyFill="1" applyAlignment="1">
      <alignment horizontal="right"/>
    </xf>
    <xf numFmtId="0" fontId="9" fillId="0" borderId="0" xfId="0" applyFont="1" applyFill="1" applyAlignment="1">
      <alignment vertical="top" wrapText="1"/>
    </xf>
    <xf numFmtId="0" fontId="8" fillId="0" borderId="2" xfId="0" applyFont="1" applyFill="1" applyBorder="1"/>
    <xf numFmtId="0" fontId="9" fillId="0" borderId="1" xfId="0" applyFont="1" applyFill="1" applyBorder="1"/>
    <xf numFmtId="0" fontId="9" fillId="0" borderId="1" xfId="0" applyFont="1" applyFill="1" applyBorder="1" applyAlignment="1">
      <alignment horizontal="right"/>
    </xf>
    <xf numFmtId="0" fontId="9" fillId="0" borderId="3" xfId="0" applyFont="1" applyFill="1" applyBorder="1" applyAlignment="1">
      <alignment vertical="top" wrapText="1"/>
    </xf>
    <xf numFmtId="0" fontId="8" fillId="0" borderId="4" xfId="0" applyFont="1" applyFill="1" applyBorder="1"/>
    <xf numFmtId="0" fontId="17" fillId="0" borderId="0" xfId="0" applyFont="1" applyFill="1" applyAlignment="1">
      <alignment horizontal="left"/>
    </xf>
    <xf numFmtId="0" fontId="17" fillId="0" borderId="5" xfId="0" applyFont="1" applyFill="1" applyBorder="1" applyAlignment="1">
      <alignment horizontal="left" vertical="top" wrapText="1"/>
    </xf>
    <xf numFmtId="0" fontId="10" fillId="0" borderId="4" xfId="0" applyFont="1" applyFill="1" applyBorder="1"/>
    <xf numFmtId="0" fontId="10" fillId="0" borderId="0" xfId="0" applyFont="1" applyFill="1" applyAlignment="1">
      <alignment horizontal="right"/>
    </xf>
    <xf numFmtId="0" fontId="10" fillId="0" borderId="9" xfId="0" applyFont="1" applyFill="1" applyBorder="1"/>
    <xf numFmtId="0" fontId="10" fillId="0" borderId="5" xfId="0" applyFont="1" applyFill="1" applyBorder="1" applyAlignment="1">
      <alignment vertical="top" wrapText="1"/>
    </xf>
    <xf numFmtId="0" fontId="12" fillId="0" borderId="4" xfId="0" applyFont="1" applyFill="1" applyBorder="1"/>
    <xf numFmtId="4" fontId="10" fillId="0" borderId="0" xfId="0" applyNumberFormat="1" applyFont="1" applyFill="1" applyAlignment="1">
      <alignment horizontal="right"/>
    </xf>
    <xf numFmtId="4" fontId="10" fillId="0" borderId="0" xfId="0" applyNumberFormat="1" applyFont="1" applyFill="1"/>
    <xf numFmtId="4" fontId="10" fillId="0" borderId="9" xfId="0" applyNumberFormat="1" applyFont="1" applyFill="1" applyBorder="1"/>
    <xf numFmtId="164" fontId="10" fillId="0" borderId="0" xfId="0" applyNumberFormat="1" applyFont="1" applyFill="1" applyAlignment="1">
      <alignment horizontal="right"/>
    </xf>
    <xf numFmtId="0" fontId="10" fillId="0" borderId="5" xfId="0" applyFont="1" applyFill="1" applyBorder="1"/>
    <xf numFmtId="4" fontId="30" fillId="0" borderId="0" xfId="0" applyNumberFormat="1" applyFont="1" applyFill="1"/>
    <xf numFmtId="3" fontId="10" fillId="0" borderId="0" xfId="0" applyNumberFormat="1" applyFont="1" applyFill="1"/>
    <xf numFmtId="166" fontId="10" fillId="0" borderId="0" xfId="0" applyNumberFormat="1" applyFont="1" applyFill="1" applyAlignment="1">
      <alignment horizontal="right"/>
    </xf>
    <xf numFmtId="0" fontId="12" fillId="0" borderId="3" xfId="0" applyFont="1" applyFill="1" applyBorder="1" applyAlignment="1">
      <alignment wrapText="1"/>
    </xf>
    <xf numFmtId="0" fontId="12" fillId="0" borderId="5" xfId="0" applyFont="1" applyFill="1" applyBorder="1" applyAlignment="1">
      <alignment wrapText="1"/>
    </xf>
    <xf numFmtId="0" fontId="10" fillId="0" borderId="6" xfId="0" applyFont="1" applyFill="1" applyBorder="1"/>
    <xf numFmtId="0" fontId="10" fillId="0" borderId="7" xfId="0" applyFont="1" applyFill="1" applyBorder="1"/>
    <xf numFmtId="4" fontId="10" fillId="0" borderId="7" xfId="0" applyNumberFormat="1" applyFont="1" applyFill="1" applyBorder="1" applyAlignment="1">
      <alignment horizontal="right"/>
    </xf>
    <xf numFmtId="4" fontId="10" fillId="0" borderId="7" xfId="0" applyNumberFormat="1" applyFont="1" applyFill="1" applyBorder="1"/>
    <xf numFmtId="3" fontId="10" fillId="0" borderId="7" xfId="0" applyNumberFormat="1" applyFont="1" applyFill="1" applyBorder="1"/>
    <xf numFmtId="0" fontId="10" fillId="0" borderId="8" xfId="0" applyFont="1" applyFill="1" applyBorder="1" applyAlignment="1">
      <alignment vertical="top" wrapText="1"/>
    </xf>
    <xf numFmtId="0" fontId="4" fillId="0" borderId="0" xfId="0" applyFont="1" applyFill="1"/>
    <xf numFmtId="4" fontId="4" fillId="0" borderId="0" xfId="0" applyNumberFormat="1" applyFont="1" applyFill="1" applyAlignment="1">
      <alignment horizontal="right"/>
    </xf>
    <xf numFmtId="4" fontId="4" fillId="0" borderId="0" xfId="0" applyNumberFormat="1" applyFont="1" applyFill="1"/>
    <xf numFmtId="3" fontId="4" fillId="0" borderId="0" xfId="0" applyNumberFormat="1" applyFont="1" applyFill="1"/>
    <xf numFmtId="0" fontId="4" fillId="0" borderId="0" xfId="0" applyFont="1" applyFill="1" applyAlignment="1">
      <alignment vertical="top" wrapText="1"/>
    </xf>
    <xf numFmtId="0" fontId="4" fillId="0" borderId="2" xfId="0" applyFont="1" applyFill="1" applyBorder="1"/>
    <xf numFmtId="0" fontId="4" fillId="0" borderId="1" xfId="0" applyFont="1" applyFill="1" applyBorder="1"/>
    <xf numFmtId="4" fontId="4" fillId="0" borderId="1" xfId="0" applyNumberFormat="1" applyFont="1" applyFill="1" applyBorder="1" applyAlignment="1">
      <alignment horizontal="right"/>
    </xf>
    <xf numFmtId="4" fontId="4" fillId="0" borderId="1" xfId="0" applyNumberFormat="1" applyFont="1" applyFill="1" applyBorder="1"/>
    <xf numFmtId="3" fontId="4" fillId="0" borderId="1" xfId="0" applyNumberFormat="1" applyFont="1" applyFill="1" applyBorder="1"/>
    <xf numFmtId="0" fontId="4" fillId="0" borderId="3" xfId="0" applyFont="1" applyFill="1" applyBorder="1" applyAlignment="1">
      <alignment vertical="top" wrapText="1"/>
    </xf>
    <xf numFmtId="0" fontId="4" fillId="0" borderId="4" xfId="0" applyFont="1" applyFill="1" applyBorder="1"/>
    <xf numFmtId="0" fontId="4" fillId="0" borderId="5" xfId="0" applyFont="1" applyFill="1" applyBorder="1" applyAlignment="1">
      <alignment vertical="top" wrapText="1"/>
    </xf>
    <xf numFmtId="0" fontId="18" fillId="0" borderId="4" xfId="0" applyFont="1" applyFill="1" applyBorder="1"/>
    <xf numFmtId="3" fontId="18" fillId="0" borderId="0" xfId="0" applyNumberFormat="1" applyFont="1" applyFill="1"/>
    <xf numFmtId="0" fontId="4" fillId="0" borderId="5" xfId="0" applyFont="1" applyFill="1" applyBorder="1"/>
    <xf numFmtId="165" fontId="4" fillId="0" borderId="0" xfId="9" applyNumberFormat="1" applyFont="1" applyFill="1"/>
    <xf numFmtId="0" fontId="4" fillId="0" borderId="0" xfId="10" applyFont="1" applyFill="1"/>
    <xf numFmtId="0" fontId="4" fillId="0" borderId="4" xfId="11" applyFont="1" applyFill="1" applyBorder="1"/>
    <xf numFmtId="0" fontId="4" fillId="0" borderId="0" xfId="11" applyFont="1" applyFill="1"/>
    <xf numFmtId="0" fontId="18" fillId="0" borderId="0" xfId="11" applyFont="1" applyFill="1"/>
    <xf numFmtId="0" fontId="18" fillId="0" borderId="5" xfId="0" applyFont="1" applyFill="1" applyBorder="1" applyAlignment="1">
      <alignment wrapText="1"/>
    </xf>
    <xf numFmtId="0" fontId="18" fillId="0" borderId="4" xfId="11" applyFont="1" applyFill="1" applyBorder="1"/>
    <xf numFmtId="0" fontId="4" fillId="0" borderId="6" xfId="11" applyFont="1" applyFill="1" applyBorder="1"/>
    <xf numFmtId="0" fontId="4" fillId="0" borderId="7" xfId="0" applyFont="1" applyFill="1" applyBorder="1"/>
    <xf numFmtId="4" fontId="4" fillId="0" borderId="7" xfId="0" applyNumberFormat="1" applyFont="1" applyFill="1" applyBorder="1" applyAlignment="1">
      <alignment horizontal="right"/>
    </xf>
    <xf numFmtId="4" fontId="4" fillId="0" borderId="7" xfId="0" applyNumberFormat="1" applyFont="1" applyFill="1" applyBorder="1"/>
    <xf numFmtId="0" fontId="4" fillId="0" borderId="8" xfId="0" applyFont="1" applyFill="1" applyBorder="1" applyAlignment="1">
      <alignment vertical="top" wrapText="1"/>
    </xf>
    <xf numFmtId="0" fontId="4" fillId="0" borderId="2" xfId="11" applyFont="1" applyFill="1" applyBorder="1"/>
    <xf numFmtId="0" fontId="18" fillId="0" borderId="0" xfId="0" applyFont="1" applyFill="1"/>
    <xf numFmtId="4" fontId="18" fillId="0" borderId="0" xfId="0" applyNumberFormat="1" applyFont="1" applyFill="1" applyAlignment="1">
      <alignment horizontal="right"/>
    </xf>
    <xf numFmtId="4" fontId="18" fillId="0" borderId="0" xfId="0" applyNumberFormat="1" applyFont="1" applyFill="1"/>
    <xf numFmtId="0" fontId="18" fillId="0" borderId="12" xfId="11" applyFont="1" applyFill="1" applyBorder="1"/>
    <xf numFmtId="0" fontId="18" fillId="0" borderId="8" xfId="11" applyFont="1" applyFill="1" applyBorder="1"/>
    <xf numFmtId="0" fontId="3" fillId="0" borderId="0" xfId="0" applyFont="1" applyFill="1" applyBorder="1"/>
    <xf numFmtId="3" fontId="12" fillId="0" borderId="10" xfId="0" applyNumberFormat="1" applyFont="1" applyFill="1" applyBorder="1"/>
    <xf numFmtId="0" fontId="10" fillId="0" borderId="0" xfId="0" applyFont="1" applyAlignment="1">
      <alignment vertical="top" wrapText="1"/>
    </xf>
    <xf numFmtId="0" fontId="2" fillId="0" borderId="0" xfId="0" applyFont="1" applyFill="1" applyBorder="1"/>
    <xf numFmtId="167" fontId="4" fillId="0" borderId="0" xfId="0" applyNumberFormat="1" applyFont="1" applyFill="1"/>
    <xf numFmtId="3" fontId="10" fillId="7" borderId="0" xfId="0" applyNumberFormat="1" applyFont="1" applyFill="1" applyAlignment="1">
      <alignment horizontal="right"/>
    </xf>
    <xf numFmtId="3" fontId="10" fillId="0" borderId="0" xfId="0" applyNumberFormat="1" applyFont="1" applyFill="1" applyAlignment="1">
      <alignment horizontal="right"/>
    </xf>
    <xf numFmtId="0" fontId="1" fillId="0" borderId="0" xfId="11" applyFont="1" applyFill="1" applyBorder="1"/>
    <xf numFmtId="0" fontId="1" fillId="0" borderId="0" xfId="0" applyFont="1" applyFill="1" applyBorder="1"/>
    <xf numFmtId="167" fontId="10" fillId="2" borderId="0" xfId="0" applyNumberFormat="1" applyFont="1" applyFill="1" applyAlignment="1">
      <alignment horizontal="right"/>
    </xf>
    <xf numFmtId="167" fontId="10" fillId="0" borderId="0" xfId="0" applyNumberFormat="1" applyFont="1" applyAlignment="1">
      <alignment horizontal="right"/>
    </xf>
    <xf numFmtId="167" fontId="0" fillId="2" borderId="0" xfId="0" applyNumberFormat="1" applyFill="1" applyBorder="1" applyAlignment="1">
      <alignment horizontal="right"/>
    </xf>
    <xf numFmtId="167" fontId="12" fillId="0" borderId="0" xfId="0" applyNumberFormat="1" applyFont="1" applyFill="1"/>
    <xf numFmtId="167" fontId="18" fillId="0" borderId="0" xfId="11" applyNumberFormat="1" applyFont="1" applyFill="1"/>
    <xf numFmtId="167" fontId="18" fillId="0" borderId="11" xfId="0" applyNumberFormat="1" applyFont="1" applyFill="1" applyBorder="1"/>
    <xf numFmtId="167" fontId="18" fillId="0" borderId="7" xfId="0" applyNumberFormat="1" applyFont="1" applyFill="1" applyBorder="1"/>
    <xf numFmtId="0" fontId="34" fillId="4" borderId="0" xfId="0" applyFont="1" applyFill="1" applyAlignment="1">
      <alignment vertical="center" wrapText="1"/>
    </xf>
    <xf numFmtId="0" fontId="33" fillId="4" borderId="0" xfId="0" applyFont="1" applyFill="1" applyAlignment="1">
      <alignment vertical="center" wrapText="1"/>
    </xf>
    <xf numFmtId="0" fontId="24" fillId="0" borderId="0" xfId="0" applyFont="1" applyFill="1" applyAlignment="1">
      <alignment wrapText="1"/>
    </xf>
    <xf numFmtId="0" fontId="10" fillId="0" borderId="0" xfId="0" applyFont="1" applyFill="1" applyAlignment="1">
      <alignment wrapText="1"/>
    </xf>
    <xf numFmtId="0" fontId="24" fillId="0" borderId="0" xfId="0" applyFont="1" applyFill="1"/>
    <xf numFmtId="0" fontId="10" fillId="0" borderId="0" xfId="0" applyFont="1" applyFill="1"/>
    <xf numFmtId="0" fontId="10" fillId="0" borderId="0" xfId="0" applyFont="1" applyAlignment="1">
      <alignment vertical="top" wrapText="1"/>
    </xf>
    <xf numFmtId="0" fontId="27" fillId="4" borderId="0" xfId="0" applyFont="1" applyFill="1" applyAlignment="1">
      <alignment horizontal="center" vertical="center"/>
    </xf>
    <xf numFmtId="0" fontId="10" fillId="0" borderId="0" xfId="0" applyFont="1" applyAlignment="1">
      <alignment horizontal="center"/>
    </xf>
    <xf numFmtId="0" fontId="10" fillId="0" borderId="5" xfId="0" applyFont="1" applyBorder="1" applyAlignment="1">
      <alignment horizontal="center"/>
    </xf>
    <xf numFmtId="0" fontId="10" fillId="0" borderId="0" xfId="0" applyFont="1" applyFill="1" applyBorder="1" applyAlignment="1">
      <alignment vertical="top" wrapText="1"/>
    </xf>
  </cellXfs>
  <cellStyles count="12">
    <cellStyle name="Komma 2" xfId="3" xr:uid="{00000000-0005-0000-0000-000000000000}"/>
    <cellStyle name="Komma 2 2" xfId="8" xr:uid="{00000000-0005-0000-0000-000001000000}"/>
    <cellStyle name="Komma 3" xfId="5" xr:uid="{00000000-0005-0000-0000-000002000000}"/>
    <cellStyle name="Komma 4" xfId="6" xr:uid="{00000000-0005-0000-0000-000003000000}"/>
    <cellStyle name="Komma 5" xfId="9" xr:uid="{00000000-0005-0000-0000-000004000000}"/>
    <cellStyle name="Standard" xfId="0" builtinId="0"/>
    <cellStyle name="Standard 2" xfId="1" xr:uid="{00000000-0005-0000-0000-000006000000}"/>
    <cellStyle name="Standard 2 2" xfId="4" xr:uid="{00000000-0005-0000-0000-000007000000}"/>
    <cellStyle name="Standard 2 3" xfId="7" xr:uid="{00000000-0005-0000-0000-000008000000}"/>
    <cellStyle name="Standard 3" xfId="2" xr:uid="{00000000-0005-0000-0000-000009000000}"/>
    <cellStyle name="Standard 4" xfId="11" xr:uid="{00000000-0005-0000-0000-00000A000000}"/>
    <cellStyle name="Standard 5" xfId="10"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5.png"/><Relationship Id="rId5" Type="http://schemas.openxmlformats.org/officeDocument/2006/relationships/image" Target="../media/image6.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377638</xdr:colOff>
          <xdr:row>86</xdr:row>
          <xdr:rowOff>1681</xdr:rowOff>
        </xdr:from>
        <xdr:to>
          <xdr:col>9</xdr:col>
          <xdr:colOff>744070</xdr:colOff>
          <xdr:row>87</xdr:row>
          <xdr:rowOff>1121</xdr:rowOff>
        </xdr:to>
        <xdr:pic>
          <xdr:nvPicPr>
            <xdr:cNvPr id="13" name="Grafik 3">
              <a:extLst>
                <a:ext uri="{FF2B5EF4-FFF2-40B4-BE49-F238E27FC236}">
                  <a16:creationId xmlns:a16="http://schemas.microsoft.com/office/drawing/2014/main" id="{00000000-0008-0000-0000-00000D000000}"/>
                </a:ext>
              </a:extLst>
            </xdr:cNvPr>
            <xdr:cNvPicPr>
              <a:picLocks noChangeAspect="1" noChangeArrowheads="1"/>
              <a:extLst>
                <a:ext uri="{84589F7E-364E-4C9E-8A38-B11213B215E9}">
                  <a14:cameraTool cellRange="Formule_1" spid="_x0000_s1220"/>
                </a:ext>
              </a:extLst>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3149413" y="12260356"/>
              <a:ext cx="4157382" cy="50426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xdr:col>
          <xdr:colOff>415738</xdr:colOff>
          <xdr:row>88</xdr:row>
          <xdr:rowOff>79001</xdr:rowOff>
        </xdr:from>
        <xdr:to>
          <xdr:col>10</xdr:col>
          <xdr:colOff>48745</xdr:colOff>
          <xdr:row>88</xdr:row>
          <xdr:rowOff>583266</xdr:rowOff>
        </xdr:to>
        <xdr:pic>
          <xdr:nvPicPr>
            <xdr:cNvPr id="15" name="Annualità">
              <a:extLst>
                <a:ext uri="{FF2B5EF4-FFF2-40B4-BE49-F238E27FC236}">
                  <a16:creationId xmlns:a16="http://schemas.microsoft.com/office/drawing/2014/main" id="{00000000-0008-0000-0000-00000F000000}"/>
                </a:ext>
              </a:extLst>
            </xdr:cNvPr>
            <xdr:cNvPicPr>
              <a:picLocks noChangeAspect="1" noChangeArrowheads="1"/>
              <a:extLst>
                <a:ext uri="{84589F7E-364E-4C9E-8A38-B11213B215E9}">
                  <a14:cameraTool cellRange="Formule_2" spid="_x0000_s1221"/>
                </a:ext>
              </a:extLst>
            </xdr:cNvPicPr>
          </xdr:nvPicPr>
          <xdr:blipFill>
            <a:blip xmlns:r="http://schemas.openxmlformats.org/officeDocument/2006/relationships" r:embed="rId2">
              <a:clrChange>
                <a:clrFrom>
                  <a:srgbClr val="FFFFFF"/>
                </a:clrFrom>
                <a:clrTo>
                  <a:srgbClr val="FFFFFF">
                    <a:alpha val="0"/>
                  </a:srgbClr>
                </a:clrTo>
              </a:clrChange>
            </a:blip>
            <a:srcRect/>
            <a:stretch>
              <a:fillRect/>
            </a:stretch>
          </xdr:blipFill>
          <xdr:spPr bwMode="auto">
            <a:xfrm>
              <a:off x="3187513" y="13004426"/>
              <a:ext cx="4157382" cy="50426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980015</xdr:colOff>
      <xdr:row>5</xdr:row>
      <xdr:rowOff>38312</xdr:rowOff>
    </xdr:from>
    <xdr:to>
      <xdr:col>7</xdr:col>
      <xdr:colOff>432504</xdr:colOff>
      <xdr:row>7</xdr:row>
      <xdr:rowOff>32093</xdr:rowOff>
    </xdr:to>
    <xdr:pic>
      <xdr:nvPicPr>
        <xdr:cNvPr id="3" name="Grafik 4">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77115" y="857462"/>
          <a:ext cx="3821289" cy="311281"/>
        </a:xfrm>
        <a:prstGeom prst="rect">
          <a:avLst/>
        </a:prstGeom>
        <a:noFill/>
      </xdr:spPr>
    </xdr:pic>
    <xdr:clientData/>
  </xdr:twoCellAnchor>
  <xdr:twoCellAnchor>
    <xdr:from>
      <xdr:col>4</xdr:col>
      <xdr:colOff>408515</xdr:colOff>
      <xdr:row>1</xdr:row>
      <xdr:rowOff>148493</xdr:rowOff>
    </xdr:from>
    <xdr:to>
      <xdr:col>6</xdr:col>
      <xdr:colOff>1004003</xdr:colOff>
      <xdr:row>4</xdr:row>
      <xdr:rowOff>4461</xdr:rowOff>
    </xdr:to>
    <xdr:pic>
      <xdr:nvPicPr>
        <xdr:cNvPr id="4" name="Annualità">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97815" y="332643"/>
          <a:ext cx="2779888" cy="332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98070</xdr:colOff>
      <xdr:row>8</xdr:row>
      <xdr:rowOff>19050</xdr:rowOff>
    </xdr:from>
    <xdr:to>
      <xdr:col>7</xdr:col>
      <xdr:colOff>222248</xdr:colOff>
      <xdr:row>10</xdr:row>
      <xdr:rowOff>33007</xdr:rowOff>
    </xdr:to>
    <xdr:pic>
      <xdr:nvPicPr>
        <xdr:cNvPr id="5" name="Grafik 6">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387370" y="1314450"/>
          <a:ext cx="3400778" cy="3314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316</xdr:row>
      <xdr:rowOff>66675</xdr:rowOff>
    </xdr:from>
    <xdr:to>
      <xdr:col>1</xdr:col>
      <xdr:colOff>3155727</xdr:colOff>
      <xdr:row>316</xdr:row>
      <xdr:rowOff>426675</xdr:rowOff>
    </xdr:to>
    <xdr:pic>
      <xdr:nvPicPr>
        <xdr:cNvPr id="2" name="Grafik 5">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52720875"/>
          <a:ext cx="3098577" cy="360000"/>
        </a:xfrm>
        <a:prstGeom prst="rect">
          <a:avLst/>
        </a:prstGeom>
      </xdr:spPr>
    </xdr:pic>
    <xdr:clientData/>
  </xdr:twoCellAnchor>
  <xdr:twoCellAnchor>
    <xdr:from>
      <xdr:col>1</xdr:col>
      <xdr:colOff>66675</xdr:colOff>
      <xdr:row>314</xdr:row>
      <xdr:rowOff>76200</xdr:rowOff>
    </xdr:from>
    <xdr:to>
      <xdr:col>1</xdr:col>
      <xdr:colOff>3547256</xdr:colOff>
      <xdr:row>314</xdr:row>
      <xdr:rowOff>448015</xdr:rowOff>
    </xdr:to>
    <xdr:pic>
      <xdr:nvPicPr>
        <xdr:cNvPr id="4" name="Grafik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50482500"/>
          <a:ext cx="3480581" cy="371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76200</xdr:colOff>
      <xdr:row>315</xdr:row>
      <xdr:rowOff>47625</xdr:rowOff>
    </xdr:from>
    <xdr:to>
      <xdr:col>1</xdr:col>
      <xdr:colOff>4073080</xdr:colOff>
      <xdr:row>315</xdr:row>
      <xdr:rowOff>458003</xdr:rowOff>
    </xdr:to>
    <xdr:pic>
      <xdr:nvPicPr>
        <xdr:cNvPr id="6" name="Grafik 3">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3400" y="50958750"/>
          <a:ext cx="3996880" cy="410378"/>
        </a:xfrm>
        <a:prstGeom prst="rect">
          <a:avLst/>
        </a:prstGeom>
        <a:noFill/>
      </xdr:spPr>
    </xdr:pic>
    <xdr:clientData/>
  </xdr:twoCellAnchor>
  <xdr:twoCellAnchor editAs="oneCell">
    <xdr:from>
      <xdr:col>1</xdr:col>
      <xdr:colOff>76200</xdr:colOff>
      <xdr:row>320</xdr:row>
      <xdr:rowOff>95250</xdr:rowOff>
    </xdr:from>
    <xdr:to>
      <xdr:col>1</xdr:col>
      <xdr:colOff>3337113</xdr:colOff>
      <xdr:row>320</xdr:row>
      <xdr:rowOff>426707</xdr:rowOff>
    </xdr:to>
    <xdr:pic>
      <xdr:nvPicPr>
        <xdr:cNvPr id="10" name="Grafik 6">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33400" y="53187600"/>
          <a:ext cx="3260913" cy="331457"/>
        </a:xfrm>
        <a:prstGeom prst="rect">
          <a:avLst/>
        </a:prstGeom>
      </xdr:spPr>
    </xdr:pic>
    <xdr:clientData/>
  </xdr:twoCellAnchor>
  <xdr:twoCellAnchor>
    <xdr:from>
      <xdr:col>1</xdr:col>
      <xdr:colOff>114300</xdr:colOff>
      <xdr:row>318</xdr:row>
      <xdr:rowOff>104775</xdr:rowOff>
    </xdr:from>
    <xdr:to>
      <xdr:col>1</xdr:col>
      <xdr:colOff>2784442</xdr:colOff>
      <xdr:row>318</xdr:row>
      <xdr:rowOff>436993</xdr:rowOff>
    </xdr:to>
    <xdr:pic>
      <xdr:nvPicPr>
        <xdr:cNvPr id="11" name="Annualità">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 y="52187475"/>
          <a:ext cx="2670142" cy="332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319</xdr:row>
      <xdr:rowOff>76200</xdr:rowOff>
    </xdr:from>
    <xdr:to>
      <xdr:col>1</xdr:col>
      <xdr:colOff>3800744</xdr:colOff>
      <xdr:row>319</xdr:row>
      <xdr:rowOff>387481</xdr:rowOff>
    </xdr:to>
    <xdr:pic>
      <xdr:nvPicPr>
        <xdr:cNvPr id="12" name="Grafik 4">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52450" y="52663725"/>
          <a:ext cx="3705494" cy="311281"/>
        </a:xfrm>
        <a:prstGeom prst="rect">
          <a:avLst/>
        </a:prstGeom>
        <a:no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1"/>
  <sheetViews>
    <sheetView showGridLines="0" tabSelected="1" zoomScale="85" zoomScaleNormal="85" zoomScaleSheetLayoutView="50" workbookViewId="0">
      <selection activeCell="P9" sqref="P9"/>
    </sheetView>
  </sheetViews>
  <sheetFormatPr baseColWidth="10" defaultColWidth="10.85546875" defaultRowHeight="12.75" x14ac:dyDescent="0.2"/>
  <cols>
    <col min="1" max="1" width="10.85546875" style="33"/>
    <col min="2" max="2" width="18.5703125" customWidth="1"/>
    <col min="3" max="3" width="12.140625" customWidth="1"/>
    <col min="4" max="4" width="12.85546875" customWidth="1"/>
    <col min="5" max="5" width="9.42578125" customWidth="1"/>
    <col min="6" max="6" width="9.7109375" customWidth="1"/>
    <col min="7" max="7" width="9.5703125" customWidth="1"/>
    <col min="8" max="8" width="11.5703125" style="5" customWidth="1"/>
    <col min="9" max="9" width="8.42578125" customWidth="1"/>
    <col min="10" max="10" width="11" customWidth="1"/>
    <col min="11" max="11" width="10.5703125" customWidth="1"/>
    <col min="17" max="17" width="5.28515625" customWidth="1"/>
    <col min="22" max="22" width="34.28515625" customWidth="1"/>
  </cols>
  <sheetData>
    <row r="1" spans="1:30" s="36" customFormat="1" ht="22.5" customHeight="1" x14ac:dyDescent="0.2">
      <c r="B1" s="70" t="s">
        <v>241</v>
      </c>
      <c r="H1" s="37"/>
      <c r="I1" s="50" t="s">
        <v>9</v>
      </c>
      <c r="J1" s="190" t="s">
        <v>18</v>
      </c>
      <c r="K1" s="190"/>
    </row>
    <row r="2" spans="1:30" s="33" customFormat="1" ht="17.45" customHeight="1" x14ac:dyDescent="0.2">
      <c r="H2" s="5"/>
    </row>
    <row r="3" spans="1:30" s="8" customFormat="1" ht="18" x14ac:dyDescent="0.25">
      <c r="B3" s="7" t="str">
        <f>IF(J1='Testi - Textes - Texte'!C1,'Testi - Textes - Texte'!B7,IF(J1='Testi - Textes - Texte'!C2,'Testi - Textes - Texte'!B8,'Testi - Textes - Texte'!B9))</f>
        <v>Berechnung Kosten Photovoltaikanlage beim ZEV</v>
      </c>
      <c r="H3" s="9"/>
    </row>
    <row r="4" spans="1:30" s="30" customFormat="1" ht="58.5" customHeight="1" x14ac:dyDescent="0.2">
      <c r="B4" s="189" t="str">
        <f>IF(J1='Testi - Textes - Texte'!C1,'Testi - Textes - Texte'!B11,IF(J1='Testi - Textes - Texte'!C2,'Testi - Textes - Texte'!B12,'Testi - Textes - Texte'!B13))</f>
        <v xml:space="preserve">In Art. 16 EnV sind die Modalitäten zur Berechnung der weiter verrechenbaren Kosten geregelt. Die Tarifierung hat auf den tatsächlich anfallenden Kosten abzüglich der Erlöse aus der eingespeisten Elektrizität zu erfolgen. Mittels diesem Formular können die Tarifkosten für den selbstproduzierten Strom einfach berechnet werden.  Viele weitere Parameter in der Berechnung der Tarifkosten variabel und können sich von Jahr zu Jahr verändern. Es ist deshalb empfehlenswert, die Tarife jährlich anzupassen. </v>
      </c>
      <c r="C4" s="189"/>
      <c r="D4" s="189"/>
      <c r="E4" s="189"/>
      <c r="F4" s="189"/>
      <c r="G4" s="189"/>
      <c r="H4" s="189"/>
      <c r="I4" s="189"/>
      <c r="J4" s="189"/>
      <c r="K4" s="189"/>
    </row>
    <row r="5" spans="1:30" ht="9.6" customHeight="1" thickBot="1" x14ac:dyDescent="0.25">
      <c r="B5" s="4"/>
      <c r="K5" s="1"/>
      <c r="L5" s="1"/>
      <c r="M5" s="1"/>
      <c r="N5" s="1"/>
      <c r="O5" s="1"/>
      <c r="P5" s="1"/>
      <c r="Q5" s="1"/>
      <c r="R5" s="1"/>
      <c r="S5" s="1"/>
      <c r="T5" s="1"/>
      <c r="U5" s="1"/>
      <c r="V5" s="1"/>
      <c r="W5" s="1"/>
      <c r="X5" s="1"/>
      <c r="Y5" s="1"/>
      <c r="Z5" s="1"/>
      <c r="AA5" s="1"/>
      <c r="AB5" s="1"/>
      <c r="AC5" s="1"/>
      <c r="AD5" s="1"/>
    </row>
    <row r="6" spans="1:30" s="3" customFormat="1" ht="13.5" customHeight="1" thickBot="1" x14ac:dyDescent="0.3">
      <c r="B6" s="2" t="str">
        <f>IF(J1='Testi - Textes - Texte'!C1,'Testi - Textes - Texte'!B15,IF(J1='Testi - Textes - Texte'!C2,'Testi - Textes - Texte'!B16,'Testi - Textes - Texte'!B17))</f>
        <v>Angaben zur Anlage und dem möglichen Ertrag</v>
      </c>
      <c r="H6" s="84" t="str">
        <f>IF(J1='Testi - Textes - Texte'!C1,'Testi - Textes - Texte'!B19,IF(J1='Testi - Textes - Texte'!C2,'Testi - Textes - Texte'!B20,'Testi - Textes - Texte'!B21))</f>
        <v>Variablen</v>
      </c>
      <c r="K6" s="10"/>
      <c r="L6" s="10"/>
      <c r="M6" s="10"/>
      <c r="N6" s="10"/>
      <c r="O6" s="10"/>
      <c r="P6" s="10"/>
      <c r="Q6" s="10"/>
      <c r="R6" s="10"/>
      <c r="S6" s="10"/>
      <c r="T6" s="10"/>
      <c r="U6" s="10"/>
      <c r="V6" s="10"/>
      <c r="W6" s="10"/>
      <c r="X6" s="10"/>
      <c r="Y6" s="10"/>
      <c r="Z6" s="10"/>
      <c r="AA6" s="10"/>
      <c r="AB6" s="10"/>
      <c r="AC6" s="10"/>
      <c r="AD6" s="10"/>
    </row>
    <row r="7" spans="1:30" s="3" customFormat="1" ht="6.75" customHeight="1" x14ac:dyDescent="0.25">
      <c r="B7" s="2"/>
      <c r="H7" s="6"/>
      <c r="K7" s="10"/>
      <c r="L7" s="10"/>
      <c r="M7" s="10"/>
      <c r="N7" s="10"/>
      <c r="O7" s="10"/>
      <c r="P7" s="10"/>
      <c r="Q7" s="10"/>
      <c r="R7" s="10"/>
      <c r="S7" s="10"/>
      <c r="T7" s="10"/>
      <c r="U7" s="10"/>
      <c r="V7" s="10"/>
      <c r="W7" s="10"/>
      <c r="X7" s="10"/>
      <c r="Y7" s="10"/>
      <c r="Z7" s="10"/>
      <c r="AA7" s="10"/>
      <c r="AB7" s="10"/>
      <c r="AC7" s="10"/>
      <c r="AD7" s="10"/>
    </row>
    <row r="8" spans="1:30" ht="6.75" customHeight="1" x14ac:dyDescent="0.2">
      <c r="B8" s="11"/>
      <c r="C8" s="12"/>
      <c r="D8" s="12"/>
      <c r="E8" s="13"/>
      <c r="F8" s="13"/>
      <c r="G8" s="12"/>
      <c r="H8" s="14"/>
      <c r="I8" s="12"/>
      <c r="J8" s="12"/>
      <c r="K8" s="15"/>
      <c r="L8" s="1"/>
      <c r="M8" s="1"/>
      <c r="N8" s="1"/>
      <c r="O8" s="1"/>
      <c r="P8" s="1"/>
      <c r="Q8" s="1"/>
      <c r="R8" s="1"/>
      <c r="S8" s="1"/>
      <c r="T8" s="1"/>
      <c r="U8" s="1"/>
      <c r="V8" s="1"/>
      <c r="W8" s="1"/>
      <c r="X8" s="1"/>
      <c r="Y8" s="1"/>
      <c r="Z8" s="1"/>
      <c r="AA8" s="1"/>
      <c r="AB8" s="1"/>
      <c r="AC8" s="1"/>
      <c r="AD8" s="1"/>
    </row>
    <row r="9" spans="1:30" ht="13.5" customHeight="1" x14ac:dyDescent="0.2">
      <c r="B9" s="16" t="str">
        <f>IF(J1='Testi - Textes - Texte'!C1,'Testi - Textes - Texte'!B23,IF(J1='Testi - Textes - Texte'!C2,'Testi - Textes - Texte'!B24,'Testi - Textes - Texte'!B25))</f>
        <v>Anlage</v>
      </c>
      <c r="C9" s="17"/>
      <c r="D9" s="18"/>
      <c r="E9" s="17"/>
      <c r="F9" s="17"/>
      <c r="G9" s="17"/>
      <c r="H9" s="19"/>
      <c r="I9" s="17"/>
      <c r="J9" s="17"/>
      <c r="K9" s="20"/>
      <c r="L9" s="1"/>
      <c r="M9" s="1"/>
      <c r="N9" s="1"/>
      <c r="O9" s="1"/>
      <c r="P9" s="1"/>
      <c r="Q9" s="1"/>
      <c r="R9" s="1"/>
      <c r="S9" s="1"/>
      <c r="T9" s="1"/>
      <c r="U9" s="1"/>
      <c r="V9" s="1"/>
      <c r="W9" s="1"/>
      <c r="X9" s="1"/>
      <c r="Y9" s="1"/>
      <c r="Z9" s="1"/>
      <c r="AA9" s="1"/>
      <c r="AB9" s="1"/>
      <c r="AC9" s="1"/>
      <c r="AD9" s="1"/>
    </row>
    <row r="10" spans="1:30" ht="13.5" customHeight="1" x14ac:dyDescent="0.2">
      <c r="B10" s="21" t="str">
        <f>IF(J1='Testi - Textes - Texte'!C1,'Testi - Textes - Texte'!B27,IF(J1='Testi - Textes - Texte'!C2,'Testi - Textes - Texte'!B28,'Testi - Textes - Texte'!B29))</f>
        <v>Inbetriebnahmejahr / Aktuelles Jahr / Alter der Anlage</v>
      </c>
      <c r="C10" s="17"/>
      <c r="D10" s="18"/>
      <c r="E10" s="17"/>
      <c r="F10" s="17"/>
      <c r="G10" s="17"/>
      <c r="H10" s="32">
        <v>2023</v>
      </c>
      <c r="I10" s="22">
        <f ca="1">YEAR(TODAY())</f>
        <v>2024</v>
      </c>
      <c r="J10" s="17">
        <f ca="1">I10-H10</f>
        <v>1</v>
      </c>
      <c r="K10" s="31" t="str">
        <f>IF(J1='Testi - Textes - Texte'!C1,'Testi - Textes - Texte'!G27,IF(J1='Testi - Textes - Texte'!C2,'Testi - Textes - Texte'!G28,'Testi - Textes - Texte'!G29))</f>
        <v>Jahre</v>
      </c>
      <c r="L10" s="1"/>
      <c r="M10" s="1"/>
      <c r="N10" s="1"/>
      <c r="O10" s="1"/>
      <c r="P10" s="1"/>
      <c r="Q10" s="1"/>
      <c r="R10" s="1"/>
      <c r="S10" s="1"/>
      <c r="T10" s="1"/>
      <c r="U10" s="1"/>
      <c r="V10" s="1"/>
      <c r="W10" s="1"/>
      <c r="X10" s="1"/>
      <c r="Y10" s="1"/>
      <c r="Z10" s="1"/>
      <c r="AA10" s="1"/>
      <c r="AB10" s="1"/>
      <c r="AC10" s="1"/>
      <c r="AD10" s="1"/>
    </row>
    <row r="11" spans="1:30" ht="5.25" customHeight="1" x14ac:dyDescent="0.2">
      <c r="B11" s="16"/>
      <c r="C11" s="17"/>
      <c r="D11" s="18"/>
      <c r="E11" s="17"/>
      <c r="F11" s="17"/>
      <c r="G11" s="17"/>
      <c r="H11" s="19"/>
      <c r="I11" s="17"/>
      <c r="J11" s="17"/>
      <c r="K11" s="20"/>
      <c r="L11" s="1"/>
      <c r="M11" s="1"/>
      <c r="N11" s="1"/>
      <c r="O11" s="1"/>
      <c r="P11" s="1"/>
      <c r="Q11" s="1"/>
      <c r="R11" s="1"/>
      <c r="S11" s="1"/>
      <c r="T11" s="1"/>
      <c r="U11" s="1"/>
      <c r="V11" s="1"/>
      <c r="W11" s="1"/>
      <c r="X11" s="1"/>
      <c r="Y11" s="1"/>
      <c r="Z11" s="1"/>
      <c r="AA11" s="1"/>
      <c r="AB11" s="1"/>
      <c r="AC11" s="1"/>
      <c r="AD11" s="1"/>
    </row>
    <row r="12" spans="1:30" ht="13.5" customHeight="1" x14ac:dyDescent="0.2">
      <c r="B12" s="21" t="str">
        <f>IF(J1='Testi - Textes - Texte'!C1,'Testi - Textes - Texte'!B31,IF(J1='Testi - Textes - Texte'!C2,'Testi - Textes - Texte'!B32,'Testi - Textes - Texte'!B33))</f>
        <v>Installierte Leistung</v>
      </c>
      <c r="C12" s="17"/>
      <c r="D12" s="17"/>
      <c r="E12" s="17"/>
      <c r="F12" s="17"/>
      <c r="G12" s="17"/>
      <c r="H12" s="178">
        <v>30</v>
      </c>
      <c r="I12" s="22" t="s">
        <v>3</v>
      </c>
      <c r="J12" s="17"/>
      <c r="K12" s="20"/>
      <c r="L12" s="1"/>
      <c r="M12" s="1"/>
      <c r="N12" s="1"/>
      <c r="O12" s="1"/>
      <c r="P12" s="1"/>
      <c r="Q12" s="1"/>
      <c r="R12" s="1"/>
      <c r="S12" s="1"/>
      <c r="T12" s="1"/>
      <c r="U12" s="1"/>
      <c r="V12" s="1"/>
      <c r="W12" s="1"/>
      <c r="X12" s="1"/>
      <c r="Y12" s="1"/>
      <c r="Z12" s="1"/>
      <c r="AA12" s="1"/>
      <c r="AB12" s="1"/>
      <c r="AC12" s="1"/>
      <c r="AD12" s="1"/>
    </row>
    <row r="13" spans="1:30" ht="3.75" customHeight="1" x14ac:dyDescent="0.2">
      <c r="B13" s="23"/>
      <c r="C13" s="17"/>
      <c r="D13" s="24"/>
      <c r="E13" s="24"/>
      <c r="F13" s="24"/>
      <c r="G13" s="17"/>
      <c r="H13" s="19"/>
      <c r="I13" s="17"/>
      <c r="J13" s="17"/>
      <c r="K13" s="20"/>
      <c r="L13" s="1"/>
      <c r="M13" s="1"/>
      <c r="N13" s="1"/>
      <c r="O13" s="1"/>
      <c r="P13" s="1"/>
      <c r="Q13" s="1"/>
      <c r="R13" s="1"/>
      <c r="S13" s="1"/>
      <c r="T13" s="1"/>
      <c r="U13" s="1"/>
      <c r="V13" s="1"/>
      <c r="W13" s="1"/>
      <c r="X13" s="1"/>
      <c r="Y13" s="1"/>
      <c r="Z13" s="1"/>
      <c r="AA13" s="1"/>
      <c r="AB13" s="1"/>
      <c r="AC13" s="1"/>
      <c r="AD13" s="1"/>
    </row>
    <row r="14" spans="1:30" ht="13.5" customHeight="1" x14ac:dyDescent="0.2">
      <c r="B14" s="21" t="str">
        <f>IF(J1='Testi - Textes - Texte'!C1,'Testi - Textes - Texte'!B35,IF(J1='Testi - Textes - Texte'!C2,'Testi - Textes - Texte'!B36,'Testi - Textes - Texte'!B37))</f>
        <v>Erwartete Erträge:</v>
      </c>
      <c r="C14" s="17"/>
      <c r="D14" s="22" t="str">
        <f>IF(J1='Testi - Textes - Texte'!C1,'Testi - Textes - Texte'!E35,IF(J1='Testi - Textes - Texte'!C2,'Testi - Textes - Texte'!E36,'Testi - Textes - Texte'!E37))</f>
        <v>Berechnung oder Wert des Vorjahres</v>
      </c>
      <c r="E14" s="17"/>
      <c r="F14" s="17"/>
      <c r="G14" s="17"/>
      <c r="H14" s="32">
        <v>29000</v>
      </c>
      <c r="I14" s="22" t="str">
        <f>IF(J1='Testi - Textes - Texte'!C1,'Testi - Textes - Texte'!B183,IF(J1='Testi - Textes - Texte'!C2,'Testi - Textes - Texte'!B184,'Testi - Textes - Texte'!B185))</f>
        <v>kWh/Jahr</v>
      </c>
      <c r="J14" s="25">
        <f>IF(ISBLANK(H14),(H16),H14)</f>
        <v>29000</v>
      </c>
      <c r="K14" s="26" t="str">
        <f>IF(J1='Testi - Textes - Texte'!C1,'Testi - Textes - Texte'!B183,IF(J1='Testi - Textes - Texte'!C2,'Testi - Textes - Texte'!B184,'Testi - Textes - Texte'!B185))</f>
        <v>kWh/Jahr</v>
      </c>
      <c r="L14" s="1"/>
      <c r="M14" s="1"/>
      <c r="N14" s="1"/>
      <c r="O14" s="1"/>
      <c r="P14" s="1"/>
      <c r="Q14" s="1"/>
      <c r="R14" s="1"/>
      <c r="S14" s="1"/>
      <c r="T14" s="1"/>
      <c r="U14" s="1"/>
      <c r="V14" s="1"/>
      <c r="W14" s="1"/>
      <c r="X14" s="1"/>
      <c r="Y14" s="1"/>
      <c r="Z14" s="1"/>
      <c r="AA14" s="1"/>
      <c r="AB14" s="1"/>
      <c r="AC14" s="1"/>
      <c r="AD14" s="1"/>
    </row>
    <row r="15" spans="1:30" s="38" customFormat="1" ht="6.75" customHeight="1" x14ac:dyDescent="0.2">
      <c r="A15" s="33"/>
      <c r="B15" s="21"/>
      <c r="H15" s="39"/>
      <c r="K15" s="40"/>
      <c r="L15" s="34"/>
      <c r="M15" s="34"/>
      <c r="N15" s="34"/>
      <c r="O15" s="34"/>
      <c r="P15" s="34"/>
      <c r="Q15" s="34"/>
      <c r="R15" s="34"/>
      <c r="S15" s="34"/>
      <c r="T15" s="34"/>
      <c r="U15" s="34"/>
      <c r="V15" s="34"/>
      <c r="W15" s="34"/>
      <c r="X15" s="34"/>
      <c r="Y15" s="34"/>
      <c r="Z15" s="34"/>
      <c r="AA15" s="34"/>
      <c r="AB15" s="34"/>
      <c r="AC15" s="34"/>
      <c r="AD15" s="34"/>
    </row>
    <row r="16" spans="1:30" s="38" customFormat="1" ht="13.5" customHeight="1" x14ac:dyDescent="0.2">
      <c r="A16" s="33"/>
      <c r="B16" s="21"/>
      <c r="D16" s="51" t="str">
        <f>IF(J1='Testi - Textes - Texte'!C1,'Testi - Textes - Texte'!B39,IF(J1='Testi - Textes - Texte'!C2,'Testi - Textes - Texte'!B40,'Testi - Textes - Texte'!B41))</f>
        <v>Abschätzung 1)</v>
      </c>
      <c r="H16" s="88">
        <f ca="1">VLOOKUP(J10, 'Resa - Recettes - Ertrag'!A10:B40, 2, TRUE)</f>
        <v>28800</v>
      </c>
      <c r="I16" s="38" t="str">
        <f>IF(J1='Testi - Textes - Texte'!C1,'Testi - Textes - Texte'!B183,IF(J1='Testi - Textes - Texte'!C2,'Testi - Textes - Texte'!B184,'Testi - Textes - Texte'!B185))</f>
        <v>kWh/Jahr</v>
      </c>
      <c r="K16" s="40"/>
      <c r="L16" s="34"/>
      <c r="M16" s="34"/>
      <c r="N16" s="34"/>
      <c r="O16" s="34"/>
      <c r="P16" s="34"/>
      <c r="Q16" s="34"/>
      <c r="R16" s="34"/>
      <c r="S16" s="34"/>
      <c r="T16" s="34"/>
      <c r="U16" s="34"/>
      <c r="V16" s="34"/>
      <c r="W16" s="34"/>
      <c r="X16" s="34"/>
      <c r="Y16" s="34"/>
      <c r="Z16" s="34"/>
      <c r="AA16" s="34"/>
      <c r="AB16" s="34"/>
      <c r="AC16" s="34"/>
      <c r="AD16" s="34"/>
    </row>
    <row r="17" spans="1:30" ht="6.75" customHeight="1" x14ac:dyDescent="0.2">
      <c r="B17" s="27"/>
      <c r="C17" s="17"/>
      <c r="D17" s="22"/>
      <c r="E17" s="17"/>
      <c r="F17" s="17"/>
      <c r="G17" s="17"/>
      <c r="H17" s="28"/>
      <c r="I17" s="22"/>
      <c r="J17" s="17"/>
      <c r="K17" s="20"/>
      <c r="L17" s="1"/>
      <c r="M17" s="1"/>
      <c r="N17" s="1"/>
      <c r="O17" s="1"/>
      <c r="P17" s="1"/>
      <c r="Q17" s="1"/>
      <c r="R17" s="1"/>
      <c r="S17" s="1"/>
      <c r="T17" s="1"/>
      <c r="U17" s="1"/>
      <c r="V17" s="1"/>
      <c r="W17" s="1"/>
      <c r="X17" s="1"/>
      <c r="Y17" s="1"/>
      <c r="Z17" s="1"/>
      <c r="AA17" s="1"/>
      <c r="AB17" s="1"/>
      <c r="AC17" s="1"/>
      <c r="AD17" s="1"/>
    </row>
    <row r="18" spans="1:30" ht="13.5" customHeight="1" x14ac:dyDescent="0.2">
      <c r="B18" s="21" t="str">
        <f>IF(J1='Testi - Textes - Texte'!C1,'Testi - Textes - Texte'!B43,IF(J1='Testi - Textes - Texte'!C2,'Testi - Textes - Texte'!B44,'Testi - Textes - Texte'!B45))</f>
        <v>Eigenverbrauchsanteil (erwartet oder Vorjahreswert)</v>
      </c>
      <c r="C18" s="17"/>
      <c r="D18" s="22"/>
      <c r="E18" s="17"/>
      <c r="F18" s="17"/>
      <c r="G18" s="17"/>
      <c r="H18" s="32">
        <v>60</v>
      </c>
      <c r="I18" s="22" t="s">
        <v>6</v>
      </c>
      <c r="J18" s="29">
        <f>J14/100*H18</f>
        <v>17400</v>
      </c>
      <c r="K18" s="26" t="str">
        <f>IF(J1='Testi - Textes - Texte'!C1,'Testi - Textes - Texte'!B183,IF(J1='Testi - Textes - Texte'!C2,'Testi - Textes - Texte'!B184,'Testi - Textes - Texte'!B185))</f>
        <v>kWh/Jahr</v>
      </c>
      <c r="L18" s="1"/>
      <c r="M18" s="1"/>
      <c r="N18" s="1"/>
      <c r="O18" s="1"/>
      <c r="P18" s="1"/>
      <c r="Q18" s="1"/>
      <c r="R18" s="1"/>
      <c r="S18" s="1"/>
      <c r="T18" s="1"/>
      <c r="U18" s="1"/>
      <c r="V18" s="1"/>
      <c r="W18" s="1"/>
      <c r="X18" s="1"/>
      <c r="Y18" s="1"/>
      <c r="Z18" s="1"/>
      <c r="AA18" s="1"/>
      <c r="AB18" s="1"/>
      <c r="AC18" s="1"/>
      <c r="AD18" s="1"/>
    </row>
    <row r="19" spans="1:30" s="38" customFormat="1" ht="8.25" customHeight="1" x14ac:dyDescent="0.2">
      <c r="A19" s="33"/>
      <c r="B19" s="21"/>
      <c r="H19" s="39"/>
      <c r="K19" s="40"/>
      <c r="L19" s="34"/>
      <c r="M19" s="34"/>
      <c r="N19" s="34"/>
      <c r="O19" s="34"/>
      <c r="P19" s="34"/>
      <c r="Q19" s="34"/>
      <c r="R19" s="34"/>
      <c r="S19" s="34"/>
      <c r="T19" s="34"/>
      <c r="U19" s="34"/>
      <c r="V19" s="34"/>
      <c r="W19" s="34"/>
      <c r="X19" s="34"/>
      <c r="Y19" s="34"/>
      <c r="Z19" s="34"/>
      <c r="AA19" s="34"/>
      <c r="AB19" s="34"/>
      <c r="AC19" s="34"/>
      <c r="AD19" s="34"/>
    </row>
    <row r="20" spans="1:30" s="38" customFormat="1" ht="13.5" customHeight="1" x14ac:dyDescent="0.2">
      <c r="A20" s="33"/>
      <c r="B20" s="16" t="str">
        <f>IF(J1='Testi - Textes - Texte'!C1,'Testi - Textes - Texte'!B47,IF(J1='Testi - Textes - Texte'!C2,'Testi - Textes - Texte'!B48,'Testi - Textes - Texte'!B49))</f>
        <v>Zinsumfeld</v>
      </c>
      <c r="H20" s="39"/>
      <c r="K20" s="40"/>
      <c r="L20" s="34"/>
      <c r="M20" s="34"/>
      <c r="N20" s="34"/>
      <c r="O20" s="34"/>
      <c r="P20" s="34"/>
      <c r="Q20" s="34"/>
      <c r="R20" s="34"/>
      <c r="S20" s="34"/>
      <c r="T20" s="34"/>
      <c r="U20" s="34"/>
      <c r="V20" s="34"/>
      <c r="W20" s="34"/>
      <c r="X20" s="34"/>
      <c r="Y20" s="34"/>
      <c r="Z20" s="34"/>
      <c r="AA20" s="34"/>
      <c r="AB20" s="34"/>
      <c r="AC20" s="34"/>
      <c r="AD20" s="34"/>
    </row>
    <row r="21" spans="1:30" s="38" customFormat="1" ht="13.5" customHeight="1" x14ac:dyDescent="0.2">
      <c r="A21" s="33"/>
      <c r="B21" s="21" t="str">
        <f>IF(J1='Testi - Textes - Texte'!C1,'Testi - Textes - Texte'!B51,IF(J1='Testi - Textes - Texte'!C2,'Testi - Textes - Texte'!B52,'Testi - Textes - Texte'!B53))</f>
        <v xml:space="preserve">aktueller Referenzzinssatz </v>
      </c>
      <c r="H21" s="41">
        <v>1.75</v>
      </c>
      <c r="I21" s="38" t="s">
        <v>27</v>
      </c>
      <c r="K21" s="40"/>
      <c r="L21" s="34"/>
      <c r="M21" s="34"/>
      <c r="N21" s="34"/>
      <c r="O21" s="34"/>
      <c r="P21" s="34"/>
      <c r="Q21" s="34"/>
      <c r="R21" s="34"/>
      <c r="S21" s="34"/>
      <c r="T21" s="34"/>
      <c r="U21" s="34"/>
      <c r="V21" s="34"/>
      <c r="W21" s="34"/>
      <c r="X21" s="34"/>
      <c r="Y21" s="34"/>
      <c r="Z21" s="34"/>
      <c r="AA21" s="34"/>
      <c r="AB21" s="34"/>
      <c r="AC21" s="34"/>
      <c r="AD21" s="34"/>
    </row>
    <row r="22" spans="1:30" s="99" customFormat="1" ht="3" customHeight="1" x14ac:dyDescent="0.2">
      <c r="A22" s="33"/>
      <c r="B22" s="21"/>
      <c r="K22" s="40"/>
      <c r="L22" s="169"/>
      <c r="M22" s="169"/>
      <c r="N22" s="169"/>
      <c r="O22" s="169"/>
      <c r="P22" s="169"/>
      <c r="Q22" s="169"/>
      <c r="R22" s="169"/>
      <c r="S22" s="169"/>
      <c r="T22" s="169"/>
      <c r="U22" s="169"/>
      <c r="V22" s="169"/>
      <c r="W22" s="169"/>
      <c r="X22" s="169"/>
      <c r="Y22" s="169"/>
      <c r="Z22" s="169"/>
      <c r="AA22" s="169"/>
      <c r="AB22" s="169"/>
      <c r="AC22" s="169"/>
      <c r="AD22" s="169"/>
    </row>
    <row r="23" spans="1:30" s="99" customFormat="1" ht="13.5" customHeight="1" x14ac:dyDescent="0.2">
      <c r="A23" s="33"/>
      <c r="B23" s="21" t="str">
        <f>IF(J1='Testi - Textes - Texte'!C1,'Testi - Textes - Texte'!B55,IF(J1='Testi - Textes - Texte'!C2,'Testi - Textes - Texte'!B56,'Testi - Textes - Texte'!B57))</f>
        <v>Risikozuschlag</v>
      </c>
      <c r="H23" s="41">
        <v>0.5</v>
      </c>
      <c r="I23" s="99" t="s">
        <v>27</v>
      </c>
      <c r="K23" s="40"/>
      <c r="L23" s="169"/>
      <c r="M23" s="169"/>
      <c r="N23" s="169"/>
      <c r="O23" s="169"/>
      <c r="P23" s="169"/>
      <c r="Q23" s="169"/>
      <c r="R23" s="169"/>
      <c r="S23" s="169"/>
      <c r="T23" s="169"/>
      <c r="U23" s="169"/>
      <c r="V23" s="169"/>
      <c r="W23" s="169"/>
      <c r="X23" s="169"/>
      <c r="Y23" s="169"/>
      <c r="Z23" s="169"/>
      <c r="AA23" s="169"/>
      <c r="AB23" s="169"/>
      <c r="AC23" s="169"/>
      <c r="AD23" s="169"/>
    </row>
    <row r="24" spans="1:30" s="38" customFormat="1" ht="3" customHeight="1" x14ac:dyDescent="0.2">
      <c r="A24" s="33"/>
      <c r="B24" s="21"/>
      <c r="H24" s="39"/>
      <c r="K24" s="40"/>
      <c r="L24" s="34"/>
      <c r="M24" s="34"/>
      <c r="N24" s="34"/>
      <c r="O24" s="34"/>
      <c r="P24" s="34"/>
      <c r="Q24" s="34"/>
      <c r="R24" s="34"/>
      <c r="S24" s="34"/>
      <c r="T24" s="34"/>
      <c r="U24" s="34"/>
      <c r="V24" s="34"/>
      <c r="W24" s="34"/>
      <c r="X24" s="34"/>
      <c r="Y24" s="34"/>
      <c r="Z24" s="34"/>
      <c r="AA24" s="34"/>
      <c r="AB24" s="34"/>
      <c r="AC24" s="34"/>
      <c r="AD24" s="34"/>
    </row>
    <row r="25" spans="1:30" s="38" customFormat="1" ht="13.5" customHeight="1" x14ac:dyDescent="0.2">
      <c r="A25" s="33"/>
      <c r="B25" s="21" t="str">
        <f>IF(J1='Testi - Textes - Texte'!C1,'Testi - Textes - Texte'!B59,IF(J1='Testi - Textes - Texte'!C2,'Testi - Textes - Texte'!B60,'Testi - Textes - Texte'!B61))</f>
        <v>Maximal zu erzielende Rendite auf den Kapitalkosten</v>
      </c>
      <c r="H25" s="39">
        <f>H21+H23</f>
        <v>2.25</v>
      </c>
      <c r="I25" s="38" t="s">
        <v>27</v>
      </c>
      <c r="J25" s="38">
        <f>H25/100</f>
        <v>2.2499999999999999E-2</v>
      </c>
      <c r="K25" s="40"/>
      <c r="L25" s="34"/>
      <c r="M25" s="34"/>
      <c r="N25" s="34"/>
      <c r="O25" s="34"/>
      <c r="P25" s="34"/>
      <c r="Q25" s="34"/>
      <c r="R25" s="34"/>
      <c r="S25" s="34"/>
      <c r="T25" s="34"/>
      <c r="U25" s="34"/>
      <c r="V25" s="34"/>
      <c r="W25" s="34"/>
      <c r="X25" s="34"/>
      <c r="Y25" s="34"/>
      <c r="Z25" s="34"/>
      <c r="AA25" s="34"/>
      <c r="AB25" s="34"/>
      <c r="AC25" s="34"/>
      <c r="AD25" s="34"/>
    </row>
    <row r="26" spans="1:30" s="38" customFormat="1" ht="6.75" customHeight="1" x14ac:dyDescent="0.2">
      <c r="A26" s="33"/>
      <c r="B26" s="21"/>
      <c r="H26" s="39"/>
      <c r="K26" s="40"/>
      <c r="L26" s="34"/>
      <c r="M26" s="34"/>
      <c r="N26" s="34"/>
      <c r="O26" s="34"/>
      <c r="P26" s="34"/>
      <c r="Q26" s="34"/>
      <c r="R26" s="34"/>
      <c r="S26" s="34"/>
      <c r="T26" s="34"/>
      <c r="U26" s="34"/>
      <c r="V26" s="34"/>
      <c r="W26" s="34"/>
      <c r="X26" s="34"/>
      <c r="Y26" s="34"/>
      <c r="Z26" s="34"/>
      <c r="AA26" s="34"/>
      <c r="AB26" s="34"/>
      <c r="AC26" s="34"/>
      <c r="AD26" s="34"/>
    </row>
    <row r="27" spans="1:30" s="38" customFormat="1" ht="13.5" customHeight="1" x14ac:dyDescent="0.2">
      <c r="A27" s="33"/>
      <c r="B27" s="16" t="str">
        <f>IF(J1='Testi - Textes - Texte'!C1,'Testi - Textes - Texte'!B63,IF(J1='Testi - Textes - Texte'!C2,'Testi - Textes - Texte'!B64,'Testi - Textes - Texte'!B65))</f>
        <v>Strompreise</v>
      </c>
      <c r="H27" s="39"/>
      <c r="K27" s="40"/>
      <c r="L27" s="34"/>
      <c r="M27" s="34"/>
      <c r="N27" s="34"/>
      <c r="O27" s="34"/>
      <c r="P27" s="34"/>
      <c r="Q27" s="34"/>
      <c r="R27" s="34"/>
      <c r="S27" s="34"/>
      <c r="T27" s="34"/>
      <c r="U27" s="34"/>
      <c r="V27" s="34"/>
      <c r="W27" s="34"/>
      <c r="X27" s="34"/>
      <c r="Y27" s="34"/>
      <c r="Z27" s="34"/>
      <c r="AA27" s="34"/>
      <c r="AB27" s="34"/>
      <c r="AC27" s="34"/>
      <c r="AD27" s="34"/>
    </row>
    <row r="28" spans="1:30" s="38" customFormat="1" ht="13.5" customHeight="1" x14ac:dyDescent="0.2">
      <c r="A28" s="33"/>
      <c r="B28" s="21" t="str">
        <f>IF(J1='Testi - Textes - Texte'!C1,'Testi - Textes - Texte'!B67,IF(J1='Testi - Textes - Texte'!C2,'Testi - Textes - Texte'!B68,'Testi - Textes - Texte'!B69))</f>
        <v>Abnahmevergütung</v>
      </c>
      <c r="H28" s="176">
        <v>14.7</v>
      </c>
      <c r="I28" s="38" t="str">
        <f>IF(J1='Testi - Textes - Texte'!C1,'Testi - Textes - Texte'!B71,IF(J1='Testi - Textes - Texte'!C2,'Testi - Textes - Texte'!B72,'Testi - Textes - Texte'!B73))</f>
        <v>Rp/kWh</v>
      </c>
      <c r="J28" s="191" t="str">
        <f>IF(J1='Testi - Textes - Texte'!C1,'Testi - Textes - Texte'!B75,IF(J1='Testi - Textes - Texte'!C2,'Testi - Textes - Texte'!B76,'Testi - Textes - Texte'!B77))</f>
        <v>(lokale Tarife prüfen)</v>
      </c>
      <c r="K28" s="192"/>
      <c r="L28" s="34"/>
      <c r="M28" s="34"/>
      <c r="N28" s="34"/>
      <c r="O28" s="34"/>
      <c r="P28" s="34"/>
      <c r="Q28" s="34"/>
      <c r="R28" s="34"/>
      <c r="S28" s="34"/>
      <c r="T28" s="34"/>
      <c r="U28" s="34"/>
      <c r="V28" s="34"/>
      <c r="W28" s="34"/>
      <c r="X28" s="34"/>
      <c r="Y28" s="34"/>
      <c r="Z28" s="34"/>
      <c r="AA28" s="34"/>
      <c r="AB28" s="34"/>
      <c r="AC28" s="34"/>
      <c r="AD28" s="34"/>
    </row>
    <row r="29" spans="1:30" s="38" customFormat="1" ht="5.25" customHeight="1" x14ac:dyDescent="0.2">
      <c r="A29" s="33"/>
      <c r="B29" s="21"/>
      <c r="D29" s="42"/>
      <c r="E29" s="42"/>
      <c r="F29" s="42"/>
      <c r="H29" s="177"/>
      <c r="K29" s="40"/>
      <c r="L29" s="34"/>
      <c r="M29" s="34"/>
      <c r="N29" s="34"/>
      <c r="O29" s="34"/>
      <c r="P29" s="34"/>
      <c r="Q29" s="34"/>
      <c r="R29" s="34"/>
      <c r="S29" s="34"/>
      <c r="T29" s="34"/>
      <c r="U29" s="34"/>
      <c r="V29" s="34"/>
      <c r="W29" s="34"/>
      <c r="X29" s="34"/>
      <c r="Y29" s="34"/>
      <c r="Z29" s="34"/>
      <c r="AA29" s="34"/>
      <c r="AB29" s="34"/>
      <c r="AC29" s="34"/>
      <c r="AD29" s="34"/>
    </row>
    <row r="30" spans="1:30" s="38" customFormat="1" ht="13.5" customHeight="1" x14ac:dyDescent="0.2">
      <c r="A30" s="33"/>
      <c r="B30" s="21" t="str">
        <f>IF(J1='Testi - Textes - Texte'!C1,'Testi - Textes - Texte'!B79,IF(J1='Testi - Textes - Texte'!C2,'Testi - Textes - Texte'!B80,'Testi - Textes - Texte'!B81))</f>
        <v>Preis externes Standardstromprodukt (Durchschnitt HT, NT und Fixkosten) 2)</v>
      </c>
      <c r="H30" s="176">
        <v>32.1</v>
      </c>
      <c r="I30" s="38" t="str">
        <f>IF(J1='Testi - Textes - Texte'!C1,'Testi - Textes - Texte'!B83,IF(J1='Testi - Textes - Texte'!C2,'Testi - Textes - Texte'!B84,'Testi - Textes - Texte'!B85))</f>
        <v>Rp/kWh</v>
      </c>
      <c r="J30" s="191" t="str">
        <f>J28</f>
        <v>(lokale Tarife prüfen)</v>
      </c>
      <c r="K30" s="192"/>
      <c r="L30" s="34"/>
      <c r="M30" s="34"/>
      <c r="N30" s="34"/>
      <c r="O30" s="34"/>
      <c r="P30" s="34"/>
      <c r="Q30" s="34"/>
      <c r="R30" s="34"/>
      <c r="S30" s="34"/>
      <c r="T30" s="34"/>
      <c r="U30" s="34"/>
      <c r="V30" s="34"/>
      <c r="W30" s="34"/>
      <c r="X30" s="34"/>
      <c r="Y30" s="34"/>
      <c r="Z30" s="34"/>
      <c r="AA30" s="34"/>
      <c r="AB30" s="34"/>
      <c r="AC30" s="34"/>
      <c r="AD30" s="34"/>
    </row>
    <row r="31" spans="1:30" s="38" customFormat="1" ht="6.75" customHeight="1" x14ac:dyDescent="0.2">
      <c r="A31" s="33"/>
      <c r="B31" s="43"/>
      <c r="C31" s="44"/>
      <c r="D31" s="44"/>
      <c r="E31" s="44"/>
      <c r="F31" s="44"/>
      <c r="G31" s="44"/>
      <c r="H31" s="45"/>
      <c r="I31" s="44"/>
      <c r="J31" s="44"/>
      <c r="K31" s="46"/>
      <c r="L31" s="34"/>
      <c r="M31" s="34"/>
      <c r="N31" s="34"/>
      <c r="O31" s="34"/>
      <c r="P31" s="34"/>
      <c r="Q31" s="34"/>
      <c r="R31" s="34"/>
      <c r="S31" s="34"/>
      <c r="T31" s="34"/>
      <c r="U31" s="34"/>
      <c r="V31" s="34"/>
      <c r="W31" s="34"/>
      <c r="X31" s="34"/>
      <c r="Y31" s="34"/>
      <c r="Z31" s="34"/>
      <c r="AA31" s="34"/>
      <c r="AB31" s="34"/>
      <c r="AC31" s="34"/>
      <c r="AD31" s="34"/>
    </row>
    <row r="32" spans="1:30" s="38" customFormat="1" ht="8.25" customHeight="1" x14ac:dyDescent="0.2">
      <c r="A32" s="33"/>
      <c r="H32" s="39"/>
      <c r="K32" s="34"/>
      <c r="L32" s="34"/>
      <c r="M32" s="34"/>
      <c r="N32" s="34"/>
      <c r="O32" s="34"/>
      <c r="P32" s="34"/>
      <c r="Q32" s="34"/>
      <c r="R32" s="34"/>
      <c r="S32" s="34"/>
      <c r="T32" s="34"/>
      <c r="U32" s="34"/>
      <c r="V32" s="34"/>
      <c r="W32" s="34"/>
      <c r="X32" s="34"/>
      <c r="Y32" s="34"/>
      <c r="Z32" s="34"/>
      <c r="AA32" s="34"/>
      <c r="AB32" s="34"/>
      <c r="AC32" s="34"/>
      <c r="AD32" s="34"/>
    </row>
    <row r="33" spans="1:30" s="38" customFormat="1" ht="6.75" customHeight="1" x14ac:dyDescent="0.2">
      <c r="A33" s="33"/>
      <c r="H33" s="39"/>
      <c r="K33" s="34"/>
      <c r="L33" s="34"/>
      <c r="M33" s="34"/>
      <c r="N33" s="34"/>
      <c r="O33" s="34"/>
      <c r="P33" s="34"/>
      <c r="Q33" s="34"/>
      <c r="R33" s="34"/>
      <c r="S33" s="34"/>
      <c r="T33" s="34"/>
      <c r="U33" s="34"/>
      <c r="V33" s="34"/>
      <c r="W33" s="34"/>
      <c r="X33" s="34"/>
      <c r="Y33" s="34"/>
      <c r="Z33" s="34"/>
      <c r="AA33" s="34"/>
      <c r="AB33" s="34"/>
      <c r="AC33" s="34"/>
      <c r="AD33" s="34"/>
    </row>
    <row r="34" spans="1:30" s="3" customFormat="1" ht="13.5" customHeight="1" x14ac:dyDescent="0.25">
      <c r="A34" s="33"/>
      <c r="B34" s="101" t="str">
        <f>IF(J1='Testi - Textes - Texte'!C1,'Testi - Textes - Texte'!B87,IF(J1='Testi - Textes - Texte'!C2,'Testi - Textes - Texte'!B88,'Testi - Textes - Texte'!B89))</f>
        <v>Kosten Photovoltaikanlage</v>
      </c>
      <c r="C34" s="102"/>
      <c r="D34" s="102"/>
      <c r="E34" s="102"/>
      <c r="F34" s="102"/>
      <c r="G34" s="102"/>
      <c r="H34" s="103"/>
      <c r="I34" s="102"/>
      <c r="J34" s="102"/>
      <c r="K34" s="104"/>
      <c r="L34" s="10"/>
      <c r="M34" s="10"/>
      <c r="N34" s="10"/>
      <c r="O34" s="10"/>
      <c r="P34" s="10"/>
      <c r="Q34" s="10"/>
      <c r="R34" s="10"/>
      <c r="S34" s="10"/>
      <c r="T34" s="10"/>
      <c r="U34" s="10"/>
      <c r="V34" s="10"/>
      <c r="W34" s="10"/>
      <c r="X34" s="10"/>
      <c r="Y34" s="10"/>
      <c r="Z34" s="10"/>
      <c r="AA34" s="10"/>
      <c r="AB34" s="10"/>
      <c r="AC34" s="10"/>
      <c r="AD34" s="10"/>
    </row>
    <row r="35" spans="1:30" s="3" customFormat="1" ht="6.75" customHeight="1" x14ac:dyDescent="0.25">
      <c r="A35" s="33"/>
      <c r="B35" s="101"/>
      <c r="C35" s="102"/>
      <c r="D35" s="102"/>
      <c r="E35" s="102"/>
      <c r="F35" s="102"/>
      <c r="G35" s="102"/>
      <c r="H35" s="103"/>
      <c r="I35" s="102"/>
      <c r="J35" s="102"/>
      <c r="K35" s="104"/>
      <c r="L35" s="10"/>
      <c r="M35" s="10"/>
      <c r="N35" s="10"/>
      <c r="O35" s="10"/>
      <c r="P35" s="10"/>
      <c r="Q35" s="10"/>
      <c r="R35" s="10"/>
      <c r="S35" s="10"/>
      <c r="T35" s="10"/>
      <c r="U35" s="10"/>
      <c r="V35" s="10"/>
      <c r="W35" s="10"/>
      <c r="X35" s="10"/>
      <c r="Y35" s="10"/>
      <c r="Z35" s="10"/>
      <c r="AA35" s="10"/>
      <c r="AB35" s="10"/>
      <c r="AC35" s="10"/>
      <c r="AD35" s="10"/>
    </row>
    <row r="36" spans="1:30" s="3" customFormat="1" ht="6.75" customHeight="1" x14ac:dyDescent="0.25">
      <c r="A36" s="33"/>
      <c r="B36" s="105"/>
      <c r="C36" s="106"/>
      <c r="D36" s="106"/>
      <c r="E36" s="106"/>
      <c r="F36" s="106"/>
      <c r="G36" s="106"/>
      <c r="H36" s="107"/>
      <c r="I36" s="106"/>
      <c r="J36" s="106"/>
      <c r="K36" s="108"/>
      <c r="L36" s="10"/>
      <c r="M36" s="10"/>
      <c r="N36" s="10"/>
      <c r="O36" s="10"/>
      <c r="P36" s="10"/>
      <c r="Q36" s="10"/>
      <c r="R36" s="10"/>
      <c r="S36" s="10"/>
      <c r="T36" s="10"/>
      <c r="U36" s="10"/>
      <c r="V36" s="10"/>
      <c r="W36" s="10"/>
      <c r="X36" s="10"/>
      <c r="Y36" s="10"/>
      <c r="Z36" s="10"/>
      <c r="AA36" s="10"/>
      <c r="AB36" s="10"/>
      <c r="AC36" s="10"/>
      <c r="AD36" s="10"/>
    </row>
    <row r="37" spans="1:30" s="3" customFormat="1" ht="11.25" customHeight="1" x14ac:dyDescent="0.25">
      <c r="A37" s="33"/>
      <c r="B37" s="109"/>
      <c r="C37" s="102"/>
      <c r="D37" s="102"/>
      <c r="E37" s="102"/>
      <c r="F37" s="102"/>
      <c r="G37" s="102"/>
      <c r="H37" s="110" t="str">
        <f>IF(J1='Testi - Textes - Texte'!C1,'Testi - Textes - Texte'!B91,IF(J1='Testi - Textes - Texte'!C2,'Testi - Textes - Texte'!B92,'Testi - Textes - Texte'!B93))</f>
        <v>effektive Kosten</v>
      </c>
      <c r="I37" s="110"/>
      <c r="J37" s="110" t="str">
        <f>IF(J1='Testi - Textes - Texte'!C1,'Testi - Textes - Texte'!B95,IF(J1='Testi - Textes - Texte'!C2,'Testi - Textes - Texte'!B96,'Testi - Textes - Texte'!B97))</f>
        <v>Kosten pro Jahr</v>
      </c>
      <c r="K37" s="111"/>
      <c r="L37" s="10"/>
      <c r="M37" s="10"/>
      <c r="N37" s="10"/>
      <c r="O37" s="10"/>
      <c r="P37" s="10"/>
      <c r="Q37" s="10"/>
      <c r="R37" s="10"/>
      <c r="S37" s="10"/>
      <c r="T37" s="10"/>
      <c r="U37" s="10"/>
      <c r="V37" s="10"/>
      <c r="W37" s="10"/>
      <c r="X37" s="10"/>
      <c r="Y37" s="10"/>
      <c r="Z37" s="10"/>
      <c r="AA37" s="10"/>
      <c r="AB37" s="10"/>
      <c r="AC37" s="10"/>
      <c r="AD37" s="10"/>
    </row>
    <row r="38" spans="1:30" s="38" customFormat="1" ht="6.75" customHeight="1" x14ac:dyDescent="0.2">
      <c r="A38" s="33"/>
      <c r="B38" s="112"/>
      <c r="C38" s="81"/>
      <c r="D38" s="81"/>
      <c r="E38" s="81"/>
      <c r="F38" s="81"/>
      <c r="G38" s="81"/>
      <c r="H38" s="113"/>
      <c r="I38" s="81"/>
      <c r="J38" s="114"/>
      <c r="K38" s="115"/>
      <c r="L38" s="34"/>
      <c r="M38" s="34"/>
      <c r="N38" s="34"/>
      <c r="O38" s="34"/>
      <c r="P38" s="34"/>
      <c r="Q38" s="34"/>
      <c r="R38" s="34"/>
      <c r="S38" s="34"/>
      <c r="T38" s="34"/>
      <c r="U38" s="34"/>
      <c r="V38" s="34"/>
      <c r="W38" s="34"/>
      <c r="X38" s="34"/>
      <c r="Y38" s="34"/>
      <c r="Z38" s="34"/>
      <c r="AA38" s="34"/>
      <c r="AB38" s="34"/>
      <c r="AC38" s="34"/>
      <c r="AD38" s="34"/>
    </row>
    <row r="39" spans="1:30" s="38" customFormat="1" ht="13.5" customHeight="1" x14ac:dyDescent="0.2">
      <c r="A39" s="33"/>
      <c r="B39" s="116" t="str">
        <f>IF(J1='Testi - Textes - Texte'!C1,'Testi - Textes - Texte'!B99,IF(J1='Testi - Textes - Texte'!C2,'Testi - Textes - Texte'!B100,'Testi - Textes - Texte'!B101))</f>
        <v>Investitionskosten</v>
      </c>
      <c r="C39" s="81"/>
      <c r="D39" s="81"/>
      <c r="E39" s="81"/>
      <c r="F39" s="81"/>
      <c r="G39" s="81"/>
      <c r="H39" s="113"/>
      <c r="I39" s="81"/>
      <c r="J39" s="114"/>
      <c r="K39" s="115"/>
      <c r="L39" s="34"/>
      <c r="M39" s="34"/>
      <c r="N39" s="34"/>
      <c r="O39" s="34"/>
      <c r="P39" s="34"/>
      <c r="Q39" s="34"/>
      <c r="R39" s="34"/>
      <c r="S39" s="34"/>
      <c r="T39" s="34"/>
      <c r="U39" s="34"/>
      <c r="V39" s="34"/>
      <c r="W39" s="34"/>
      <c r="X39" s="34"/>
      <c r="Y39" s="34"/>
      <c r="Z39" s="34"/>
      <c r="AA39" s="34"/>
      <c r="AB39" s="34"/>
      <c r="AC39" s="34"/>
      <c r="AD39" s="34"/>
    </row>
    <row r="40" spans="1:30" s="38" customFormat="1" ht="13.5" customHeight="1" x14ac:dyDescent="0.2">
      <c r="A40" s="33"/>
      <c r="B40" s="112" t="str">
        <f>IF(J1='Testi - Textes - Texte'!C1,'Testi - Textes - Texte'!B103,IF(J1='Testi - Textes - Texte'!C2,'Testi - Textes - Texte'!B104,'Testi - Textes - Texte'!B105))</f>
        <v>Anlagekosten</v>
      </c>
      <c r="C40" s="81"/>
      <c r="D40" s="81"/>
      <c r="E40" s="81"/>
      <c r="F40" s="81"/>
      <c r="G40" s="81"/>
      <c r="H40" s="41">
        <v>59000</v>
      </c>
      <c r="I40" s="118" t="s">
        <v>36</v>
      </c>
      <c r="J40" s="119"/>
      <c r="K40" s="115"/>
      <c r="L40" s="34"/>
      <c r="M40" s="34"/>
      <c r="N40" s="34"/>
      <c r="O40" s="34"/>
      <c r="P40" s="34"/>
      <c r="Q40" s="34"/>
      <c r="R40" s="34"/>
      <c r="S40" s="34"/>
      <c r="T40" s="34"/>
      <c r="U40" s="34"/>
      <c r="V40" s="34"/>
      <c r="W40" s="34"/>
      <c r="X40" s="34"/>
      <c r="Y40" s="34"/>
      <c r="Z40" s="34"/>
      <c r="AA40" s="34"/>
      <c r="AB40" s="34"/>
      <c r="AC40" s="34"/>
      <c r="AD40" s="34"/>
    </row>
    <row r="41" spans="1:30" s="38" customFormat="1" ht="6.75" customHeight="1" x14ac:dyDescent="0.2">
      <c r="A41" s="33"/>
      <c r="B41" s="112"/>
      <c r="C41" s="81"/>
      <c r="D41" s="81"/>
      <c r="E41" s="81"/>
      <c r="F41" s="81"/>
      <c r="G41" s="81"/>
      <c r="H41" s="117"/>
      <c r="I41" s="118"/>
      <c r="J41" s="119"/>
      <c r="K41" s="115"/>
      <c r="L41" s="34"/>
      <c r="M41" s="34"/>
      <c r="N41" s="34"/>
      <c r="O41" s="34"/>
      <c r="P41" s="34"/>
      <c r="Q41" s="34"/>
      <c r="R41" s="34"/>
      <c r="S41" s="34"/>
      <c r="T41" s="34"/>
      <c r="U41" s="34"/>
      <c r="V41" s="34"/>
      <c r="W41" s="34"/>
      <c r="X41" s="34"/>
      <c r="Y41" s="34"/>
      <c r="Z41" s="34"/>
      <c r="AA41" s="34"/>
      <c r="AB41" s="34"/>
      <c r="AC41" s="34"/>
      <c r="AD41" s="34"/>
    </row>
    <row r="42" spans="1:30" s="38" customFormat="1" ht="13.5" customHeight="1" x14ac:dyDescent="0.2">
      <c r="A42" s="33"/>
      <c r="B42" s="112" t="str">
        <f>IF(J1='Testi - Textes - Texte'!C1,'Testi - Textes - Texte'!B107,IF(J1='Testi - Textes - Texte'!C2,'Testi - Textes - Texte'!B108,'Testi - Textes - Texte'!B109))</f>
        <v>Einmalvergütung</v>
      </c>
      <c r="C42" s="81"/>
      <c r="D42" s="81"/>
      <c r="E42" s="120"/>
      <c r="F42" s="120"/>
      <c r="G42" s="113" t="s">
        <v>38</v>
      </c>
      <c r="H42" s="172">
        <f>400*30</f>
        <v>12000</v>
      </c>
      <c r="I42" s="118" t="s">
        <v>36</v>
      </c>
      <c r="J42" s="119"/>
      <c r="K42" s="115"/>
      <c r="L42" s="34"/>
      <c r="M42" s="34"/>
      <c r="N42" s="34"/>
      <c r="O42" s="34"/>
      <c r="P42" s="34"/>
      <c r="Q42" s="34"/>
      <c r="R42" s="34"/>
      <c r="S42" s="34"/>
      <c r="T42" s="34"/>
      <c r="U42" s="34"/>
      <c r="V42" s="34"/>
      <c r="W42" s="34"/>
      <c r="X42" s="34"/>
      <c r="Y42" s="34"/>
      <c r="Z42" s="34"/>
      <c r="AA42" s="34"/>
      <c r="AB42" s="34"/>
      <c r="AC42" s="34"/>
      <c r="AD42" s="34"/>
    </row>
    <row r="43" spans="1:30" s="38" customFormat="1" ht="6.75" customHeight="1" x14ac:dyDescent="0.2">
      <c r="A43" s="33"/>
      <c r="B43" s="112"/>
      <c r="C43" s="81"/>
      <c r="D43" s="81"/>
      <c r="E43" s="81"/>
      <c r="F43" s="81"/>
      <c r="G43" s="81"/>
      <c r="H43" s="117"/>
      <c r="I43" s="118"/>
      <c r="J43" s="119"/>
      <c r="K43" s="115"/>
      <c r="L43" s="34"/>
      <c r="M43" s="34"/>
      <c r="N43" s="34"/>
      <c r="O43" s="34"/>
      <c r="P43" s="34"/>
      <c r="Q43" s="34"/>
      <c r="R43" s="34"/>
      <c r="S43" s="34"/>
      <c r="T43" s="34"/>
      <c r="U43" s="34"/>
      <c r="V43" s="34"/>
      <c r="W43" s="34"/>
      <c r="X43" s="34"/>
      <c r="Y43" s="34"/>
      <c r="Z43" s="34"/>
      <c r="AA43" s="34"/>
      <c r="AB43" s="34"/>
      <c r="AC43" s="34"/>
      <c r="AD43" s="34"/>
    </row>
    <row r="44" spans="1:30" s="38" customFormat="1" ht="13.5" customHeight="1" x14ac:dyDescent="0.2">
      <c r="A44" s="33"/>
      <c r="B44" s="112" t="str">
        <f>IF(J1='Testi - Textes - Texte'!C1,'Testi - Textes - Texte'!B111,IF(J1='Testi - Textes - Texte'!C2,'Testi - Textes - Texte'!B112,'Testi - Textes - Texte'!B113))</f>
        <v>Total Investitionskosten</v>
      </c>
      <c r="C44" s="81"/>
      <c r="D44" s="81"/>
      <c r="E44" s="81"/>
      <c r="F44" s="81"/>
      <c r="G44" s="81"/>
      <c r="H44" s="117">
        <f>H40-H42</f>
        <v>47000</v>
      </c>
      <c r="I44" s="118" t="s">
        <v>36</v>
      </c>
      <c r="J44" s="119">
        <f>H44*(POWER((1+J25),25)*J25/(POWER((1+J25),25)-1))</f>
        <v>2478.5914786872972</v>
      </c>
      <c r="K44" s="115" t="str">
        <f>IF(J1='Testi - Textes - Texte'!C1,'Testi - Textes - Texte'!B115,IF(J1='Testi - Textes - Texte'!C2,'Testi - Textes - Texte'!B116,'Testi - Textes - Texte'!B117))</f>
        <v>Fr/Jahr 3)</v>
      </c>
      <c r="L44" s="34"/>
      <c r="M44" s="34"/>
      <c r="N44" s="34"/>
      <c r="O44" s="34"/>
      <c r="P44" s="34"/>
      <c r="Q44" s="34"/>
      <c r="R44" s="34"/>
      <c r="S44" s="34"/>
      <c r="T44" s="34"/>
      <c r="U44" s="34"/>
      <c r="V44" s="34"/>
      <c r="W44" s="34"/>
      <c r="X44" s="34"/>
      <c r="Y44" s="34"/>
      <c r="Z44" s="34"/>
      <c r="AA44" s="34"/>
      <c r="AB44" s="34"/>
      <c r="AC44" s="34"/>
      <c r="AD44" s="34"/>
    </row>
    <row r="45" spans="1:30" s="38" customFormat="1" ht="13.5" customHeight="1" x14ac:dyDescent="0.2">
      <c r="A45" s="33"/>
      <c r="B45" s="112"/>
      <c r="C45" s="81"/>
      <c r="D45" s="81"/>
      <c r="E45" s="81"/>
      <c r="F45" s="81"/>
      <c r="G45" s="81"/>
      <c r="H45" s="117"/>
      <c r="I45" s="118"/>
      <c r="J45" s="119"/>
      <c r="K45" s="115"/>
      <c r="L45" s="34"/>
      <c r="M45" s="34"/>
      <c r="N45" s="34"/>
      <c r="O45" s="34"/>
      <c r="P45" s="34"/>
      <c r="Q45" s="34"/>
      <c r="R45" s="34"/>
      <c r="S45" s="34"/>
      <c r="T45" s="34"/>
      <c r="U45" s="34"/>
      <c r="V45" s="34"/>
      <c r="W45" s="34"/>
      <c r="X45" s="34"/>
      <c r="Y45" s="34"/>
      <c r="Z45" s="34"/>
      <c r="AA45" s="34"/>
      <c r="AB45" s="34"/>
      <c r="AC45" s="34"/>
      <c r="AD45" s="34"/>
    </row>
    <row r="46" spans="1:30" s="38" customFormat="1" ht="13.5" customHeight="1" x14ac:dyDescent="0.2">
      <c r="A46" s="33"/>
      <c r="B46" s="116" t="str">
        <f>IF(J1='Testi - Textes - Texte'!C1,'Testi - Textes - Texte'!B119,IF(J1='Testi - Textes - Texte'!C2,'Testi - Textes - Texte'!B120,'Testi - Textes - Texte'!B121))</f>
        <v>Betriebskosten</v>
      </c>
      <c r="C46" s="81"/>
      <c r="D46" s="81"/>
      <c r="E46" s="81"/>
      <c r="F46" s="81"/>
      <c r="G46" s="81"/>
      <c r="H46" s="117"/>
      <c r="I46" s="118"/>
      <c r="J46" s="119"/>
      <c r="K46" s="115"/>
      <c r="L46" s="34"/>
      <c r="M46" s="34"/>
      <c r="N46" s="34"/>
      <c r="O46" s="34"/>
      <c r="P46" s="34"/>
      <c r="Q46" s="34"/>
      <c r="R46" s="34"/>
      <c r="S46" s="34"/>
      <c r="T46" s="34"/>
      <c r="U46" s="34"/>
      <c r="V46" s="34"/>
      <c r="W46" s="34"/>
      <c r="X46" s="34"/>
      <c r="Y46" s="34"/>
      <c r="Z46" s="34"/>
      <c r="AA46" s="34"/>
      <c r="AB46" s="34"/>
      <c r="AC46" s="34"/>
      <c r="AD46" s="34"/>
    </row>
    <row r="47" spans="1:30" s="38" customFormat="1" ht="13.5" customHeight="1" x14ac:dyDescent="0.2">
      <c r="A47" s="33"/>
      <c r="B47" s="112" t="str">
        <f>IF(J1='Testi - Textes - Texte'!C1,'Testi - Textes - Texte'!B123,IF(J1='Testi - Textes - Texte'!C2,'Testi - Textes - Texte'!B124,'Testi - Textes - Texte'!B125))</f>
        <v>Wartung, Unterhalt</v>
      </c>
      <c r="C47" s="81"/>
      <c r="D47" s="81" t="str">
        <f>IF(J1='Testi - Textes - Texte'!C1,'Testi - Textes - Texte'!B127,IF(J1='Testi - Textes - Texte'!C2,'Testi - Textes - Texte'!B128,'Testi - Textes - Texte'!B129))</f>
        <v>effektive jährliche Kosten</v>
      </c>
      <c r="E47" s="81"/>
      <c r="F47" s="81"/>
      <c r="G47" s="81"/>
      <c r="H47" s="172">
        <v>470</v>
      </c>
      <c r="I47" s="81" t="s">
        <v>36</v>
      </c>
      <c r="J47" s="114"/>
      <c r="K47" s="121"/>
      <c r="L47" s="34"/>
      <c r="M47" s="34"/>
      <c r="N47" s="34"/>
      <c r="O47" s="34"/>
      <c r="P47" s="34"/>
      <c r="Q47" s="34"/>
      <c r="R47" s="34"/>
      <c r="S47" s="34"/>
      <c r="T47" s="34"/>
      <c r="U47" s="34"/>
      <c r="V47" s="34"/>
      <c r="W47" s="34"/>
      <c r="X47" s="34"/>
      <c r="Y47" s="34"/>
      <c r="Z47" s="34"/>
      <c r="AA47" s="34"/>
      <c r="AB47" s="34"/>
      <c r="AC47" s="34"/>
      <c r="AD47" s="34"/>
    </row>
    <row r="48" spans="1:30" s="38" customFormat="1" ht="6.75" customHeight="1" x14ac:dyDescent="0.2">
      <c r="A48" s="33"/>
      <c r="B48" s="112"/>
      <c r="C48" s="81"/>
      <c r="D48" s="81"/>
      <c r="E48" s="81"/>
      <c r="F48" s="81"/>
      <c r="G48" s="81"/>
      <c r="H48" s="173"/>
      <c r="I48" s="81"/>
      <c r="J48" s="114"/>
      <c r="K48" s="121"/>
      <c r="L48" s="34"/>
      <c r="M48" s="34"/>
      <c r="N48" s="34"/>
      <c r="O48" s="34"/>
      <c r="P48" s="34"/>
      <c r="Q48" s="34"/>
      <c r="R48" s="34"/>
      <c r="S48" s="34"/>
      <c r="T48" s="34"/>
      <c r="U48" s="34"/>
      <c r="V48" s="34"/>
      <c r="W48" s="34"/>
      <c r="X48" s="34"/>
      <c r="Y48" s="34"/>
      <c r="Z48" s="34"/>
      <c r="AA48" s="34"/>
      <c r="AB48" s="34"/>
      <c r="AC48" s="34"/>
      <c r="AD48" s="34"/>
    </row>
    <row r="49" spans="1:30" s="38" customFormat="1" ht="13.5" customHeight="1" x14ac:dyDescent="0.2">
      <c r="A49" s="33"/>
      <c r="B49" s="112" t="str">
        <f>IF(J1='Testi - Textes - Texte'!C1,'Testi - Textes - Texte'!B131,IF(J1='Testi - Textes - Texte'!C2,'Testi - Textes - Texte'!B132,'Testi - Textes - Texte'!B133))</f>
        <v>Ersatzteile</v>
      </c>
      <c r="C49" s="81"/>
      <c r="D49" s="81" t="str">
        <f>IF(J1='Testi - Textes - Texte'!C1,'Testi - Textes - Texte'!B127,IF(J1='Testi - Textes - Texte'!C2,'Testi - Textes - Texte'!B128,'Testi - Textes - Texte'!B129))</f>
        <v>effektive jährliche Kosten</v>
      </c>
      <c r="E49" s="81"/>
      <c r="F49" s="81"/>
      <c r="G49" s="81"/>
      <c r="H49" s="172">
        <v>500</v>
      </c>
      <c r="I49" s="81" t="s">
        <v>36</v>
      </c>
      <c r="J49" s="114"/>
      <c r="K49" s="121"/>
      <c r="L49" s="34"/>
      <c r="M49" s="34"/>
      <c r="N49" s="34"/>
      <c r="O49" s="34"/>
      <c r="P49" s="34"/>
      <c r="Q49" s="34"/>
      <c r="R49" s="34"/>
      <c r="S49" s="34"/>
      <c r="T49" s="34"/>
      <c r="U49" s="34"/>
      <c r="V49" s="34"/>
      <c r="W49" s="34"/>
      <c r="X49" s="34"/>
      <c r="Y49" s="34"/>
      <c r="Z49" s="34"/>
      <c r="AA49" s="34"/>
      <c r="AB49" s="34"/>
      <c r="AC49" s="34"/>
      <c r="AD49" s="34"/>
    </row>
    <row r="50" spans="1:30" s="38" customFormat="1" ht="6.75" customHeight="1" x14ac:dyDescent="0.2">
      <c r="A50" s="33"/>
      <c r="B50" s="112"/>
      <c r="C50" s="81"/>
      <c r="D50" s="81"/>
      <c r="E50" s="81"/>
      <c r="F50" s="81"/>
      <c r="G50" s="81"/>
      <c r="H50" s="122">
        <f>H49+H47</f>
        <v>970</v>
      </c>
      <c r="I50" s="81"/>
      <c r="J50" s="114"/>
      <c r="K50" s="121"/>
      <c r="L50" s="34"/>
      <c r="M50" s="34"/>
      <c r="N50" s="34"/>
      <c r="O50" s="34"/>
      <c r="P50" s="34"/>
      <c r="Q50" s="34"/>
      <c r="R50" s="34"/>
      <c r="S50" s="34"/>
      <c r="T50" s="34"/>
      <c r="U50" s="34"/>
      <c r="V50" s="34"/>
      <c r="W50" s="34"/>
      <c r="X50" s="34"/>
      <c r="Y50" s="34"/>
      <c r="Z50" s="34"/>
      <c r="AA50" s="34"/>
      <c r="AB50" s="34"/>
      <c r="AC50" s="34"/>
      <c r="AD50" s="34"/>
    </row>
    <row r="51" spans="1:30" s="38" customFormat="1" ht="13.5" customHeight="1" x14ac:dyDescent="0.2">
      <c r="A51" s="33"/>
      <c r="B51" s="112" t="str">
        <f>IF(J1='Testi - Textes - Texte'!C1,'Testi - Textes - Texte'!B135,IF(J1='Testi - Textes - Texte'!C2,'Testi - Textes - Texte'!B136,'Testi - Textes - Texte'!B137))</f>
        <v>Wartung, Unterhalt, Ersatz 4)</v>
      </c>
      <c r="C51" s="81"/>
      <c r="D51" s="81" t="str">
        <f>IF(J1='Testi - Textes - Texte'!C1,'Testi - Textes - Texte'!B139,IF(J1='Testi - Textes - Texte'!C2,'Testi - Textes - Texte'!B140,'Testi - Textes - Texte'!B141))</f>
        <v>oder 3.0 Rp/kWh erzeugter Strom</v>
      </c>
      <c r="E51" s="81"/>
      <c r="F51" s="81"/>
      <c r="G51" s="81"/>
      <c r="H51" s="117">
        <f>IF(H50&gt;0,0,(J14*0.03))</f>
        <v>0</v>
      </c>
      <c r="I51" s="81" t="s">
        <v>36</v>
      </c>
      <c r="J51" s="114"/>
      <c r="K51" s="121"/>
      <c r="L51" s="34"/>
      <c r="M51" s="34"/>
      <c r="N51" s="34"/>
      <c r="O51" s="34"/>
      <c r="P51" s="34"/>
      <c r="Q51" s="34"/>
      <c r="R51" s="34"/>
      <c r="S51" s="34"/>
      <c r="T51" s="34"/>
      <c r="U51" s="34"/>
      <c r="V51" s="34"/>
      <c r="W51" s="34"/>
      <c r="X51" s="34"/>
      <c r="Y51" s="34"/>
      <c r="Z51" s="34"/>
      <c r="AA51" s="34"/>
      <c r="AB51" s="34"/>
      <c r="AC51" s="34"/>
      <c r="AD51" s="34"/>
    </row>
    <row r="52" spans="1:30" s="38" customFormat="1" ht="6.75" customHeight="1" x14ac:dyDescent="0.2">
      <c r="A52" s="33"/>
      <c r="B52" s="112"/>
      <c r="C52" s="81"/>
      <c r="D52" s="81"/>
      <c r="E52" s="81"/>
      <c r="F52" s="81"/>
      <c r="G52" s="81"/>
      <c r="H52" s="117"/>
      <c r="I52" s="81"/>
      <c r="J52" s="114"/>
      <c r="K52" s="121"/>
      <c r="L52" s="34"/>
      <c r="M52" s="34"/>
      <c r="N52" s="34"/>
      <c r="O52" s="34"/>
      <c r="P52" s="34"/>
      <c r="Q52" s="34"/>
      <c r="R52" s="34"/>
      <c r="S52" s="34"/>
      <c r="T52" s="34"/>
      <c r="U52" s="34"/>
      <c r="V52" s="34"/>
      <c r="W52" s="34"/>
      <c r="X52" s="34"/>
      <c r="Y52" s="34"/>
      <c r="Z52" s="34"/>
      <c r="AA52" s="34"/>
      <c r="AB52" s="34"/>
      <c r="AC52" s="34"/>
      <c r="AD52" s="34"/>
    </row>
    <row r="53" spans="1:30" s="38" customFormat="1" ht="13.5" customHeight="1" x14ac:dyDescent="0.2">
      <c r="A53" s="33"/>
      <c r="B53" s="112" t="str">
        <f>IF(J1='Testi - Textes - Texte'!C1,'Testi - Textes - Texte'!B143,IF(J1='Testi - Textes - Texte'!C2,'Testi - Textes - Texte'!B144,'Testi - Textes - Texte'!B145))</f>
        <v>Total Betriebskosten</v>
      </c>
      <c r="C53" s="81"/>
      <c r="D53" s="81"/>
      <c r="E53" s="81"/>
      <c r="F53" s="81"/>
      <c r="G53" s="81"/>
      <c r="H53" s="117"/>
      <c r="I53" s="81"/>
      <c r="J53" s="119">
        <f>SUM(H47:H49)+H51</f>
        <v>970</v>
      </c>
      <c r="K53" s="121" t="str">
        <f>IF(J1='Testi - Textes - Texte'!C1,'Testi - Textes - Texte'!B147,IF(J1='Testi - Textes - Texte'!C2,'Testi - Textes - Texte'!B148,'Testi - Textes - Texte'!B149))</f>
        <v>Fr/Jahr</v>
      </c>
      <c r="L53" s="34"/>
      <c r="M53" s="34"/>
      <c r="N53" s="34"/>
      <c r="O53" s="34"/>
      <c r="P53" s="34"/>
      <c r="Q53" s="34"/>
      <c r="R53" s="34"/>
      <c r="S53" s="34"/>
      <c r="T53" s="34"/>
      <c r="U53" s="34"/>
      <c r="V53" s="34"/>
      <c r="W53" s="34"/>
      <c r="X53" s="34"/>
      <c r="Y53" s="34"/>
      <c r="Z53" s="34"/>
      <c r="AA53" s="34"/>
      <c r="AB53" s="34"/>
      <c r="AC53" s="34"/>
      <c r="AD53" s="34"/>
    </row>
    <row r="54" spans="1:30" s="38" customFormat="1" ht="13.5" customHeight="1" x14ac:dyDescent="0.2">
      <c r="A54" s="33"/>
      <c r="B54" s="112"/>
      <c r="C54" s="81"/>
      <c r="D54" s="81"/>
      <c r="E54" s="81"/>
      <c r="F54" s="81"/>
      <c r="G54" s="81"/>
      <c r="H54" s="117"/>
      <c r="I54" s="118"/>
      <c r="J54" s="119"/>
      <c r="K54" s="115"/>
      <c r="L54" s="34"/>
      <c r="M54" s="34"/>
      <c r="N54" s="34"/>
      <c r="O54" s="34"/>
      <c r="P54" s="34"/>
      <c r="Q54" s="34"/>
      <c r="R54" s="34"/>
      <c r="S54" s="34"/>
      <c r="T54" s="34"/>
      <c r="U54" s="34"/>
      <c r="V54" s="34"/>
      <c r="W54" s="34"/>
      <c r="X54" s="34"/>
      <c r="Y54" s="34"/>
      <c r="Z54" s="34"/>
      <c r="AA54" s="34"/>
      <c r="AB54" s="34"/>
      <c r="AC54" s="34"/>
      <c r="AD54" s="34"/>
    </row>
    <row r="55" spans="1:30" s="38" customFormat="1" ht="13.5" customHeight="1" x14ac:dyDescent="0.2">
      <c r="A55" s="33"/>
      <c r="B55" s="116" t="str">
        <f>IF(J1='Testi - Textes - Texte'!C1,'Testi - Textes - Texte'!B151,IF(J1='Testi - Textes - Texte'!C2,'Testi - Textes - Texte'!B152,'Testi - Textes - Texte'!B153))</f>
        <v xml:space="preserve">Erlös </v>
      </c>
      <c r="C55" s="81"/>
      <c r="D55" s="81"/>
      <c r="E55" s="81"/>
      <c r="F55" s="81"/>
      <c r="G55" s="81"/>
      <c r="H55" s="117"/>
      <c r="I55" s="118"/>
      <c r="J55" s="119"/>
      <c r="K55" s="121"/>
      <c r="L55" s="34"/>
      <c r="M55" s="34"/>
      <c r="N55" s="34"/>
      <c r="O55" s="34"/>
      <c r="P55" s="34"/>
      <c r="Q55" s="34"/>
      <c r="R55" s="34"/>
      <c r="S55" s="34"/>
      <c r="T55" s="34"/>
      <c r="U55" s="34"/>
      <c r="V55" s="34"/>
      <c r="W55" s="34"/>
      <c r="X55" s="34"/>
      <c r="Y55" s="34"/>
      <c r="Z55" s="34"/>
      <c r="AA55" s="34"/>
      <c r="AB55" s="34"/>
      <c r="AC55" s="34"/>
      <c r="AD55" s="34"/>
    </row>
    <row r="56" spans="1:30" s="38" customFormat="1" ht="13.5" customHeight="1" x14ac:dyDescent="0.2">
      <c r="A56" s="33"/>
      <c r="B56" s="112" t="str">
        <f>IF(J1='Testi - Textes - Texte'!C1,'Testi - Textes - Texte'!B155,IF(J1='Testi - Textes - Texte'!C2,'Testi - Textes - Texte'!B156,'Testi - Textes - Texte'!B157))</f>
        <v>Erlös aus Rückspeisung ins Netz</v>
      </c>
      <c r="C56" s="81"/>
      <c r="D56" s="81"/>
      <c r="E56" s="81"/>
      <c r="F56" s="123">
        <f>(J14-(J14*H18/100))</f>
        <v>11600</v>
      </c>
      <c r="G56" s="81" t="str">
        <f>IF(J1='Testi - Textes - Texte'!C1,'Testi - Textes - Texte'!B159,IF(J1='Testi - Textes - Texte'!C2,'Testi - Textes - Texte'!B160,'Testi - Textes - Texte'!B161))</f>
        <v>kWh à</v>
      </c>
      <c r="H56" s="124">
        <f>H28</f>
        <v>14.7</v>
      </c>
      <c r="I56" s="118" t="str">
        <f>IF(J1='Testi - Textes - Texte'!C1,'Testi - Textes - Texte'!B163,IF(J1='Testi - Textes - Texte'!C2,'Testi - Textes - Texte'!B164,'Testi - Textes - Texte'!B165))</f>
        <v>Rp</v>
      </c>
      <c r="J56" s="119">
        <f>((J14-(J14*H18/100))*H28/100)*(-1)</f>
        <v>-1705.2</v>
      </c>
      <c r="K56" s="121" t="str">
        <f>IF(J1='Testi - Textes - Texte'!C1,'Testi - Textes - Texte'!B147,IF(J1='Testi - Textes - Texte'!C2,'Testi - Textes - Texte'!B148,'Testi - Textes - Texte'!B149))</f>
        <v>Fr/Jahr</v>
      </c>
      <c r="L56" s="34"/>
      <c r="M56" s="34"/>
      <c r="N56" s="34"/>
      <c r="O56" s="34"/>
      <c r="P56" s="34"/>
      <c r="Q56" s="34"/>
      <c r="R56" s="34"/>
      <c r="S56" s="34"/>
      <c r="T56" s="34"/>
      <c r="U56" s="34"/>
      <c r="V56" s="34"/>
      <c r="W56" s="34"/>
      <c r="X56" s="34"/>
      <c r="Y56" s="34"/>
      <c r="Z56" s="34"/>
      <c r="AA56" s="34"/>
      <c r="AB56" s="34"/>
      <c r="AC56" s="34"/>
      <c r="AD56" s="34"/>
    </row>
    <row r="57" spans="1:30" s="38" customFormat="1" ht="13.5" customHeight="1" x14ac:dyDescent="0.2">
      <c r="A57" s="33"/>
      <c r="B57" s="112"/>
      <c r="C57" s="81"/>
      <c r="D57" s="81"/>
      <c r="E57" s="81"/>
      <c r="F57" s="81"/>
      <c r="G57" s="81"/>
      <c r="H57" s="117"/>
      <c r="I57" s="118"/>
      <c r="J57" s="119"/>
      <c r="K57" s="115"/>
      <c r="L57" s="34"/>
      <c r="M57" s="34"/>
      <c r="O57" s="34"/>
      <c r="P57" s="34"/>
      <c r="Q57" s="34"/>
      <c r="R57" s="34"/>
      <c r="S57" s="34"/>
      <c r="T57" s="34"/>
      <c r="U57" s="34"/>
      <c r="V57" s="34"/>
      <c r="W57" s="34"/>
      <c r="X57" s="34"/>
      <c r="Y57" s="34"/>
      <c r="Z57" s="34"/>
      <c r="AA57" s="34"/>
      <c r="AB57" s="34"/>
      <c r="AC57" s="34"/>
      <c r="AD57" s="34"/>
    </row>
    <row r="58" spans="1:30" s="38" customFormat="1" ht="6.75" customHeight="1" x14ac:dyDescent="0.2">
      <c r="A58" s="33"/>
      <c r="B58" s="112"/>
      <c r="C58" s="81"/>
      <c r="D58" s="81"/>
      <c r="E58" s="81"/>
      <c r="F58" s="81"/>
      <c r="G58" s="81"/>
      <c r="H58" s="117"/>
      <c r="I58" s="118"/>
      <c r="J58" s="119"/>
      <c r="K58" s="115"/>
      <c r="L58" s="34"/>
      <c r="M58" s="34"/>
      <c r="N58" s="34"/>
      <c r="O58" s="34"/>
      <c r="P58" s="34"/>
      <c r="Q58" s="34"/>
      <c r="R58" s="34"/>
      <c r="S58" s="34"/>
      <c r="T58" s="34"/>
      <c r="U58" s="34"/>
      <c r="V58" s="34"/>
      <c r="W58" s="34"/>
      <c r="X58" s="34"/>
      <c r="Y58" s="34"/>
      <c r="Z58" s="34"/>
      <c r="AA58" s="34"/>
      <c r="AB58" s="34"/>
      <c r="AC58" s="34"/>
      <c r="AD58" s="34"/>
    </row>
    <row r="59" spans="1:30" s="38" customFormat="1" ht="13.5" customHeight="1" x14ac:dyDescent="0.2">
      <c r="A59" s="33"/>
      <c r="B59" s="116" t="str">
        <f>IF(J1='Testi - Textes - Texte'!C1,'Testi - Textes - Texte'!B167,IF(J1='Testi - Textes - Texte'!C2,'Testi - Textes - Texte'!B168,'Testi - Textes - Texte'!B169))</f>
        <v>Total jährliche Kapital- und Betriebskosten</v>
      </c>
      <c r="C59" s="81"/>
      <c r="D59" s="81"/>
      <c r="E59" s="81"/>
      <c r="F59" s="81"/>
      <c r="G59" s="81"/>
      <c r="H59" s="117"/>
      <c r="I59" s="118"/>
      <c r="J59" s="168">
        <f>SUM(J40:J58)</f>
        <v>1743.3914786872972</v>
      </c>
      <c r="K59" s="125" t="str">
        <f>IF(J1='Testi - Textes - Texte'!C1,'Testi - Textes - Texte'!B147,IF(J1='Testi - Textes - Texte'!C2,'Testi - Textes - Texte'!B148,'Testi - Textes - Texte'!B149))</f>
        <v>Fr/Jahr</v>
      </c>
      <c r="L59" s="34"/>
      <c r="M59" s="34"/>
      <c r="N59" s="34"/>
      <c r="O59" s="34"/>
      <c r="P59" s="34"/>
      <c r="Q59" s="34"/>
      <c r="R59" s="34"/>
      <c r="S59" s="34"/>
      <c r="T59" s="34"/>
      <c r="U59" s="34"/>
      <c r="V59" s="34"/>
      <c r="W59" s="34"/>
      <c r="X59" s="34"/>
      <c r="Y59" s="34"/>
      <c r="Z59" s="34"/>
      <c r="AA59" s="34"/>
      <c r="AB59" s="34"/>
      <c r="AC59" s="34"/>
      <c r="AD59" s="34"/>
    </row>
    <row r="60" spans="1:30" s="38" customFormat="1" ht="6" customHeight="1" x14ac:dyDescent="0.2">
      <c r="A60" s="33"/>
      <c r="B60" s="112"/>
      <c r="C60" s="81"/>
      <c r="D60" s="81"/>
      <c r="E60" s="81"/>
      <c r="F60" s="81"/>
      <c r="G60" s="81"/>
      <c r="H60" s="117"/>
      <c r="I60" s="118"/>
      <c r="J60" s="118"/>
      <c r="K60" s="115"/>
      <c r="L60" s="34"/>
      <c r="M60" s="34"/>
      <c r="N60" s="34"/>
      <c r="O60" s="34"/>
      <c r="P60" s="34"/>
      <c r="Q60" s="34"/>
      <c r="R60" s="34"/>
      <c r="S60" s="34"/>
      <c r="T60" s="34"/>
      <c r="U60" s="34"/>
      <c r="V60" s="34"/>
      <c r="W60" s="34"/>
      <c r="X60" s="34"/>
      <c r="Y60" s="34"/>
      <c r="Z60" s="34"/>
      <c r="AA60" s="34"/>
      <c r="AB60" s="34"/>
      <c r="AC60" s="34"/>
      <c r="AD60" s="34"/>
    </row>
    <row r="61" spans="1:30" s="38" customFormat="1" ht="13.5" customHeight="1" x14ac:dyDescent="0.2">
      <c r="A61" s="33"/>
      <c r="B61" s="112" t="str">
        <f>IF(J1='Testi - Textes - Texte'!C1,'Testi - Textes - Texte'!B171,IF(J1='Testi - Textes - Texte'!C2,'Testi - Textes - Texte'!B172,'Testi - Textes - Texte'!B173))</f>
        <v>Kosten pro kWh im Eigenverbrauch</v>
      </c>
      <c r="C61" s="81"/>
      <c r="D61" s="81"/>
      <c r="E61" s="81"/>
      <c r="F61" s="123">
        <f>J18</f>
        <v>17400</v>
      </c>
      <c r="G61" s="81" t="str">
        <f>IF(J1='Testi - Textes - Texte'!C1,'Testi - Textes - Texte'!B159,IF(J1='Testi - Textes - Texte'!C2,'Testi - Textes - Texte'!B160,'Testi - Textes - Texte'!B161))</f>
        <v>kWh à</v>
      </c>
      <c r="H61" s="117"/>
      <c r="I61" s="118"/>
      <c r="J61" s="179">
        <f>J59*100/(J14*H18/100)</f>
        <v>10.019491256823548</v>
      </c>
      <c r="K61" s="126" t="str">
        <f>IF(J1='Testi - Textes - Texte'!C1,'Testi - Textes - Texte'!B175,IF(J1='Testi - Textes - Texte'!C2,'Testi - Textes - Texte'!B176,'Testi - Textes - Texte'!B177))</f>
        <v>Rp/kWh</v>
      </c>
      <c r="L61" s="34"/>
      <c r="M61" s="47"/>
      <c r="N61" s="34"/>
      <c r="O61" s="34"/>
      <c r="P61" s="34"/>
      <c r="Q61" s="34"/>
      <c r="R61" s="34"/>
      <c r="S61" s="34"/>
      <c r="T61" s="34"/>
      <c r="U61" s="34"/>
      <c r="V61" s="34"/>
      <c r="W61" s="34"/>
      <c r="X61" s="34"/>
      <c r="Y61" s="34"/>
      <c r="Z61" s="34"/>
      <c r="AA61" s="34"/>
      <c r="AB61" s="34"/>
      <c r="AC61" s="34"/>
      <c r="AD61" s="34"/>
    </row>
    <row r="62" spans="1:30" s="38" customFormat="1" ht="6.75" customHeight="1" x14ac:dyDescent="0.2">
      <c r="A62" s="33"/>
      <c r="B62" s="127"/>
      <c r="C62" s="128"/>
      <c r="D62" s="128"/>
      <c r="E62" s="128"/>
      <c r="F62" s="128"/>
      <c r="G62" s="128"/>
      <c r="H62" s="129"/>
      <c r="I62" s="130"/>
      <c r="J62" s="131"/>
      <c r="K62" s="132"/>
      <c r="L62" s="34"/>
      <c r="M62" s="34"/>
      <c r="N62" s="34"/>
      <c r="O62" s="34"/>
      <c r="P62" s="34"/>
      <c r="Q62" s="34"/>
      <c r="R62" s="34"/>
      <c r="S62" s="34"/>
      <c r="T62" s="34"/>
      <c r="U62" s="34"/>
      <c r="V62" s="34"/>
      <c r="W62" s="34"/>
      <c r="X62" s="34"/>
      <c r="Y62" s="34"/>
      <c r="Z62" s="34"/>
      <c r="AA62" s="34"/>
      <c r="AB62" s="34"/>
      <c r="AC62" s="34"/>
      <c r="AD62" s="34"/>
    </row>
    <row r="63" spans="1:30" s="38" customFormat="1" ht="9.6" customHeight="1" x14ac:dyDescent="0.2">
      <c r="A63" s="33"/>
      <c r="B63" s="133"/>
      <c r="C63" s="133"/>
      <c r="D63" s="133"/>
      <c r="E63" s="133"/>
      <c r="F63" s="133"/>
      <c r="G63" s="133"/>
      <c r="H63" s="134"/>
      <c r="I63" s="135"/>
      <c r="J63" s="136"/>
      <c r="K63" s="137"/>
      <c r="L63" s="34"/>
      <c r="M63" s="34"/>
      <c r="N63" s="34"/>
      <c r="O63" s="34"/>
      <c r="Q63" s="34"/>
      <c r="R63" s="34"/>
      <c r="S63" s="34"/>
      <c r="T63" s="34"/>
      <c r="U63" s="34"/>
      <c r="V63" s="34"/>
      <c r="W63" s="34"/>
      <c r="X63" s="34"/>
      <c r="Y63" s="34"/>
      <c r="Z63" s="34"/>
      <c r="AA63" s="34"/>
      <c r="AB63" s="34"/>
      <c r="AC63" s="34"/>
      <c r="AD63" s="34"/>
    </row>
    <row r="64" spans="1:30" s="38" customFormat="1" ht="1.9" customHeight="1" x14ac:dyDescent="0.2">
      <c r="A64" s="33"/>
      <c r="B64" s="138"/>
      <c r="C64" s="139"/>
      <c r="D64" s="139"/>
      <c r="E64" s="139"/>
      <c r="F64" s="139"/>
      <c r="G64" s="139"/>
      <c r="H64" s="140"/>
      <c r="I64" s="141"/>
      <c r="J64" s="142"/>
      <c r="K64" s="143"/>
      <c r="L64" s="34"/>
      <c r="M64" s="34"/>
      <c r="N64" s="34"/>
      <c r="O64" s="34"/>
      <c r="P64" s="34"/>
      <c r="Q64" s="34"/>
      <c r="R64" s="34"/>
      <c r="S64" s="34"/>
      <c r="T64" s="34"/>
      <c r="U64" s="34"/>
      <c r="V64" s="34"/>
      <c r="W64" s="34"/>
      <c r="X64" s="34"/>
      <c r="Y64" s="34"/>
      <c r="Z64" s="34"/>
      <c r="AA64" s="34"/>
      <c r="AB64" s="34"/>
      <c r="AC64" s="34"/>
      <c r="AD64" s="34"/>
    </row>
    <row r="65" spans="1:30" s="38" customFormat="1" ht="1.9" customHeight="1" x14ac:dyDescent="0.2">
      <c r="A65" s="33"/>
      <c r="B65" s="144"/>
      <c r="C65" s="133"/>
      <c r="D65" s="133"/>
      <c r="E65" s="133"/>
      <c r="F65" s="133"/>
      <c r="G65" s="133"/>
      <c r="H65" s="134"/>
      <c r="I65" s="135"/>
      <c r="J65" s="136"/>
      <c r="K65" s="145"/>
      <c r="L65" s="34"/>
      <c r="M65" s="34"/>
      <c r="N65" s="34"/>
      <c r="O65" s="34"/>
      <c r="P65" s="34"/>
      <c r="Q65" s="34"/>
      <c r="R65" s="34"/>
      <c r="S65" s="34"/>
      <c r="T65" s="34"/>
      <c r="U65" s="34"/>
      <c r="V65" s="34"/>
      <c r="W65" s="34"/>
      <c r="X65" s="34"/>
      <c r="Y65" s="34"/>
      <c r="Z65" s="34"/>
      <c r="AA65" s="34"/>
      <c r="AB65" s="34"/>
      <c r="AC65" s="34"/>
      <c r="AD65" s="34"/>
    </row>
    <row r="66" spans="1:30" s="38" customFormat="1" ht="10.5" customHeight="1" x14ac:dyDescent="0.2">
      <c r="A66" s="33"/>
      <c r="B66" s="146" t="str">
        <f>IF(J1='Testi - Textes - Texte'!C1,'Testi - Textes - Texte'!B179,IF(J1='Testi - Textes - Texte'!C2,'Testi - Textes - Texte'!B180,'Testi - Textes - Texte'!B181))</f>
        <v>Aufwand für Messung, Abrechnung und Verwaltung (Stromnebenkosten):</v>
      </c>
      <c r="C66" s="133"/>
      <c r="D66" s="133"/>
      <c r="E66" s="133"/>
      <c r="F66" s="133"/>
      <c r="G66" s="133"/>
      <c r="H66" s="134"/>
      <c r="I66" s="135"/>
      <c r="J66" s="147"/>
      <c r="K66" s="148"/>
      <c r="L66" s="48"/>
      <c r="M66" s="34"/>
      <c r="N66" s="34"/>
      <c r="O66" s="34"/>
      <c r="P66" s="34"/>
      <c r="Q66" s="34"/>
      <c r="R66" s="34"/>
      <c r="S66" s="34"/>
      <c r="T66" s="34"/>
      <c r="U66" s="34"/>
      <c r="V66" s="34"/>
      <c r="W66" s="34"/>
      <c r="X66" s="34"/>
      <c r="Y66" s="34"/>
      <c r="Z66" s="34"/>
      <c r="AA66" s="34"/>
      <c r="AB66" s="34"/>
      <c r="AC66" s="34"/>
      <c r="AD66" s="34"/>
    </row>
    <row r="67" spans="1:30" s="38" customFormat="1" ht="6.75" hidden="1" customHeight="1" x14ac:dyDescent="0.2">
      <c r="A67" s="33"/>
      <c r="B67" s="146"/>
      <c r="C67" s="133"/>
      <c r="D67" s="133"/>
      <c r="E67" s="133"/>
      <c r="F67" s="133"/>
      <c r="G67" s="133"/>
      <c r="H67" s="134"/>
      <c r="I67" s="135"/>
      <c r="J67" s="147"/>
      <c r="K67" s="148"/>
      <c r="L67" s="34"/>
      <c r="M67" s="34"/>
      <c r="N67" s="34"/>
      <c r="O67" s="34"/>
      <c r="P67" s="34"/>
      <c r="Q67" s="34"/>
      <c r="R67" s="34"/>
      <c r="S67" s="34"/>
      <c r="T67" s="34"/>
      <c r="U67" s="34"/>
      <c r="V67" s="34"/>
      <c r="W67" s="34"/>
      <c r="X67" s="34"/>
      <c r="Y67" s="34"/>
      <c r="Z67" s="34"/>
      <c r="AA67" s="34"/>
      <c r="AB67" s="34"/>
      <c r="AC67" s="34"/>
      <c r="AD67" s="34"/>
    </row>
    <row r="68" spans="1:30" s="38" customFormat="1" ht="13.5" customHeight="1" x14ac:dyDescent="0.2">
      <c r="A68" s="33"/>
      <c r="B68" s="144" t="str">
        <f>IF(J1='Testi - Textes - Texte'!C1,'Testi - Textes - Texte'!B187,IF(J1='Testi - Textes - Texte'!C2,'Testi - Textes - Texte'!B188,'Testi - Textes - Texte'!B189))</f>
        <v>Eigenverbrauch der Liegenschaft pro Jahr</v>
      </c>
      <c r="C68" s="133"/>
      <c r="D68" s="133"/>
      <c r="E68" s="133"/>
      <c r="F68" s="133"/>
      <c r="G68" s="149">
        <f>J18</f>
        <v>17400</v>
      </c>
      <c r="H68" s="150" t="str">
        <f>IF(J1='Testi - Textes - Texte'!C1,'Testi - Textes - Texte'!B183,IF(J1='Testi - Textes - Texte'!C2,'Testi - Textes - Texte'!B184,'Testi - Textes - Texte'!B185))</f>
        <v>kWh/Jahr</v>
      </c>
      <c r="I68" s="135"/>
      <c r="J68" s="147"/>
      <c r="K68" s="148"/>
      <c r="L68" s="34"/>
      <c r="M68" s="34"/>
      <c r="N68" s="34"/>
      <c r="O68" s="34"/>
      <c r="P68" s="34"/>
      <c r="Q68" s="34"/>
      <c r="R68" s="34"/>
      <c r="S68" s="34"/>
      <c r="T68" s="34"/>
      <c r="U68" s="34"/>
      <c r="V68" s="34"/>
      <c r="W68" s="34"/>
      <c r="X68" s="34"/>
      <c r="Y68" s="34"/>
      <c r="Z68" s="34"/>
      <c r="AA68" s="34"/>
      <c r="AB68" s="34"/>
      <c r="AC68" s="34"/>
      <c r="AD68" s="34"/>
    </row>
    <row r="69" spans="1:30" s="38" customFormat="1" ht="13.5" customHeight="1" x14ac:dyDescent="0.2">
      <c r="A69" s="33"/>
      <c r="B69" s="151" t="str">
        <f>IF(J1='Testi - Textes - Texte'!C1,'Testi - Textes - Texte'!B191,IF(J1='Testi - Textes - Texte'!C2,'Testi - Textes - Texte'!B192,'Testi - Textes - Texte'!B193))</f>
        <v xml:space="preserve">Kosten Messung, Abrechung und Verwaltung pro Jahr </v>
      </c>
      <c r="C69" s="152"/>
      <c r="D69" s="152"/>
      <c r="E69" s="152"/>
      <c r="F69" s="133"/>
      <c r="G69" s="172">
        <v>800</v>
      </c>
      <c r="H69" s="152" t="str">
        <f>IF(J1='Testi - Textes - Texte'!C1,'Testi - Textes - Texte'!B147,IF(J1='Testi - Textes - Texte'!C2,'Testi - Textes - Texte'!B148,'Testi - Textes - Texte'!B149))</f>
        <v>Fr/Jahr</v>
      </c>
      <c r="I69" s="135"/>
      <c r="J69" s="147"/>
      <c r="K69" s="148"/>
      <c r="L69" s="34"/>
      <c r="M69" s="34"/>
      <c r="N69" s="34"/>
      <c r="O69" s="34"/>
      <c r="P69" s="34"/>
      <c r="Q69" s="34"/>
      <c r="R69" s="34"/>
      <c r="S69" s="34"/>
      <c r="T69" s="34"/>
      <c r="U69" s="34"/>
      <c r="V69" s="34"/>
      <c r="W69" s="34"/>
      <c r="X69" s="34"/>
      <c r="Y69" s="34"/>
      <c r="Z69" s="34"/>
      <c r="AA69" s="34"/>
      <c r="AB69" s="34"/>
      <c r="AC69" s="34"/>
      <c r="AD69" s="34"/>
    </row>
    <row r="70" spans="1:30" s="38" customFormat="1" ht="13.5" customHeight="1" x14ac:dyDescent="0.2">
      <c r="A70" s="33"/>
      <c r="B70" s="151" t="str">
        <f>IF(J1='Testi - Textes - Texte'!C1,'Testi - Textes - Texte'!B195,IF(J1='Testi - Textes - Texte'!C2,'Testi - Textes - Texte'!B196,'Testi - Textes - Texte'!B197))</f>
        <v>Kosten Messung, Abrechung und Verwaltung, verbrauchsbezogen</v>
      </c>
      <c r="C70" s="152"/>
      <c r="D70" s="152"/>
      <c r="E70" s="152"/>
      <c r="F70" s="133"/>
      <c r="G70" s="180">
        <f>G69/G68*100</f>
        <v>4.5977011494252871</v>
      </c>
      <c r="H70" s="152" t="str">
        <f>IF(J1='Testi - Textes - Texte'!C1,'Testi - Textes - Texte'!B175,IF(J1='Testi - Textes - Texte'!C2,'Testi - Textes - Texte'!B176,'Testi - Textes - Texte'!B177))</f>
        <v>Rp/kWh</v>
      </c>
      <c r="I70" s="135"/>
      <c r="J70" s="147"/>
      <c r="K70" s="154"/>
      <c r="L70" s="34"/>
      <c r="M70" s="34"/>
      <c r="N70" s="34"/>
      <c r="O70" s="34"/>
      <c r="P70" s="34"/>
      <c r="Q70" s="34"/>
      <c r="R70" s="34"/>
      <c r="S70" s="34"/>
      <c r="T70" s="34"/>
      <c r="U70" s="34"/>
      <c r="V70" s="34"/>
      <c r="W70" s="34"/>
      <c r="X70" s="34"/>
      <c r="Y70" s="34"/>
      <c r="Z70" s="34"/>
      <c r="AA70" s="34"/>
      <c r="AB70" s="34"/>
      <c r="AC70" s="34"/>
      <c r="AD70" s="34"/>
    </row>
    <row r="71" spans="1:30" s="38" customFormat="1" ht="9.75" customHeight="1" x14ac:dyDescent="0.2">
      <c r="A71" s="33"/>
      <c r="B71" s="151"/>
      <c r="C71" s="152"/>
      <c r="D71" s="152"/>
      <c r="E71" s="152"/>
      <c r="F71" s="153"/>
      <c r="G71" s="152"/>
      <c r="H71" s="134"/>
      <c r="I71" s="135"/>
      <c r="J71" s="147"/>
      <c r="K71" s="154"/>
      <c r="L71" s="34"/>
      <c r="M71" s="34"/>
      <c r="N71" s="34"/>
      <c r="O71" s="34"/>
      <c r="P71" s="34"/>
      <c r="Q71" s="34"/>
      <c r="R71" s="34"/>
      <c r="S71" s="34"/>
      <c r="T71" s="34"/>
      <c r="U71" s="34"/>
      <c r="V71" s="34"/>
      <c r="W71" s="34"/>
      <c r="X71" s="34"/>
      <c r="Y71" s="34"/>
      <c r="Z71" s="34"/>
      <c r="AA71" s="34"/>
      <c r="AB71" s="34"/>
      <c r="AC71" s="34"/>
      <c r="AD71" s="34"/>
    </row>
    <row r="72" spans="1:30" s="38" customFormat="1" ht="13.5" customHeight="1" x14ac:dyDescent="0.2">
      <c r="A72" s="33"/>
      <c r="B72" s="155" t="str">
        <f>IF(J1='Testi - Textes - Texte'!C1,'Testi - Textes - Texte'!B199,IF(J1='Testi - Textes - Texte'!C2,'Testi - Textes - Texte'!B200,'Testi - Textes - Texte'!B201))</f>
        <v>Preisberechnung, inkl. Stromnebenkosten gemäss Renditeteilung:</v>
      </c>
      <c r="C72" s="133"/>
      <c r="D72" s="133"/>
      <c r="E72" s="133"/>
      <c r="F72" s="133"/>
      <c r="G72" s="133"/>
      <c r="H72" s="134"/>
      <c r="I72" s="135"/>
      <c r="J72" s="147"/>
      <c r="K72" s="154"/>
      <c r="L72" s="34"/>
      <c r="M72" s="34"/>
      <c r="N72" s="34"/>
      <c r="O72" s="34"/>
      <c r="P72" s="34"/>
      <c r="Q72" s="34"/>
      <c r="R72" s="34"/>
      <c r="S72" s="34"/>
      <c r="T72" s="34"/>
      <c r="U72" s="34"/>
      <c r="V72" s="34"/>
      <c r="W72" s="34"/>
      <c r="X72" s="34"/>
      <c r="Y72" s="34"/>
      <c r="Z72" s="34"/>
      <c r="AA72" s="34"/>
      <c r="AB72" s="34"/>
      <c r="AC72" s="34"/>
      <c r="AD72" s="34"/>
    </row>
    <row r="73" spans="1:30" s="38" customFormat="1" ht="3.75" customHeight="1" x14ac:dyDescent="0.2">
      <c r="A73" s="33"/>
      <c r="B73" s="155"/>
      <c r="C73" s="133"/>
      <c r="D73" s="133"/>
      <c r="E73" s="133"/>
      <c r="F73" s="133"/>
      <c r="G73" s="133"/>
      <c r="H73" s="134"/>
      <c r="I73" s="135"/>
      <c r="J73" s="147"/>
      <c r="K73" s="154"/>
      <c r="L73" s="34"/>
      <c r="M73" s="34"/>
      <c r="N73" s="34"/>
      <c r="O73" s="34"/>
      <c r="P73" s="34"/>
      <c r="Q73" s="34"/>
      <c r="R73" s="34"/>
      <c r="S73" s="34"/>
      <c r="T73" s="34"/>
      <c r="U73" s="34"/>
      <c r="V73" s="34"/>
      <c r="W73" s="34"/>
      <c r="X73" s="34"/>
      <c r="Y73" s="34"/>
      <c r="Z73" s="34"/>
      <c r="AA73" s="34"/>
      <c r="AB73" s="34"/>
      <c r="AC73" s="34"/>
      <c r="AD73" s="34"/>
    </row>
    <row r="74" spans="1:30" s="38" customFormat="1" ht="13.5" customHeight="1" x14ac:dyDescent="0.2">
      <c r="A74" s="33"/>
      <c r="B74" s="151" t="str">
        <f>IF(J1='Testi - Textes - Texte'!C1,'Testi - Textes - Texte'!B203,IF(J1='Testi - Textes - Texte'!C2,'Testi - Textes - Texte'!B204,'Testi - Textes - Texte'!B205))</f>
        <v>a) Interne Kosten: Kosten pro kWh im Eigenverbrauch inkl. Stromnebenkosten</v>
      </c>
      <c r="C74" s="133"/>
      <c r="D74" s="133"/>
      <c r="E74" s="133"/>
      <c r="F74" s="133"/>
      <c r="G74" s="171">
        <f>G70+J61</f>
        <v>14.617192406248835</v>
      </c>
      <c r="H74" s="152" t="str">
        <f>IF(J1='Testi - Textes - Texte'!C1,'Testi - Textes - Texte'!B175,IF(J1='Testi - Textes - Texte'!C2,'Testi - Textes - Texte'!B176,'Testi - Textes - Texte'!B177))</f>
        <v>Rp/kWh</v>
      </c>
      <c r="I74" s="135"/>
      <c r="J74" s="147"/>
      <c r="K74" s="154"/>
      <c r="L74" s="34"/>
      <c r="M74" s="34"/>
      <c r="N74" s="34"/>
      <c r="O74" s="34"/>
      <c r="P74" s="34"/>
      <c r="Q74" s="34"/>
      <c r="R74" s="34"/>
      <c r="S74" s="34"/>
      <c r="T74" s="34"/>
      <c r="U74" s="34"/>
      <c r="V74" s="34"/>
      <c r="W74" s="34"/>
      <c r="X74" s="34"/>
      <c r="Y74" s="34"/>
      <c r="Z74" s="34"/>
      <c r="AA74" s="34"/>
      <c r="AB74" s="34"/>
      <c r="AC74" s="34"/>
      <c r="AD74" s="34"/>
    </row>
    <row r="75" spans="1:30" s="38" customFormat="1" ht="5.25" customHeight="1" x14ac:dyDescent="0.2">
      <c r="A75" s="33"/>
      <c r="B75" s="151"/>
      <c r="C75" s="133"/>
      <c r="D75" s="133"/>
      <c r="E75" s="133"/>
      <c r="F75" s="133"/>
      <c r="G75" s="171"/>
      <c r="H75" s="134"/>
      <c r="I75" s="135"/>
      <c r="J75" s="147"/>
      <c r="K75" s="154"/>
      <c r="L75" s="34"/>
      <c r="M75" s="34"/>
      <c r="N75" s="34"/>
      <c r="O75" s="34"/>
      <c r="P75" s="34"/>
      <c r="Q75" s="34"/>
      <c r="R75" s="34"/>
      <c r="S75" s="34"/>
      <c r="T75" s="34"/>
      <c r="U75" s="34"/>
      <c r="V75" s="34"/>
      <c r="W75" s="34"/>
      <c r="X75" s="34"/>
      <c r="Y75" s="34"/>
      <c r="Z75" s="34"/>
      <c r="AA75" s="34"/>
      <c r="AB75" s="34"/>
      <c r="AC75" s="34"/>
      <c r="AD75" s="34"/>
    </row>
    <row r="76" spans="1:30" s="38" customFormat="1" ht="13.5" customHeight="1" x14ac:dyDescent="0.2">
      <c r="A76" s="33"/>
      <c r="B76" s="151" t="str">
        <f>IF(J1='Testi - Textes - Texte'!C1,'Testi - Textes - Texte'!B207,IF(J1='Testi - Textes - Texte'!C2,'Testi - Textes - Texte'!B208,'Testi - Textes - Texte'!B209))</f>
        <v>b) Kosten externes Standardstromprodukt 2)</v>
      </c>
      <c r="C76" s="133"/>
      <c r="D76" s="133"/>
      <c r="E76" s="133"/>
      <c r="F76" s="133"/>
      <c r="G76" s="171">
        <f>H30</f>
        <v>32.1</v>
      </c>
      <c r="H76" s="152" t="str">
        <f>IF(J1='Testi - Textes - Texte'!C1,'Testi - Textes - Texte'!B175,IF(J1='Testi - Textes - Texte'!C2,'Testi - Textes - Texte'!B176,'Testi - Textes - Texte'!B177))</f>
        <v>Rp/kWh</v>
      </c>
      <c r="I76" s="135"/>
      <c r="J76" s="147"/>
      <c r="K76" s="154"/>
      <c r="L76" s="34"/>
      <c r="M76" s="34"/>
      <c r="N76" s="34"/>
      <c r="O76" s="34"/>
      <c r="P76" s="34"/>
      <c r="Q76" s="34"/>
      <c r="R76" s="34"/>
      <c r="S76" s="34"/>
      <c r="T76" s="34"/>
      <c r="U76" s="34"/>
      <c r="V76" s="34"/>
      <c r="W76" s="34"/>
      <c r="X76" s="34"/>
      <c r="Y76" s="34"/>
      <c r="Z76" s="34"/>
      <c r="AA76" s="34"/>
      <c r="AB76" s="34"/>
      <c r="AC76" s="34"/>
      <c r="AD76" s="34"/>
    </row>
    <row r="77" spans="1:30" s="38" customFormat="1" ht="3.75" customHeight="1" x14ac:dyDescent="0.2">
      <c r="A77" s="33"/>
      <c r="B77" s="151"/>
      <c r="C77" s="133"/>
      <c r="D77" s="133"/>
      <c r="E77" s="133"/>
      <c r="F77" s="133"/>
      <c r="G77" s="171"/>
      <c r="H77" s="134"/>
      <c r="I77" s="135"/>
      <c r="J77" s="147"/>
      <c r="K77" s="154"/>
      <c r="L77" s="34"/>
      <c r="M77" s="34"/>
      <c r="N77" s="34"/>
      <c r="O77" s="34"/>
      <c r="P77" s="34"/>
      <c r="Q77" s="34"/>
      <c r="R77" s="34"/>
      <c r="S77" s="34"/>
      <c r="T77" s="34"/>
      <c r="U77" s="34"/>
      <c r="V77" s="34"/>
      <c r="W77" s="34"/>
      <c r="X77" s="34"/>
      <c r="Y77" s="34"/>
      <c r="Z77" s="34"/>
      <c r="AA77" s="34"/>
      <c r="AB77" s="34"/>
      <c r="AC77" s="34"/>
      <c r="AD77" s="34"/>
    </row>
    <row r="78" spans="1:30" s="38" customFormat="1" ht="12" customHeight="1" x14ac:dyDescent="0.2">
      <c r="A78" s="33"/>
      <c r="B78" s="151" t="str">
        <f>IF(J1='Testi - Textes - Texte'!C1,'Testi - Textes - Texte'!B211,IF(J1='Testi - Textes - Texte'!C2,'Testi - Textes - Texte'!B212,'Testi - Textes - Texte'!B213))</f>
        <v>Mittelwert aus a) und b): zulässige Grenze für internen Stromtarif</v>
      </c>
      <c r="C78" s="133"/>
      <c r="D78" s="133"/>
      <c r="E78" s="133"/>
      <c r="F78" s="133"/>
      <c r="G78" s="171">
        <f>IF(G74&gt;G76,G76,(G76+G74)/2)</f>
        <v>23.358596203124417</v>
      </c>
      <c r="H78" s="152" t="str">
        <f>IF(J1='Testi - Textes - Texte'!C1,'Testi - Textes - Texte'!B175,IF(J1='Testi - Textes - Texte'!C2,'Testi - Textes - Texte'!B176,'Testi - Textes - Texte'!B177))</f>
        <v>Rp/kWh</v>
      </c>
      <c r="I78" s="135"/>
      <c r="J78" s="147"/>
      <c r="K78" s="154"/>
      <c r="L78" s="34"/>
      <c r="M78" s="34"/>
      <c r="N78" s="34"/>
      <c r="O78" s="34"/>
      <c r="P78" s="34"/>
      <c r="Q78" s="34"/>
      <c r="R78" s="34"/>
      <c r="S78" s="34"/>
      <c r="T78" s="34"/>
      <c r="U78" s="34"/>
      <c r="V78" s="34"/>
      <c r="W78" s="34"/>
      <c r="X78" s="34"/>
      <c r="Y78" s="34"/>
      <c r="Z78" s="34"/>
      <c r="AA78" s="34"/>
      <c r="AB78" s="34"/>
      <c r="AC78" s="34"/>
      <c r="AD78" s="34"/>
    </row>
    <row r="79" spans="1:30" s="38" customFormat="1" ht="5.25" customHeight="1" x14ac:dyDescent="0.2">
      <c r="A79" s="33"/>
      <c r="B79" s="156"/>
      <c r="C79" s="157"/>
      <c r="D79" s="157"/>
      <c r="E79" s="157"/>
      <c r="F79" s="157"/>
      <c r="G79" s="157"/>
      <c r="H79" s="158"/>
      <c r="I79" s="159"/>
      <c r="J79" s="159"/>
      <c r="K79" s="160"/>
      <c r="L79" s="34"/>
      <c r="M79" s="34"/>
      <c r="N79" s="34"/>
      <c r="O79" s="34"/>
      <c r="P79" s="34"/>
      <c r="Q79" s="34"/>
      <c r="R79" s="34"/>
      <c r="S79" s="34"/>
      <c r="T79" s="34"/>
      <c r="U79" s="34"/>
      <c r="V79" s="34"/>
      <c r="W79" s="34"/>
      <c r="X79" s="34"/>
      <c r="Y79" s="34"/>
      <c r="Z79" s="34"/>
      <c r="AA79" s="34"/>
      <c r="AB79" s="34"/>
      <c r="AC79" s="34"/>
      <c r="AD79" s="34"/>
    </row>
    <row r="80" spans="1:30" s="38" customFormat="1" ht="6.75" customHeight="1" x14ac:dyDescent="0.2">
      <c r="A80" s="33"/>
      <c r="B80" s="161"/>
      <c r="C80" s="139"/>
      <c r="D80" s="139"/>
      <c r="E80" s="139"/>
      <c r="F80" s="139"/>
      <c r="G80" s="139"/>
      <c r="H80" s="140"/>
      <c r="I80" s="141"/>
      <c r="J80" s="141"/>
      <c r="K80" s="143"/>
      <c r="L80" s="34"/>
      <c r="M80" s="34"/>
      <c r="N80" s="34"/>
      <c r="O80" s="34"/>
      <c r="P80" s="34"/>
      <c r="Q80" s="34"/>
      <c r="R80" s="34"/>
      <c r="S80" s="34"/>
      <c r="T80" s="34"/>
      <c r="U80" s="34"/>
      <c r="V80" s="34"/>
      <c r="W80" s="34"/>
      <c r="X80" s="34"/>
      <c r="Y80" s="34"/>
      <c r="Z80" s="34"/>
      <c r="AA80" s="34"/>
      <c r="AB80" s="34"/>
      <c r="AC80" s="34"/>
      <c r="AD80" s="34"/>
    </row>
    <row r="81" spans="1:30" s="38" customFormat="1" ht="13.5" customHeight="1" x14ac:dyDescent="0.2">
      <c r="A81" s="33"/>
      <c r="B81" s="155" t="str">
        <f>IF(J1='Testi - Textes - Texte'!C1,'Testi - Textes - Texte'!B215,IF(J1='Testi - Textes - Texte'!C2,'Testi - Textes - Texte'!B216,'Testi - Textes - Texte'!B217))</f>
        <v>Interner Stromtarif zur Weiterverrechnung an Mieterinnen und Mieter, inkl. Stromnebenkosten</v>
      </c>
      <c r="C81" s="162"/>
      <c r="D81" s="162"/>
      <c r="E81" s="162"/>
      <c r="F81" s="162"/>
      <c r="G81" s="162"/>
      <c r="H81" s="163"/>
      <c r="I81" s="164"/>
      <c r="J81" s="181">
        <f>IF(J61&gt;(H30),(H30),G78)</f>
        <v>23.358596203124417</v>
      </c>
      <c r="K81" s="165" t="str">
        <f>IF(J1='Testi - Textes - Texte'!C1,'Testi - Textes - Texte'!B175,IF(J1='Testi - Textes - Texte'!C2,'Testi - Textes - Texte'!B176,'Testi - Textes - Texte'!B177))</f>
        <v>Rp/kWh</v>
      </c>
      <c r="L81" s="34"/>
      <c r="M81" s="34"/>
      <c r="N81" s="34"/>
      <c r="O81" s="34"/>
      <c r="P81" s="34"/>
      <c r="Q81" s="34"/>
      <c r="R81" s="34"/>
      <c r="S81" s="34"/>
      <c r="T81" s="34"/>
      <c r="U81" s="34"/>
      <c r="V81" s="34"/>
      <c r="W81" s="34"/>
      <c r="X81" s="34"/>
      <c r="Y81" s="34"/>
      <c r="Z81" s="34"/>
      <c r="AA81" s="34"/>
      <c r="AB81" s="34"/>
      <c r="AC81" s="34"/>
      <c r="AD81" s="34"/>
    </row>
    <row r="82" spans="1:30" s="99" customFormat="1" ht="8.25" customHeight="1" x14ac:dyDescent="0.2">
      <c r="A82" s="33"/>
      <c r="B82" s="155"/>
      <c r="C82" s="162"/>
      <c r="D82" s="162"/>
      <c r="E82" s="162"/>
      <c r="F82" s="162"/>
      <c r="G82" s="162"/>
      <c r="H82" s="163"/>
      <c r="I82" s="164"/>
      <c r="J82" s="182"/>
      <c r="K82" s="166"/>
      <c r="L82" s="100"/>
      <c r="M82" s="100"/>
      <c r="N82" s="100"/>
      <c r="O82" s="100"/>
      <c r="P82" s="100"/>
      <c r="Q82" s="100"/>
      <c r="R82" s="100"/>
      <c r="S82" s="100"/>
      <c r="T82" s="100"/>
      <c r="U82" s="100"/>
      <c r="V82" s="100"/>
      <c r="W82" s="100"/>
      <c r="X82" s="100"/>
      <c r="Y82" s="100"/>
      <c r="Z82" s="100"/>
      <c r="AA82" s="100"/>
      <c r="AB82" s="100"/>
      <c r="AC82" s="100"/>
      <c r="AD82" s="100"/>
    </row>
    <row r="83" spans="1:30" s="99" customFormat="1" ht="13.5" customHeight="1" x14ac:dyDescent="0.2">
      <c r="A83" s="33"/>
      <c r="B83" s="155" t="str">
        <f>IF(J1='Testi - Textes - Texte'!C1,'Testi - Textes - Texte'!B219,IF(J1='Testi - Textes - Texte'!C2,'Testi - Textes - Texte'!B220,'Testi - Textes - Texte'!B221))</f>
        <v>Interner Stromtarif zur Weiterverrechnung an Mieterinnen und Mieter, exkl. Stromnebenkosten</v>
      </c>
      <c r="C83" s="162"/>
      <c r="D83" s="162"/>
      <c r="E83" s="162"/>
      <c r="F83" s="162"/>
      <c r="G83" s="162"/>
      <c r="H83" s="163"/>
      <c r="I83" s="164"/>
      <c r="J83" s="181">
        <f>IF(J61&gt;(H30),(H30),G78-G70)</f>
        <v>18.76089505369913</v>
      </c>
      <c r="K83" s="165" t="str">
        <f>IF(J1='Testi - Textes - Texte'!C1,'Testi - Textes - Texte'!B175,IF(J1='Testi - Textes - Texte'!C2,'Testi - Textes - Texte'!B176,'Testi - Textes - Texte'!B177))</f>
        <v>Rp/kWh</v>
      </c>
      <c r="L83" s="100"/>
      <c r="M83" s="100"/>
      <c r="N83" s="100"/>
      <c r="O83" s="100"/>
      <c r="P83" s="100"/>
      <c r="Q83" s="100"/>
      <c r="R83" s="100"/>
      <c r="S83" s="100"/>
      <c r="T83" s="100"/>
      <c r="U83" s="100"/>
      <c r="V83" s="100"/>
      <c r="W83" s="100"/>
      <c r="X83" s="100"/>
      <c r="Y83" s="100"/>
      <c r="Z83" s="100"/>
      <c r="AA83" s="100"/>
      <c r="AB83" s="100"/>
      <c r="AC83" s="100"/>
      <c r="AD83" s="100"/>
    </row>
    <row r="84" spans="1:30" s="38" customFormat="1" ht="8.25" customHeight="1" x14ac:dyDescent="0.2">
      <c r="A84" s="33"/>
      <c r="B84" s="127"/>
      <c r="C84" s="128"/>
      <c r="D84" s="128"/>
      <c r="E84" s="128"/>
      <c r="F84" s="128"/>
      <c r="G84" s="128"/>
      <c r="H84" s="129"/>
      <c r="I84" s="130"/>
      <c r="J84" s="130"/>
      <c r="K84" s="132"/>
      <c r="L84" s="34"/>
      <c r="M84" s="34"/>
      <c r="N84" s="34"/>
      <c r="O84" s="34"/>
      <c r="P84" s="34"/>
      <c r="Q84" s="34"/>
      <c r="R84" s="34"/>
      <c r="S84" s="34"/>
      <c r="T84" s="34"/>
      <c r="U84" s="34"/>
      <c r="V84" s="34"/>
      <c r="W84" s="34"/>
      <c r="X84" s="34"/>
      <c r="Y84" s="34"/>
      <c r="Z84" s="34"/>
      <c r="AA84" s="34"/>
      <c r="AB84" s="34"/>
      <c r="AC84" s="34"/>
      <c r="AD84" s="34"/>
    </row>
    <row r="85" spans="1:30" s="38" customFormat="1" ht="25.5" customHeight="1" x14ac:dyDescent="0.2">
      <c r="A85" s="33"/>
      <c r="B85" s="185" t="str">
        <f>IF(J1='Testi - Textes - Texte'!C1,'Testi - Textes - Texte'!B223,IF(J1='Testi - Textes - Texte'!C2,'Testi - Textes - Texte'!B224,'Testi - Textes - Texte'!B225))</f>
        <v>1) In der Regel kann von 960 KWh/kWp ausgegangen werden. Hier wird mit einer jährlichen Altersdegression von 0.5% gerechnet.</v>
      </c>
      <c r="C85" s="186"/>
      <c r="D85" s="186"/>
      <c r="E85" s="186"/>
      <c r="F85" s="186"/>
      <c r="G85" s="186"/>
      <c r="H85" s="186"/>
      <c r="I85" s="186"/>
      <c r="J85" s="186"/>
      <c r="K85" s="186"/>
      <c r="L85" s="35"/>
      <c r="M85" s="35"/>
      <c r="N85" s="35"/>
      <c r="O85" s="35"/>
      <c r="P85" s="35"/>
      <c r="Q85" s="35"/>
      <c r="R85" s="35"/>
      <c r="S85" s="35"/>
      <c r="T85" s="35"/>
      <c r="U85" s="35"/>
      <c r="V85" s="35"/>
      <c r="W85" s="35"/>
      <c r="X85" s="35"/>
      <c r="Y85" s="35"/>
      <c r="Z85" s="35"/>
      <c r="AA85" s="35"/>
      <c r="AB85" s="35"/>
      <c r="AC85" s="35"/>
      <c r="AD85" s="35"/>
    </row>
    <row r="86" spans="1:30" s="38" customFormat="1" ht="12.75" customHeight="1" x14ac:dyDescent="0.2">
      <c r="A86" s="33"/>
      <c r="B86" s="185" t="str">
        <f>IF(J1='Testi - Textes - Texte'!C1,'Testi - Textes - Texte'!B227,IF(J1='Testi - Textes - Texte'!C2,'Testi - Textes - Texte'!B228,'Testi - Textes - Texte'!B229))</f>
        <v>2) Mix aus Hochtarif (11/14) und Niedertarif (3/14)</v>
      </c>
      <c r="C86" s="186"/>
      <c r="D86" s="186"/>
      <c r="E86" s="186"/>
      <c r="F86" s="186"/>
      <c r="G86" s="186"/>
      <c r="H86" s="186"/>
      <c r="I86" s="186"/>
      <c r="J86" s="186"/>
      <c r="K86" s="186"/>
      <c r="L86" s="35"/>
      <c r="M86" s="35"/>
      <c r="N86" s="35"/>
      <c r="O86" s="35"/>
      <c r="P86" s="35"/>
      <c r="Q86" s="35"/>
      <c r="R86" s="35"/>
      <c r="S86" s="35"/>
      <c r="T86" s="35"/>
      <c r="U86" s="35"/>
      <c r="V86" s="35"/>
      <c r="W86" s="35"/>
      <c r="X86" s="35"/>
      <c r="Y86" s="35"/>
      <c r="Z86" s="35"/>
      <c r="AA86" s="35"/>
      <c r="AB86" s="35"/>
      <c r="AC86" s="35"/>
      <c r="AD86" s="35"/>
    </row>
    <row r="87" spans="1:30" s="38" customFormat="1" ht="39.75" customHeight="1" x14ac:dyDescent="0.2">
      <c r="A87" s="89"/>
      <c r="B87" s="186"/>
      <c r="C87" s="186"/>
      <c r="D87" s="186"/>
      <c r="E87" s="186"/>
      <c r="F87" s="186"/>
      <c r="G87" s="186"/>
      <c r="H87" s="186"/>
      <c r="I87" s="186"/>
      <c r="J87" s="186"/>
      <c r="K87" s="186"/>
      <c r="L87" s="35"/>
      <c r="M87" s="35"/>
      <c r="N87" s="35"/>
      <c r="O87" s="35"/>
      <c r="P87" s="35"/>
      <c r="Q87" s="35"/>
      <c r="R87" s="35"/>
      <c r="S87" s="35"/>
      <c r="T87" s="35"/>
      <c r="U87" s="35"/>
      <c r="V87" s="35"/>
      <c r="W87" s="35"/>
      <c r="X87" s="35"/>
      <c r="Y87" s="35"/>
      <c r="Z87" s="35"/>
      <c r="AA87" s="35"/>
      <c r="AB87" s="35"/>
      <c r="AC87" s="35"/>
      <c r="AD87" s="35"/>
    </row>
    <row r="88" spans="1:30" s="38" customFormat="1" x14ac:dyDescent="0.2">
      <c r="A88" s="89"/>
      <c r="B88" s="185" t="str">
        <f>IF(J1='Testi - Textes - Texte'!C1,'Testi - Textes - Texte'!B231,IF(J1='Testi - Textes - Texte'!C2,'Testi - Textes - Texte'!B232,'Testi - Textes - Texte'!B233))</f>
        <v>3) Abschreibeperiode von 25 Jahren und einer Rendite von maximal 0.5% mehr als der aktuelle Referenzzinssatz.</v>
      </c>
      <c r="C88" s="186"/>
      <c r="D88" s="186"/>
      <c r="E88" s="186"/>
      <c r="F88" s="186"/>
      <c r="G88" s="186"/>
      <c r="H88" s="186"/>
      <c r="I88" s="186"/>
      <c r="J88" s="186"/>
      <c r="K88" s="186"/>
      <c r="L88" s="35"/>
      <c r="M88" s="35"/>
      <c r="N88" s="35"/>
      <c r="O88" s="35"/>
      <c r="P88" s="35"/>
      <c r="Q88" s="35"/>
      <c r="R88" s="35"/>
      <c r="S88" s="35"/>
      <c r="T88" s="35"/>
      <c r="U88" s="35"/>
      <c r="V88" s="35"/>
      <c r="W88" s="35"/>
      <c r="X88" s="35"/>
      <c r="Y88" s="35"/>
      <c r="Z88" s="35"/>
      <c r="AA88" s="35"/>
      <c r="AB88" s="35"/>
      <c r="AC88" s="35"/>
      <c r="AD88" s="35"/>
    </row>
    <row r="89" spans="1:30" s="86" customFormat="1" ht="48.75" customHeight="1" x14ac:dyDescent="0.2">
      <c r="A89" s="89"/>
      <c r="B89" s="186"/>
      <c r="C89" s="186"/>
      <c r="D89" s="186"/>
      <c r="E89" s="186"/>
      <c r="F89" s="186"/>
      <c r="G89" s="186"/>
      <c r="H89" s="186"/>
      <c r="I89" s="186"/>
      <c r="J89" s="186"/>
      <c r="K89" s="186"/>
      <c r="L89" s="87"/>
      <c r="M89" s="87"/>
      <c r="N89" s="87"/>
      <c r="O89" s="87"/>
      <c r="P89" s="87"/>
      <c r="Q89" s="87"/>
      <c r="R89" s="87"/>
      <c r="S89" s="87"/>
      <c r="T89" s="87"/>
      <c r="U89" s="87"/>
      <c r="V89" s="87"/>
      <c r="W89" s="87"/>
      <c r="X89" s="87"/>
      <c r="Y89" s="87"/>
      <c r="Z89" s="87"/>
      <c r="AA89" s="87"/>
      <c r="AB89" s="87"/>
      <c r="AC89" s="87"/>
      <c r="AD89" s="87"/>
    </row>
    <row r="90" spans="1:30" s="38" customFormat="1" x14ac:dyDescent="0.2">
      <c r="A90" s="33"/>
      <c r="B90" s="187" t="str">
        <f>IF(J1='Testi - Textes - Texte'!C1,'Testi - Textes - Texte'!B235,IF(J1='Testi - Textes - Texte'!C2,'Testi - Textes - Texte'!B236,'Testi - Textes - Texte'!B237))</f>
        <v>4) Für die Betriebskosten darf nur solange ein Pauschalwert eingesetzt werden als keine effektiven Kosten vorliegen.</v>
      </c>
      <c r="C90" s="188"/>
      <c r="D90" s="188"/>
      <c r="E90" s="188"/>
      <c r="F90" s="188"/>
      <c r="G90" s="188"/>
      <c r="H90" s="188"/>
      <c r="I90" s="188"/>
      <c r="J90" s="188"/>
      <c r="K90" s="188"/>
      <c r="L90" s="35"/>
      <c r="M90" s="35"/>
      <c r="N90" s="35"/>
      <c r="O90" s="35"/>
      <c r="P90" s="35"/>
      <c r="Q90" s="35"/>
      <c r="R90" s="35"/>
      <c r="S90" s="35"/>
      <c r="T90" s="35"/>
      <c r="U90" s="35"/>
      <c r="V90" s="35"/>
      <c r="W90" s="35"/>
      <c r="X90" s="35"/>
      <c r="Y90" s="35"/>
      <c r="Z90" s="35"/>
      <c r="AA90" s="35"/>
      <c r="AB90" s="35"/>
      <c r="AC90" s="35"/>
      <c r="AD90" s="35"/>
    </row>
    <row r="91" spans="1:30" s="91" customFormat="1" ht="18" customHeight="1" x14ac:dyDescent="0.2">
      <c r="A91" s="33"/>
      <c r="B91" s="90"/>
      <c r="L91" s="92"/>
      <c r="M91" s="92"/>
      <c r="N91" s="92"/>
      <c r="O91" s="92"/>
      <c r="P91" s="92"/>
      <c r="Q91" s="92"/>
      <c r="R91" s="92"/>
      <c r="S91" s="92"/>
      <c r="T91" s="92"/>
      <c r="U91" s="92"/>
      <c r="V91" s="92"/>
      <c r="W91" s="92"/>
      <c r="X91" s="92"/>
      <c r="Y91" s="92"/>
      <c r="Z91" s="92"/>
      <c r="AA91" s="92"/>
      <c r="AB91" s="92"/>
      <c r="AC91" s="92"/>
      <c r="AD91" s="92"/>
    </row>
    <row r="92" spans="1:30" s="93" customFormat="1" ht="15.6" customHeight="1" x14ac:dyDescent="0.2">
      <c r="A92" s="96"/>
      <c r="B92" s="184" t="str">
        <f>IF(J1='Testi - Textes - Texte'!C1,'Testi - Textes - Texte'!B323,IF(J1='Testi - Textes - Texte'!C2,'Testi - Textes - Texte'!B324,'Testi - Textes - Texte'!B325))</f>
        <v>Disclaimer</v>
      </c>
      <c r="C92" s="184"/>
      <c r="D92" s="184"/>
      <c r="E92" s="184"/>
      <c r="F92" s="184"/>
      <c r="G92" s="184"/>
      <c r="H92" s="184"/>
      <c r="I92" s="184"/>
      <c r="J92" s="184"/>
      <c r="K92" s="184"/>
      <c r="L92" s="97"/>
      <c r="M92" s="98"/>
      <c r="N92" s="98"/>
      <c r="O92" s="98"/>
      <c r="P92" s="98"/>
      <c r="Q92" s="98"/>
      <c r="R92" s="98"/>
      <c r="S92" s="98"/>
      <c r="T92" s="98"/>
      <c r="U92" s="98"/>
      <c r="V92" s="98"/>
      <c r="W92" s="98"/>
      <c r="X92" s="98"/>
      <c r="Y92" s="98"/>
      <c r="Z92" s="98"/>
      <c r="AA92" s="98"/>
      <c r="AB92" s="98"/>
      <c r="AC92" s="98"/>
      <c r="AD92" s="98"/>
    </row>
    <row r="93" spans="1:30" s="93" customFormat="1" ht="42" customHeight="1" x14ac:dyDescent="0.2">
      <c r="B93" s="183" t="str">
        <f>IF(J1='Testi - Textes - Texte'!C1,'Testi - Textes - Texte'!B327,IF(J1='Testi - Textes - Texte'!C2,'Testi - Textes - Texte'!B328,'Testi - Textes - Texte'!B329))</f>
        <v>Dieses Formular soll eine Hilfe bei der Berechnung der Tarifkosten für den selbstproduzierten Strom eines ZEVs bieten. Massgeblich sind jedoch in jedem Fall die Gesetze und Verordnungen. Für den Vollzug der Eigenverbrauchsregelung sind die Eidg. Elektrizitätskommission und die Zivilgerichte zuständig. Dieses Formular ist nicht rechtsverbindlich und bindet diese Behörden nicht.</v>
      </c>
      <c r="C93" s="183"/>
      <c r="D93" s="183"/>
      <c r="E93" s="183"/>
      <c r="F93" s="183"/>
      <c r="G93" s="183"/>
      <c r="H93" s="183"/>
      <c r="I93" s="183"/>
      <c r="J93" s="183"/>
      <c r="K93" s="183"/>
    </row>
    <row r="94" spans="1:30" ht="13.5" customHeight="1" x14ac:dyDescent="0.2">
      <c r="A94" s="17"/>
      <c r="B94" s="17"/>
      <c r="C94" s="17"/>
      <c r="D94" s="17"/>
      <c r="E94" s="17"/>
      <c r="F94" s="17"/>
      <c r="G94" s="17"/>
      <c r="H94" s="19"/>
      <c r="I94" s="17"/>
      <c r="J94" s="17"/>
      <c r="K94" s="49"/>
      <c r="L94" s="49"/>
      <c r="M94" s="1"/>
      <c r="N94" s="1"/>
      <c r="O94" s="1"/>
      <c r="P94" s="1"/>
      <c r="Q94" s="1"/>
      <c r="R94" s="1"/>
      <c r="S94" s="1"/>
      <c r="T94" s="1"/>
      <c r="U94" s="1"/>
      <c r="V94" s="1"/>
      <c r="W94" s="1"/>
      <c r="X94" s="1"/>
      <c r="Y94" s="1"/>
      <c r="Z94" s="1"/>
      <c r="AA94" s="1"/>
      <c r="AB94" s="1"/>
      <c r="AC94" s="1"/>
      <c r="AD94" s="1"/>
    </row>
    <row r="95" spans="1:30" ht="13.5" customHeight="1" x14ac:dyDescent="0.2">
      <c r="K95" s="1"/>
      <c r="L95" s="1"/>
      <c r="M95" s="1"/>
      <c r="N95" s="1"/>
      <c r="O95" s="1"/>
      <c r="P95" s="1"/>
      <c r="Q95" s="1"/>
      <c r="R95" s="1"/>
      <c r="S95" s="1"/>
      <c r="T95" s="1"/>
      <c r="U95" s="1"/>
      <c r="V95" s="1"/>
      <c r="W95" s="1"/>
      <c r="X95" s="1"/>
      <c r="Y95" s="1"/>
      <c r="Z95" s="1"/>
      <c r="AA95" s="1"/>
      <c r="AB95" s="1"/>
      <c r="AC95" s="1"/>
      <c r="AD95" s="1"/>
    </row>
    <row r="96" spans="1:30" ht="13.5" customHeight="1" x14ac:dyDescent="0.2">
      <c r="K96" s="1"/>
      <c r="L96" s="1"/>
      <c r="M96" s="1"/>
      <c r="N96" s="1"/>
      <c r="O96" s="1"/>
      <c r="P96" s="1"/>
      <c r="Q96" s="1"/>
      <c r="R96" s="1"/>
      <c r="S96" s="1"/>
      <c r="T96" s="1"/>
      <c r="U96" s="1"/>
      <c r="V96" s="1"/>
      <c r="W96" s="1"/>
      <c r="X96" s="1"/>
      <c r="Y96" s="1"/>
      <c r="Z96" s="1"/>
      <c r="AA96" s="1"/>
      <c r="AB96" s="1"/>
      <c r="AC96" s="1"/>
      <c r="AD96" s="1"/>
    </row>
    <row r="97" spans="11:30" ht="13.5" customHeight="1" x14ac:dyDescent="0.2">
      <c r="K97" s="1"/>
      <c r="L97" s="1"/>
      <c r="M97" s="1"/>
      <c r="N97" s="1"/>
      <c r="O97" s="1"/>
      <c r="P97" s="1"/>
      <c r="Q97" s="1"/>
      <c r="R97" s="1"/>
      <c r="S97" s="1"/>
      <c r="T97" s="1"/>
      <c r="U97" s="1"/>
      <c r="V97" s="1"/>
      <c r="W97" s="1"/>
      <c r="X97" s="1"/>
      <c r="Y97" s="1"/>
      <c r="Z97" s="1"/>
      <c r="AA97" s="1"/>
      <c r="AB97" s="1"/>
      <c r="AC97" s="1"/>
      <c r="AD97" s="1"/>
    </row>
    <row r="98" spans="11:30" ht="13.5" customHeight="1" x14ac:dyDescent="0.2">
      <c r="K98" s="1"/>
      <c r="L98" s="1"/>
      <c r="M98" s="1"/>
      <c r="N98" s="1"/>
      <c r="O98" s="1"/>
      <c r="P98" s="1"/>
      <c r="Q98" s="1"/>
      <c r="R98" s="1"/>
      <c r="S98" s="1"/>
      <c r="T98" s="1"/>
      <c r="U98" s="1"/>
      <c r="V98" s="1"/>
      <c r="W98" s="1"/>
      <c r="X98" s="1"/>
      <c r="Y98" s="1"/>
      <c r="Z98" s="1"/>
      <c r="AA98" s="1"/>
      <c r="AB98" s="1"/>
      <c r="AC98" s="1"/>
      <c r="AD98" s="1"/>
    </row>
    <row r="99" spans="11:30" ht="13.5" customHeight="1" x14ac:dyDescent="0.2">
      <c r="K99" s="1"/>
      <c r="L99" s="1"/>
      <c r="M99" s="1"/>
      <c r="N99" s="1"/>
      <c r="O99" s="1"/>
      <c r="P99" s="1"/>
      <c r="Q99" s="1"/>
      <c r="R99" s="1"/>
      <c r="S99" s="1"/>
      <c r="T99" s="1"/>
      <c r="U99" s="1"/>
      <c r="V99" s="1"/>
      <c r="W99" s="1"/>
      <c r="X99" s="1"/>
      <c r="Y99" s="1"/>
      <c r="Z99" s="1"/>
      <c r="AA99" s="1"/>
      <c r="AB99" s="1"/>
      <c r="AC99" s="1"/>
      <c r="AD99" s="1"/>
    </row>
    <row r="100" spans="11:30" x14ac:dyDescent="0.2">
      <c r="K100" s="1"/>
      <c r="L100" s="1"/>
      <c r="M100" s="1"/>
      <c r="N100" s="1"/>
      <c r="O100" s="1"/>
      <c r="P100" s="1"/>
      <c r="Q100" s="1"/>
      <c r="R100" s="1"/>
      <c r="S100" s="1"/>
      <c r="T100" s="1"/>
      <c r="U100" s="1"/>
      <c r="V100" s="1"/>
      <c r="W100" s="1"/>
      <c r="X100" s="1"/>
      <c r="Y100" s="1"/>
      <c r="Z100" s="1"/>
      <c r="AA100" s="1"/>
      <c r="AB100" s="1"/>
      <c r="AC100" s="1"/>
      <c r="AD100" s="1"/>
    </row>
    <row r="101" spans="11:30" x14ac:dyDescent="0.2">
      <c r="K101" s="1"/>
      <c r="L101" s="1"/>
      <c r="M101" s="1"/>
      <c r="N101" s="1"/>
      <c r="O101" s="1"/>
      <c r="P101" s="1"/>
      <c r="Q101" s="1"/>
      <c r="R101" s="1"/>
      <c r="S101" s="1"/>
      <c r="T101" s="1"/>
      <c r="U101" s="1"/>
      <c r="V101" s="1"/>
      <c r="W101" s="1"/>
      <c r="X101" s="1"/>
      <c r="Y101" s="1"/>
      <c r="Z101" s="1"/>
      <c r="AA101" s="1"/>
      <c r="AB101" s="1"/>
      <c r="AC101" s="1"/>
      <c r="AD101" s="1"/>
    </row>
  </sheetData>
  <mergeCells count="12">
    <mergeCell ref="J1:K1"/>
    <mergeCell ref="B85:K85"/>
    <mergeCell ref="B86:K86"/>
    <mergeCell ref="B87:K87"/>
    <mergeCell ref="J28:K28"/>
    <mergeCell ref="J30:K30"/>
    <mergeCell ref="B93:K93"/>
    <mergeCell ref="B92:K92"/>
    <mergeCell ref="B88:K88"/>
    <mergeCell ref="B90:K90"/>
    <mergeCell ref="B4:K4"/>
    <mergeCell ref="B89:K89"/>
  </mergeCells>
  <phoneticPr fontId="7" type="noConversion"/>
  <dataValidations disablePrompts="1" count="1">
    <dataValidation type="list" allowBlank="1" showInputMessage="1" showErrorMessage="1" sqref="J1" xr:uid="{00000000-0002-0000-0000-000000000000}">
      <formula1>lingua</formula1>
    </dataValidation>
  </dataValidations>
  <pageMargins left="0.78740157499999996" right="0.78740157499999996" top="0.984251969" bottom="0.984251969" header="0.4921259845" footer="0.4921259845"/>
  <pageSetup paperSize="9" scale="78" orientation="portrait" r:id="rId1"/>
  <customProperties>
    <customPr name="EpmWorksheetKeyString_GUID" r:id="rId2"/>
  </customPropertie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0"/>
  <sheetViews>
    <sheetView zoomScale="70" zoomScaleNormal="70" workbookViewId="0">
      <selection activeCell="K38" sqref="K38"/>
    </sheetView>
  </sheetViews>
  <sheetFormatPr baseColWidth="10" defaultColWidth="9.140625" defaultRowHeight="12.75" x14ac:dyDescent="0.2"/>
  <cols>
    <col min="1" max="1" width="7.42578125" style="33" customWidth="1"/>
    <col min="2" max="2" width="15.42578125" style="33" customWidth="1"/>
    <col min="3" max="3" width="11.85546875" style="33" customWidth="1"/>
    <col min="4" max="4" width="8" style="33" customWidth="1"/>
    <col min="5" max="5" width="12.140625" style="33" customWidth="1"/>
  </cols>
  <sheetData>
    <row r="1" spans="1:5" ht="15" x14ac:dyDescent="0.25">
      <c r="A1" s="71" t="str">
        <f>IF('Tariffa - Tarif RCP - ZEV Tarif'!J1='Testi - Textes - Texte'!C1,'Testi - Textes - Texte'!B241,IF('Tariffa - Tarif RCP - ZEV Tarif'!J1='Testi - Textes - Texte'!C2,'Testi - Textes - Texte'!B242,'Testi - Textes - Texte'!B243))</f>
        <v>Inputdaten</v>
      </c>
      <c r="B1" s="72"/>
      <c r="C1" s="72"/>
      <c r="D1" s="72"/>
      <c r="E1" s="72"/>
    </row>
    <row r="2" spans="1:5" x14ac:dyDescent="0.2">
      <c r="A2" s="33" t="str">
        <f>IF('Tariffa - Tarif RCP - ZEV Tarif'!J1='Testi - Textes - Texte'!C1,'Testi - Textes - Texte'!B245,IF('Tariffa - Tarif RCP - ZEV Tarif'!J1='Testi - Textes - Texte'!C2,'Testi - Textes - Texte'!B246,'Testi - Textes - Texte'!B247))</f>
        <v>Leistung</v>
      </c>
      <c r="D2" s="33">
        <f>'Tariffa - Tarif RCP - ZEV Tarif'!H12</f>
        <v>30</v>
      </c>
      <c r="E2" s="33" t="s">
        <v>131</v>
      </c>
    </row>
    <row r="3" spans="1:5" x14ac:dyDescent="0.2">
      <c r="A3" s="33" t="str">
        <f>IF('Tariffa - Tarif RCP - ZEV Tarif'!J1='Testi - Textes - Texte'!C1,'Testi - Textes - Texte'!B249,IF('Tariffa - Tarif RCP - ZEV Tarif'!J1='Testi - Textes - Texte'!C2,'Testi - Textes - Texte'!B250,'Testi - Textes - Texte'!B251))</f>
        <v>PR (Performance Ratio)</v>
      </c>
      <c r="D3" s="83">
        <v>0.8</v>
      </c>
    </row>
    <row r="4" spans="1:5" x14ac:dyDescent="0.2">
      <c r="A4" s="38" t="str">
        <f>IF('Tariffa - Tarif RCP - ZEV Tarif'!J1='Testi - Textes - Texte'!C1,'Testi - Textes - Texte'!B253,IF('Tariffa - Tarif RCP - ZEV Tarif'!J1='Testi - Textes - Texte'!C2,'Testi - Textes - Texte'!B254,'Testi - Textes - Texte'!B255))</f>
        <v>Einstrahlung</v>
      </c>
      <c r="D4" s="83">
        <v>1200</v>
      </c>
      <c r="E4" s="33" t="str">
        <f>IF('Tariffa - Tarif RCP - ZEV Tarif'!J1='Testi - Textes - Texte'!C1,'Testi - Textes - Texte'!B261,IF('Tariffa - Tarif RCP - ZEV Tarif'!J1='Testi - Textes - Texte'!C2,'Testi - Textes - Texte'!B262,'Testi - Textes - Texte'!B263))</f>
        <v>kWh / m2 / a</v>
      </c>
    </row>
    <row r="5" spans="1:5" x14ac:dyDescent="0.2">
      <c r="A5" s="38" t="str">
        <f>IF('Tariffa - Tarif RCP - ZEV Tarif'!J1='Testi - Textes - Texte'!C1,'Testi - Textes - Texte'!B257,IF('Tariffa - Tarif RCP - ZEV Tarif'!J1='Testi - Textes - Texte'!C2,'Testi - Textes - Texte'!B258,'Testi - Textes - Texte'!B259))</f>
        <v>Degradation</v>
      </c>
      <c r="D5" s="83">
        <v>0.5</v>
      </c>
      <c r="E5" s="33" t="s">
        <v>133</v>
      </c>
    </row>
    <row r="7" spans="1:5" ht="15" x14ac:dyDescent="0.25">
      <c r="A7" s="73" t="str">
        <f>IF('Tariffa - Tarif RCP - ZEV Tarif'!J1='Testi - Textes - Texte'!C1,'Testi - Textes - Texte'!B265,IF('Tariffa - Tarif RCP - ZEV Tarif'!J1='Testi - Textes - Texte'!C2,'Testi - Textes - Texte'!B266,'Testi - Textes - Texte'!B267))</f>
        <v>Jahr</v>
      </c>
      <c r="B7" s="73" t="str">
        <f>IF('Tariffa - Tarif RCP - ZEV Tarif'!J1='Testi - Textes - Texte'!C1,'Testi - Textes - Texte'!B269,IF('Tariffa - Tarif RCP - ZEV Tarif'!J1='Testi - Textes - Texte'!C2,'Testi - Textes - Texte'!B270,'Testi - Textes - Texte'!B271))</f>
        <v>Ertrag</v>
      </c>
      <c r="C7" s="73"/>
      <c r="D7" s="73"/>
      <c r="E7" s="73"/>
    </row>
    <row r="8" spans="1:5" ht="15" x14ac:dyDescent="0.25">
      <c r="A8" s="73"/>
      <c r="B8" s="73" t="str">
        <f>IF('Tariffa - Tarif RCP - ZEV Tarif'!J1='Testi - Textes - Texte'!C1,'Testi - Textes - Texte'!B273,IF('Tariffa - Tarif RCP - ZEV Tarif'!J1='Testi - Textes - Texte'!C2,'Testi - Textes - Texte'!B274,'Testi - Textes - Texte'!B275))</f>
        <v>PVA</v>
      </c>
      <c r="C8" s="73"/>
      <c r="D8" s="73"/>
      <c r="E8" s="73"/>
    </row>
    <row r="9" spans="1:5" ht="15" x14ac:dyDescent="0.25">
      <c r="A9" s="73"/>
      <c r="B9" s="73" t="s">
        <v>137</v>
      </c>
      <c r="C9" s="73"/>
      <c r="D9" s="73"/>
      <c r="E9" s="73"/>
    </row>
    <row r="10" spans="1:5" x14ac:dyDescent="0.2">
      <c r="A10" s="74">
        <v>0</v>
      </c>
      <c r="B10" s="85">
        <f>$D$2*$D$3*$D$4</f>
        <v>28800</v>
      </c>
      <c r="C10" s="74"/>
      <c r="D10" s="74"/>
      <c r="E10" s="74"/>
    </row>
    <row r="11" spans="1:5" x14ac:dyDescent="0.2">
      <c r="A11" s="75">
        <v>1</v>
      </c>
      <c r="B11" s="75">
        <f>$D$2*$D$3*$D$4</f>
        <v>28800</v>
      </c>
      <c r="C11" s="75"/>
      <c r="D11" s="75"/>
      <c r="E11" s="75"/>
    </row>
    <row r="12" spans="1:5" x14ac:dyDescent="0.2">
      <c r="A12" s="75">
        <v>2</v>
      </c>
      <c r="B12" s="75">
        <f>B11*(1-$D$5/100)</f>
        <v>28656</v>
      </c>
      <c r="C12" s="75"/>
      <c r="D12" s="75"/>
      <c r="E12" s="75"/>
    </row>
    <row r="13" spans="1:5" x14ac:dyDescent="0.2">
      <c r="A13" s="75">
        <v>3</v>
      </c>
      <c r="B13" s="75">
        <f t="shared" ref="B13:B40" si="0">B12*(1-$D$5/100)</f>
        <v>28512.720000000001</v>
      </c>
      <c r="C13" s="75"/>
      <c r="D13" s="75"/>
      <c r="E13" s="75"/>
    </row>
    <row r="14" spans="1:5" x14ac:dyDescent="0.2">
      <c r="A14" s="75">
        <v>4</v>
      </c>
      <c r="B14" s="75">
        <f t="shared" si="0"/>
        <v>28370.1564</v>
      </c>
      <c r="C14" s="75"/>
      <c r="D14" s="75"/>
      <c r="E14" s="75"/>
    </row>
    <row r="15" spans="1:5" x14ac:dyDescent="0.2">
      <c r="A15" s="75">
        <v>5</v>
      </c>
      <c r="B15" s="75">
        <f t="shared" si="0"/>
        <v>28228.305617999999</v>
      </c>
      <c r="C15" s="75"/>
      <c r="D15" s="75"/>
      <c r="E15" s="75"/>
    </row>
    <row r="16" spans="1:5" x14ac:dyDescent="0.2">
      <c r="A16" s="75">
        <v>6</v>
      </c>
      <c r="B16" s="75">
        <f t="shared" si="0"/>
        <v>28087.164089909998</v>
      </c>
      <c r="C16" s="75"/>
      <c r="D16" s="75"/>
      <c r="E16" s="75"/>
    </row>
    <row r="17" spans="1:5" x14ac:dyDescent="0.2">
      <c r="A17" s="75">
        <v>7</v>
      </c>
      <c r="B17" s="75">
        <f t="shared" si="0"/>
        <v>27946.728269460447</v>
      </c>
      <c r="C17" s="75"/>
      <c r="D17" s="75"/>
      <c r="E17" s="75"/>
    </row>
    <row r="18" spans="1:5" x14ac:dyDescent="0.2">
      <c r="A18" s="75">
        <v>8</v>
      </c>
      <c r="B18" s="75">
        <f t="shared" si="0"/>
        <v>27806.994628113145</v>
      </c>
      <c r="C18" s="75"/>
      <c r="D18" s="75"/>
      <c r="E18" s="75"/>
    </row>
    <row r="19" spans="1:5" x14ac:dyDescent="0.2">
      <c r="A19" s="75">
        <v>9</v>
      </c>
      <c r="B19" s="75">
        <f t="shared" si="0"/>
        <v>27667.959654972579</v>
      </c>
      <c r="C19" s="75"/>
      <c r="D19" s="75"/>
      <c r="E19" s="75"/>
    </row>
    <row r="20" spans="1:5" x14ac:dyDescent="0.2">
      <c r="A20" s="75">
        <v>10</v>
      </c>
      <c r="B20" s="75">
        <f t="shared" si="0"/>
        <v>27529.619856697715</v>
      </c>
      <c r="C20" s="75"/>
      <c r="D20" s="75"/>
      <c r="E20" s="75"/>
    </row>
    <row r="21" spans="1:5" x14ac:dyDescent="0.2">
      <c r="A21" s="75">
        <v>11</v>
      </c>
      <c r="B21" s="75">
        <f t="shared" si="0"/>
        <v>27391.971757414227</v>
      </c>
      <c r="C21" s="75"/>
      <c r="D21" s="75"/>
      <c r="E21" s="75"/>
    </row>
    <row r="22" spans="1:5" x14ac:dyDescent="0.2">
      <c r="A22" s="75">
        <v>12</v>
      </c>
      <c r="B22" s="75">
        <f t="shared" si="0"/>
        <v>27255.011898627155</v>
      </c>
      <c r="C22" s="75"/>
      <c r="D22" s="75"/>
      <c r="E22" s="75"/>
    </row>
    <row r="23" spans="1:5" x14ac:dyDescent="0.2">
      <c r="A23" s="75">
        <v>13</v>
      </c>
      <c r="B23" s="75">
        <f t="shared" si="0"/>
        <v>27118.736839134021</v>
      </c>
      <c r="C23" s="75"/>
      <c r="D23" s="75"/>
      <c r="E23" s="75"/>
    </row>
    <row r="24" spans="1:5" x14ac:dyDescent="0.2">
      <c r="A24" s="75">
        <v>14</v>
      </c>
      <c r="B24" s="75">
        <f t="shared" si="0"/>
        <v>26983.143154938349</v>
      </c>
      <c r="C24" s="75"/>
      <c r="D24" s="75"/>
      <c r="E24" s="75"/>
    </row>
    <row r="25" spans="1:5" x14ac:dyDescent="0.2">
      <c r="A25" s="75">
        <v>15</v>
      </c>
      <c r="B25" s="75">
        <f t="shared" si="0"/>
        <v>26848.227439163657</v>
      </c>
      <c r="C25" s="75"/>
      <c r="D25" s="75"/>
      <c r="E25" s="75"/>
    </row>
    <row r="26" spans="1:5" x14ac:dyDescent="0.2">
      <c r="A26" s="75">
        <v>16</v>
      </c>
      <c r="B26" s="75">
        <f t="shared" si="0"/>
        <v>26713.986301967838</v>
      </c>
      <c r="C26" s="75"/>
      <c r="D26" s="75"/>
      <c r="E26" s="75"/>
    </row>
    <row r="27" spans="1:5" x14ac:dyDescent="0.2">
      <c r="A27" s="75">
        <v>17</v>
      </c>
      <c r="B27" s="75">
        <f t="shared" si="0"/>
        <v>26580.416370457999</v>
      </c>
      <c r="C27" s="75"/>
      <c r="D27" s="75"/>
      <c r="E27" s="75"/>
    </row>
    <row r="28" spans="1:5" x14ac:dyDescent="0.2">
      <c r="A28" s="75">
        <v>18</v>
      </c>
      <c r="B28" s="75">
        <f t="shared" si="0"/>
        <v>26447.514288605707</v>
      </c>
      <c r="C28" s="75"/>
      <c r="D28" s="75"/>
      <c r="E28" s="75"/>
    </row>
    <row r="29" spans="1:5" x14ac:dyDescent="0.2">
      <c r="A29" s="75">
        <v>19</v>
      </c>
      <c r="B29" s="75">
        <f t="shared" si="0"/>
        <v>26315.27671716268</v>
      </c>
      <c r="C29" s="75"/>
      <c r="D29" s="75"/>
      <c r="E29" s="75"/>
    </row>
    <row r="30" spans="1:5" x14ac:dyDescent="0.2">
      <c r="A30" s="75">
        <v>20</v>
      </c>
      <c r="B30" s="75">
        <f t="shared" si="0"/>
        <v>26183.700333576868</v>
      </c>
      <c r="C30" s="75"/>
      <c r="D30" s="75"/>
      <c r="E30" s="75"/>
    </row>
    <row r="31" spans="1:5" x14ac:dyDescent="0.2">
      <c r="A31" s="75">
        <v>21</v>
      </c>
      <c r="B31" s="75">
        <f t="shared" si="0"/>
        <v>26052.781831908982</v>
      </c>
      <c r="C31" s="75"/>
      <c r="D31" s="75"/>
      <c r="E31" s="75"/>
    </row>
    <row r="32" spans="1:5" x14ac:dyDescent="0.2">
      <c r="A32" s="75">
        <v>22</v>
      </c>
      <c r="B32" s="75">
        <f t="shared" si="0"/>
        <v>25922.517922749437</v>
      </c>
      <c r="C32" s="75"/>
      <c r="D32" s="75"/>
      <c r="E32" s="75"/>
    </row>
    <row r="33" spans="1:5" x14ac:dyDescent="0.2">
      <c r="A33" s="75">
        <v>23</v>
      </c>
      <c r="B33" s="75">
        <f t="shared" si="0"/>
        <v>25792.905333135692</v>
      </c>
      <c r="C33" s="75"/>
      <c r="D33" s="75"/>
      <c r="E33" s="75"/>
    </row>
    <row r="34" spans="1:5" x14ac:dyDescent="0.2">
      <c r="A34" s="75">
        <v>24</v>
      </c>
      <c r="B34" s="75">
        <f t="shared" si="0"/>
        <v>25663.940806470015</v>
      </c>
      <c r="C34" s="75"/>
      <c r="D34" s="75"/>
      <c r="E34" s="75"/>
    </row>
    <row r="35" spans="1:5" x14ac:dyDescent="0.2">
      <c r="A35" s="75">
        <v>25</v>
      </c>
      <c r="B35" s="75">
        <f t="shared" si="0"/>
        <v>25535.621102437664</v>
      </c>
      <c r="C35" s="75"/>
      <c r="D35" s="75"/>
      <c r="E35" s="75"/>
    </row>
    <row r="36" spans="1:5" x14ac:dyDescent="0.2">
      <c r="A36" s="75">
        <v>26</v>
      </c>
      <c r="B36" s="75">
        <f t="shared" si="0"/>
        <v>25407.942996925474</v>
      </c>
      <c r="C36" s="75"/>
    </row>
    <row r="37" spans="1:5" x14ac:dyDescent="0.2">
      <c r="A37" s="75">
        <v>27</v>
      </c>
      <c r="B37" s="75">
        <f t="shared" si="0"/>
        <v>25280.903281940846</v>
      </c>
      <c r="C37" s="75"/>
    </row>
    <row r="38" spans="1:5" x14ac:dyDescent="0.2">
      <c r="A38" s="75">
        <v>28</v>
      </c>
      <c r="B38" s="75">
        <f t="shared" si="0"/>
        <v>25154.498765531142</v>
      </c>
      <c r="C38" s="75"/>
    </row>
    <row r="39" spans="1:5" x14ac:dyDescent="0.2">
      <c r="A39" s="75">
        <v>29</v>
      </c>
      <c r="B39" s="75">
        <f t="shared" si="0"/>
        <v>25028.726271703486</v>
      </c>
      <c r="C39" s="75"/>
    </row>
    <row r="40" spans="1:5" x14ac:dyDescent="0.2">
      <c r="A40" s="75">
        <v>30</v>
      </c>
      <c r="B40" s="75">
        <f t="shared" si="0"/>
        <v>24903.582640344968</v>
      </c>
      <c r="C40" s="75"/>
    </row>
  </sheetData>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
  <sheetViews>
    <sheetView zoomScale="70" zoomScaleNormal="70" workbookViewId="0">
      <selection activeCell="L46" sqref="L46"/>
    </sheetView>
  </sheetViews>
  <sheetFormatPr baseColWidth="10" defaultColWidth="9.140625" defaultRowHeight="12.75" x14ac:dyDescent="0.2"/>
  <cols>
    <col min="1" max="1" width="2" style="33" customWidth="1"/>
    <col min="2" max="2" width="16.28515625" style="33" customWidth="1"/>
    <col min="3" max="3" width="13.140625" style="33" customWidth="1"/>
    <col min="4" max="9" width="15.5703125" style="33" customWidth="1"/>
    <col min="10" max="10" width="1.85546875" style="33" customWidth="1"/>
  </cols>
  <sheetData>
    <row r="1" spans="2:9" ht="14.45" customHeight="1" x14ac:dyDescent="0.2">
      <c r="B1" s="82" t="str">
        <f>IF('Tariffa - Tarif RCP - ZEV Tarif'!J1='Testi - Textes - Texte'!C1,'Testi - Textes - Texte'!B279,IF('Tariffa - Tarif RCP - ZEV Tarif'!J1='Testi - Textes - Texte'!C2,'Testi - Textes - Texte'!B280,'Testi - Textes - Texte'!B281))</f>
        <v>Berechnungssätze zu den jährlichen Kapitalkosten</v>
      </c>
    </row>
    <row r="7" spans="2:9" s="33" customFormat="1" x14ac:dyDescent="0.2"/>
    <row r="8" spans="2:9" s="33" customFormat="1" x14ac:dyDescent="0.2"/>
    <row r="9" spans="2:9" s="33" customFormat="1" x14ac:dyDescent="0.2"/>
    <row r="13" spans="2:9" x14ac:dyDescent="0.2">
      <c r="B13" s="38" t="str">
        <f>IF('Tariffa - Tarif RCP - ZEV Tarif'!J1='Testi - Textes - Texte'!C1,'Testi - Textes - Texte'!B283,IF('Tariffa - Tarif RCP - ZEV Tarif'!J1='Testi - Textes - Texte'!C2,'Testi - Textes - Texte'!B284,'Testi - Textes - Texte'!B285))</f>
        <v>Lebensdauer</v>
      </c>
      <c r="D13" s="83">
        <v>25</v>
      </c>
      <c r="E13" s="38" t="str">
        <f>IF('Tariffa - Tarif RCP - ZEV Tarif'!J1='Testi - Textes - Texte'!C1,'Testi - Textes - Texte'!B287,IF('Tariffa - Tarif RCP - ZEV Tarif'!J1='Testi - Textes - Texte'!C2,'Testi - Textes - Texte'!B288,'Testi - Textes - Texte'!B289))</f>
        <v>Jahre</v>
      </c>
    </row>
    <row r="14" spans="2:9" x14ac:dyDescent="0.2">
      <c r="B14" s="38" t="str">
        <f>IF('Tariffa - Tarif RCP - ZEV Tarif'!J1='Testi - Textes - Texte'!C1,'Testi - Textes - Texte'!B291,IF('Tariffa - Tarif RCP - ZEV Tarif'!J1='Testi - Textes - Texte'!C2,'Testi - Textes - Texte'!B292,'Testi - Textes - Texte'!B293))</f>
        <v>Referenzzinssatz</v>
      </c>
      <c r="D14" s="38" t="str">
        <f>IF('Tariffa - Tarif RCP - ZEV Tarif'!J1='Testi - Textes - Texte'!C1,'Testi - Textes - Texte'!B295,IF('Tariffa - Tarif RCP - ZEV Tarif'!J1='Testi - Textes - Texte'!C2,'Testi - Textes - Texte'!B296,'Testi - Textes - Texte'!B297))</f>
        <v>siehe unten</v>
      </c>
      <c r="E14" s="38"/>
    </row>
    <row r="15" spans="2:9" x14ac:dyDescent="0.2">
      <c r="B15" s="38" t="str">
        <f>IF('Tariffa - Tarif RCP - ZEV Tarif'!J1='Testi - Textes - Texte'!C1,'Testi - Textes - Texte'!B299,IF('Tariffa - Tarif RCP - ZEV Tarif'!J1='Testi - Textes - Texte'!C2,'Testi - Textes - Texte'!B300,'Testi - Textes - Texte'!B301))</f>
        <v>Zuschlag Rendite</v>
      </c>
      <c r="D15" s="76">
        <v>5.0000000000000001E-3</v>
      </c>
      <c r="E15" s="38"/>
    </row>
    <row r="16" spans="2:9" x14ac:dyDescent="0.2">
      <c r="B16" s="38" t="str">
        <f>IF('Tariffa - Tarif RCP - ZEV Tarif'!J1='Testi - Textes - Texte'!C1,'Testi - Textes - Texte'!B303,IF('Tariffa - Tarif RCP - ZEV Tarif'!J1='Testi - Textes - Texte'!C2,'Testi - Textes - Texte'!B304,'Testi - Textes - Texte'!B305))</f>
        <v>Massgebender Zinssatz</v>
      </c>
      <c r="D16" s="76">
        <f>D20+$D$15</f>
        <v>1.7500000000000002E-2</v>
      </c>
      <c r="E16" s="76">
        <f t="shared" ref="E16:I16" si="0">E20+$D$15</f>
        <v>0.02</v>
      </c>
      <c r="F16" s="76">
        <f t="shared" si="0"/>
        <v>2.2500000000000003E-2</v>
      </c>
      <c r="G16" s="76">
        <f t="shared" si="0"/>
        <v>2.5000000000000001E-2</v>
      </c>
      <c r="H16" s="76">
        <f t="shared" si="0"/>
        <v>2.75E-2</v>
      </c>
      <c r="I16" s="76">
        <f t="shared" si="0"/>
        <v>3.0000000000000002E-2</v>
      </c>
    </row>
    <row r="19" spans="1:10" x14ac:dyDescent="0.2">
      <c r="A19" s="77"/>
      <c r="B19" s="77"/>
      <c r="C19" s="77"/>
      <c r="D19" s="77"/>
      <c r="E19" s="77"/>
      <c r="F19" s="77"/>
      <c r="G19" s="77"/>
      <c r="H19" s="77"/>
      <c r="I19" s="77"/>
      <c r="J19" s="77"/>
    </row>
    <row r="20" spans="1:10" x14ac:dyDescent="0.2">
      <c r="A20" s="77"/>
      <c r="B20" s="78" t="str">
        <f>IF('Tariffa - Tarif RCP - ZEV Tarif'!J1='Testi - Textes - Texte'!C1,'Testi - Textes - Texte'!B307,IF('Tariffa - Tarif RCP - ZEV Tarif'!J1='Testi - Textes - Texte'!C2,'Testi - Textes - Texte'!B308,'Testi - Textes - Texte'!B309))</f>
        <v>Referenzzinssatz</v>
      </c>
      <c r="C20" s="77"/>
      <c r="D20" s="79">
        <v>1.2500000000000001E-2</v>
      </c>
      <c r="E20" s="79">
        <v>1.4999999999999999E-2</v>
      </c>
      <c r="F20" s="79">
        <v>1.7500000000000002E-2</v>
      </c>
      <c r="G20" s="79">
        <v>0.02</v>
      </c>
      <c r="H20" s="79">
        <v>2.2499999999999999E-2</v>
      </c>
      <c r="I20" s="79">
        <v>2.5000000000000001E-2</v>
      </c>
      <c r="J20" s="77"/>
    </row>
    <row r="21" spans="1:10" x14ac:dyDescent="0.2">
      <c r="A21" s="77"/>
      <c r="B21" s="77"/>
      <c r="C21" s="77"/>
      <c r="D21" s="77"/>
      <c r="E21" s="77"/>
      <c r="F21" s="77"/>
      <c r="G21" s="77"/>
      <c r="H21" s="77"/>
      <c r="I21" s="77"/>
      <c r="J21" s="77"/>
    </row>
    <row r="22" spans="1:10" x14ac:dyDescent="0.2">
      <c r="A22" s="77"/>
      <c r="B22" s="78" t="str">
        <f>IF('Tariffa - Tarif RCP - ZEV Tarif'!J1='Testi - Textes - Texte'!C1,'Testi - Textes - Texte'!B311,IF('Tariffa - Tarif RCP - ZEV Tarif'!J1='Testi - Textes - Texte'!C2,'Testi - Textes - Texte'!B312,'Testi - Textes - Texte'!B313))</f>
        <v>Anteil jährliche Kapitalkosten (%)</v>
      </c>
      <c r="C22" s="77"/>
      <c r="D22" s="80">
        <f>(POWER((1+D16),$D$13)*D16/(POWER((1+D16),$D$13)-1))*100</f>
        <v>4.9729516284687829</v>
      </c>
      <c r="E22" s="80">
        <f>(POWER((1+E16),$D$13)*E16/(POWER((1+E16),$D$13)-1))*100</f>
        <v>5.1220438417394734</v>
      </c>
      <c r="F22" s="80">
        <f t="shared" ref="F22:I22" si="1">(POWER((1+F16),$D$13)*F16/(POWER((1+F16),$D$13)-1))*100</f>
        <v>5.2735988908240374</v>
      </c>
      <c r="G22" s="80">
        <f t="shared" si="1"/>
        <v>5.4275921045792703</v>
      </c>
      <c r="H22" s="80">
        <f t="shared" si="1"/>
        <v>5.5839973499395201</v>
      </c>
      <c r="I22" s="80">
        <f t="shared" si="1"/>
        <v>5.7427871039127831</v>
      </c>
      <c r="J22" s="77"/>
    </row>
    <row r="23" spans="1:10" x14ac:dyDescent="0.2">
      <c r="A23" s="77"/>
      <c r="B23" s="77"/>
      <c r="C23" s="77"/>
      <c r="D23" s="77"/>
      <c r="E23" s="77"/>
      <c r="F23" s="77"/>
      <c r="G23" s="77"/>
      <c r="H23" s="77"/>
      <c r="I23" s="77"/>
      <c r="J23" s="77"/>
    </row>
  </sheetData>
  <pageMargins left="0.7" right="0.7" top="0.75" bottom="0.75" header="0.3" footer="0.3"/>
  <customProperties>
    <customPr name="EpmWorksheetKeyString_GUID" r:id="rId1"/>
  </customProperti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N329"/>
  <sheetViews>
    <sheetView zoomScale="85" zoomScaleNormal="85" workbookViewId="0">
      <selection activeCell="A7" sqref="A7"/>
    </sheetView>
  </sheetViews>
  <sheetFormatPr baseColWidth="10" defaultColWidth="8.7109375" defaultRowHeight="12.75" x14ac:dyDescent="0.2"/>
  <cols>
    <col min="1" max="1" width="6.85546875" style="17" customWidth="1"/>
    <col min="2" max="2" width="62.42578125" style="17" customWidth="1"/>
    <col min="3" max="3" width="11.140625" style="17" customWidth="1"/>
    <col min="4" max="16384" width="8.7109375" style="17"/>
  </cols>
  <sheetData>
    <row r="1" spans="1:14" x14ac:dyDescent="0.2">
      <c r="B1" s="69" t="s">
        <v>9</v>
      </c>
      <c r="C1" s="54" t="s">
        <v>7</v>
      </c>
    </row>
    <row r="2" spans="1:14" x14ac:dyDescent="0.2">
      <c r="C2" s="54" t="s">
        <v>17</v>
      </c>
    </row>
    <row r="3" spans="1:14" x14ac:dyDescent="0.2">
      <c r="C3" s="54" t="s">
        <v>18</v>
      </c>
    </row>
    <row r="5" spans="1:14" x14ac:dyDescent="0.2">
      <c r="A5" s="68" t="s">
        <v>128</v>
      </c>
      <c r="B5" s="57" t="s">
        <v>156</v>
      </c>
      <c r="C5" s="56"/>
      <c r="D5" s="56"/>
      <c r="E5" s="56"/>
      <c r="F5" s="56"/>
      <c r="G5" s="56"/>
      <c r="H5" s="56"/>
      <c r="I5" s="56"/>
      <c r="J5" s="56"/>
      <c r="K5" s="56"/>
      <c r="L5" s="56"/>
      <c r="M5" s="56"/>
    </row>
    <row r="6" spans="1:14" x14ac:dyDescent="0.2">
      <c r="A6" s="56"/>
      <c r="B6" s="56"/>
      <c r="C6" s="56"/>
      <c r="D6" s="56"/>
      <c r="E6" s="56"/>
      <c r="F6" s="56"/>
      <c r="G6" s="56"/>
      <c r="H6" s="56"/>
      <c r="I6" s="56"/>
      <c r="J6" s="56"/>
      <c r="K6" s="56"/>
      <c r="L6" s="56"/>
      <c r="M6" s="56"/>
    </row>
    <row r="7" spans="1:14" ht="18" x14ac:dyDescent="0.25">
      <c r="A7" s="53" t="s">
        <v>125</v>
      </c>
      <c r="B7" s="59" t="s">
        <v>228</v>
      </c>
      <c r="C7" s="56"/>
      <c r="D7" s="56"/>
      <c r="E7" s="56"/>
      <c r="F7" s="56"/>
      <c r="G7" s="56"/>
      <c r="H7" s="56"/>
      <c r="I7" s="56"/>
      <c r="J7" s="56"/>
      <c r="K7" s="56"/>
      <c r="L7" s="56"/>
      <c r="M7" s="56"/>
    </row>
    <row r="8" spans="1:14" ht="18" x14ac:dyDescent="0.25">
      <c r="A8" s="53" t="s">
        <v>126</v>
      </c>
      <c r="B8" s="59" t="s">
        <v>242</v>
      </c>
      <c r="C8" s="56"/>
      <c r="D8" s="56"/>
      <c r="E8" s="56"/>
      <c r="F8" s="56"/>
      <c r="G8" s="56"/>
      <c r="H8" s="56"/>
      <c r="I8" s="56"/>
      <c r="J8" s="56"/>
      <c r="K8" s="56"/>
      <c r="L8" s="56"/>
      <c r="M8" s="56"/>
      <c r="N8" s="56"/>
    </row>
    <row r="9" spans="1:14" ht="18" x14ac:dyDescent="0.25">
      <c r="A9" s="53" t="s">
        <v>127</v>
      </c>
      <c r="B9" s="59" t="s">
        <v>229</v>
      </c>
      <c r="C9" s="56"/>
      <c r="D9" s="56"/>
      <c r="E9" s="56"/>
      <c r="F9" s="56"/>
      <c r="G9" s="56"/>
      <c r="H9" s="56"/>
      <c r="I9" s="56"/>
      <c r="J9" s="56"/>
      <c r="K9" s="56"/>
      <c r="L9" s="56"/>
      <c r="M9" s="56"/>
      <c r="N9" s="56"/>
    </row>
    <row r="10" spans="1:14" x14ac:dyDescent="0.2">
      <c r="A10" s="56"/>
      <c r="B10" s="56"/>
      <c r="C10" s="56"/>
      <c r="D10" s="56"/>
      <c r="E10" s="56"/>
      <c r="F10" s="56"/>
      <c r="G10" s="56"/>
      <c r="H10" s="56"/>
      <c r="I10" s="56"/>
      <c r="J10" s="56"/>
      <c r="K10" s="56"/>
      <c r="L10" s="56"/>
      <c r="M10" s="56"/>
    </row>
    <row r="11" spans="1:14" x14ac:dyDescent="0.2">
      <c r="A11" s="53" t="s">
        <v>125</v>
      </c>
      <c r="B11" s="193" t="s">
        <v>21</v>
      </c>
      <c r="C11" s="193"/>
      <c r="D11" s="193"/>
      <c r="E11" s="193"/>
      <c r="F11" s="193"/>
      <c r="G11" s="193"/>
      <c r="H11" s="193"/>
      <c r="I11" s="193"/>
      <c r="J11" s="193"/>
      <c r="K11" s="193"/>
      <c r="L11" s="56"/>
      <c r="M11" s="56"/>
    </row>
    <row r="12" spans="1:14" x14ac:dyDescent="0.2">
      <c r="A12" s="53" t="s">
        <v>126</v>
      </c>
      <c r="B12" s="193" t="s">
        <v>19</v>
      </c>
      <c r="C12" s="193"/>
      <c r="D12" s="193"/>
      <c r="E12" s="193"/>
      <c r="F12" s="193"/>
      <c r="G12" s="193"/>
      <c r="H12" s="193"/>
      <c r="I12" s="193"/>
      <c r="J12" s="193"/>
      <c r="K12" s="193"/>
      <c r="L12" s="56"/>
      <c r="M12" s="56"/>
    </row>
    <row r="13" spans="1:14" x14ac:dyDescent="0.2">
      <c r="A13" s="53" t="s">
        <v>127</v>
      </c>
      <c r="B13" s="193" t="s">
        <v>20</v>
      </c>
      <c r="C13" s="193"/>
      <c r="D13" s="193"/>
      <c r="E13" s="193"/>
      <c r="F13" s="193"/>
      <c r="G13" s="193"/>
      <c r="H13" s="193"/>
      <c r="I13" s="193"/>
      <c r="J13" s="193"/>
      <c r="K13" s="193"/>
      <c r="L13" s="56"/>
      <c r="M13" s="56"/>
    </row>
    <row r="14" spans="1:14" x14ac:dyDescent="0.2">
      <c r="A14" s="56"/>
      <c r="B14" s="56"/>
      <c r="C14" s="56"/>
      <c r="D14" s="56"/>
      <c r="E14" s="56"/>
      <c r="F14" s="56"/>
      <c r="G14" s="56"/>
      <c r="H14" s="56"/>
      <c r="I14" s="56"/>
      <c r="J14" s="56"/>
      <c r="K14" s="56"/>
      <c r="L14" s="56"/>
      <c r="M14" s="56"/>
    </row>
    <row r="15" spans="1:14" ht="15.75" x14ac:dyDescent="0.25">
      <c r="A15" s="53" t="s">
        <v>125</v>
      </c>
      <c r="B15" s="60" t="s">
        <v>22</v>
      </c>
      <c r="C15" s="56"/>
      <c r="D15" s="56"/>
      <c r="E15" s="56"/>
      <c r="F15" s="56"/>
      <c r="G15" s="56"/>
      <c r="H15" s="56"/>
      <c r="I15" s="56"/>
      <c r="J15" s="56"/>
      <c r="K15" s="56"/>
      <c r="L15" s="56"/>
      <c r="M15" s="56"/>
    </row>
    <row r="16" spans="1:14" ht="15.75" x14ac:dyDescent="0.25">
      <c r="A16" s="53" t="s">
        <v>126</v>
      </c>
      <c r="B16" s="60" t="s">
        <v>23</v>
      </c>
      <c r="C16" s="56"/>
      <c r="D16" s="56"/>
      <c r="E16" s="56"/>
      <c r="F16" s="56"/>
      <c r="G16" s="56"/>
      <c r="H16" s="56"/>
      <c r="I16" s="56"/>
      <c r="J16" s="56"/>
      <c r="K16" s="56"/>
      <c r="L16" s="56"/>
      <c r="M16" s="56"/>
    </row>
    <row r="17" spans="1:13" ht="15.75" x14ac:dyDescent="0.25">
      <c r="A17" s="53" t="s">
        <v>127</v>
      </c>
      <c r="B17" s="60" t="s">
        <v>24</v>
      </c>
      <c r="C17" s="56"/>
      <c r="D17" s="56"/>
      <c r="E17" s="56"/>
      <c r="F17" s="56"/>
      <c r="G17" s="56"/>
      <c r="H17" s="56"/>
      <c r="I17" s="56"/>
      <c r="J17" s="56"/>
      <c r="K17" s="56"/>
      <c r="L17" s="56"/>
      <c r="M17" s="56"/>
    </row>
    <row r="18" spans="1:13" x14ac:dyDescent="0.2">
      <c r="A18" s="56"/>
      <c r="B18" s="56"/>
      <c r="C18" s="56"/>
      <c r="D18" s="56"/>
      <c r="E18" s="56"/>
      <c r="F18" s="56"/>
      <c r="G18" s="56"/>
      <c r="H18" s="56"/>
      <c r="I18" s="56"/>
      <c r="J18" s="56"/>
      <c r="K18" s="56"/>
      <c r="L18" s="56"/>
      <c r="M18" s="56"/>
    </row>
    <row r="19" spans="1:13" x14ac:dyDescent="0.2">
      <c r="A19" s="53" t="s">
        <v>125</v>
      </c>
      <c r="B19" s="57" t="s">
        <v>183</v>
      </c>
      <c r="C19" s="56"/>
      <c r="D19" s="56"/>
      <c r="E19" s="56"/>
      <c r="F19" s="56"/>
      <c r="G19" s="56"/>
      <c r="H19" s="56"/>
      <c r="I19" s="56"/>
      <c r="J19" s="56"/>
      <c r="K19" s="56"/>
      <c r="L19" s="56"/>
      <c r="M19" s="56"/>
    </row>
    <row r="20" spans="1:13" x14ac:dyDescent="0.2">
      <c r="A20" s="53" t="s">
        <v>126</v>
      </c>
      <c r="B20" s="57" t="s">
        <v>185</v>
      </c>
      <c r="C20" s="56"/>
      <c r="D20" s="56"/>
      <c r="E20" s="56"/>
      <c r="F20" s="56"/>
      <c r="G20" s="56"/>
      <c r="H20" s="56"/>
      <c r="I20" s="56"/>
      <c r="J20" s="56"/>
      <c r="K20" s="56"/>
      <c r="L20" s="56"/>
      <c r="M20" s="56"/>
    </row>
    <row r="21" spans="1:13" x14ac:dyDescent="0.2">
      <c r="A21" s="53" t="s">
        <v>127</v>
      </c>
      <c r="B21" s="57" t="s">
        <v>184</v>
      </c>
      <c r="C21" s="56"/>
      <c r="D21" s="56"/>
      <c r="E21" s="56"/>
      <c r="F21" s="56"/>
      <c r="G21" s="56"/>
      <c r="H21" s="56"/>
      <c r="I21" s="56"/>
      <c r="J21" s="56"/>
      <c r="K21" s="56"/>
      <c r="L21" s="56"/>
      <c r="M21" s="56"/>
    </row>
    <row r="22" spans="1:13" x14ac:dyDescent="0.2">
      <c r="A22" s="56"/>
      <c r="B22" s="56"/>
      <c r="C22" s="56"/>
      <c r="D22" s="56"/>
      <c r="E22" s="56"/>
      <c r="F22" s="56"/>
      <c r="G22" s="56"/>
      <c r="H22" s="56"/>
      <c r="I22" s="56"/>
      <c r="J22" s="56"/>
      <c r="K22" s="56"/>
      <c r="L22" s="56"/>
      <c r="M22" s="56"/>
    </row>
    <row r="23" spans="1:13" x14ac:dyDescent="0.2">
      <c r="A23" s="53" t="s">
        <v>125</v>
      </c>
      <c r="B23" s="57" t="s">
        <v>0</v>
      </c>
      <c r="C23" s="56"/>
      <c r="D23" s="56"/>
      <c r="E23" s="56"/>
      <c r="F23" s="56"/>
      <c r="G23" s="56"/>
      <c r="H23" s="56"/>
      <c r="I23" s="56"/>
      <c r="J23" s="56"/>
      <c r="K23" s="56"/>
      <c r="L23" s="56"/>
      <c r="M23" s="56"/>
    </row>
    <row r="24" spans="1:13" x14ac:dyDescent="0.2">
      <c r="A24" s="53" t="s">
        <v>126</v>
      </c>
      <c r="B24" s="65" t="s">
        <v>192</v>
      </c>
      <c r="C24" s="56"/>
      <c r="D24" s="56"/>
      <c r="E24" s="56"/>
      <c r="F24" s="56"/>
      <c r="G24" s="56"/>
      <c r="H24" s="56"/>
      <c r="I24" s="56"/>
      <c r="J24" s="56"/>
      <c r="K24" s="56"/>
      <c r="L24" s="56"/>
      <c r="M24" s="56"/>
    </row>
    <row r="25" spans="1:13" x14ac:dyDescent="0.2">
      <c r="A25" s="53" t="s">
        <v>127</v>
      </c>
      <c r="B25" s="57" t="s">
        <v>8</v>
      </c>
      <c r="C25" s="56"/>
      <c r="D25" s="56"/>
      <c r="E25" s="56"/>
      <c r="F25" s="56"/>
      <c r="G25" s="56"/>
      <c r="H25" s="56"/>
      <c r="I25" s="56"/>
      <c r="J25" s="56"/>
      <c r="K25" s="56"/>
      <c r="L25" s="56"/>
      <c r="M25" s="56"/>
    </row>
    <row r="26" spans="1:13" x14ac:dyDescent="0.2">
      <c r="A26" s="56"/>
      <c r="B26" s="56"/>
      <c r="C26" s="56"/>
      <c r="D26" s="56"/>
      <c r="E26" s="56"/>
      <c r="F26" s="56"/>
      <c r="G26" s="56"/>
      <c r="H26" s="56"/>
      <c r="I26" s="56"/>
      <c r="J26" s="56"/>
      <c r="K26" s="56"/>
      <c r="L26" s="56"/>
      <c r="M26" s="56"/>
    </row>
    <row r="27" spans="1:13" x14ac:dyDescent="0.2">
      <c r="A27" s="53" t="s">
        <v>125</v>
      </c>
      <c r="B27" s="51" t="s">
        <v>191</v>
      </c>
      <c r="C27" s="56"/>
      <c r="D27" s="56"/>
      <c r="E27" s="56"/>
      <c r="F27" s="56"/>
      <c r="G27" s="61" t="s">
        <v>1</v>
      </c>
      <c r="H27" s="56"/>
      <c r="I27" s="56"/>
      <c r="J27" s="56"/>
      <c r="K27" s="56"/>
      <c r="L27" s="56"/>
      <c r="M27" s="56"/>
    </row>
    <row r="28" spans="1:13" x14ac:dyDescent="0.2">
      <c r="A28" s="53" t="s">
        <v>126</v>
      </c>
      <c r="B28" s="51" t="s">
        <v>190</v>
      </c>
      <c r="C28" s="56"/>
      <c r="D28" s="56"/>
      <c r="E28" s="56"/>
      <c r="F28" s="56"/>
      <c r="G28" s="61" t="s">
        <v>12</v>
      </c>
      <c r="H28" s="56"/>
      <c r="I28" s="56"/>
      <c r="J28" s="56"/>
      <c r="K28" s="56"/>
      <c r="L28" s="56"/>
      <c r="M28" s="56"/>
    </row>
    <row r="29" spans="1:13" x14ac:dyDescent="0.2">
      <c r="A29" s="53" t="s">
        <v>127</v>
      </c>
      <c r="B29" s="61" t="s">
        <v>196</v>
      </c>
      <c r="C29" s="56"/>
      <c r="D29" s="56"/>
      <c r="E29" s="56"/>
      <c r="F29" s="56"/>
      <c r="G29" s="61" t="s">
        <v>13</v>
      </c>
      <c r="H29" s="56"/>
      <c r="I29" s="56"/>
      <c r="J29" s="56"/>
      <c r="K29" s="56"/>
      <c r="L29" s="56"/>
      <c r="M29" s="56"/>
    </row>
    <row r="30" spans="1:13" x14ac:dyDescent="0.2">
      <c r="A30" s="56"/>
      <c r="B30" s="56"/>
      <c r="C30" s="56"/>
      <c r="D30" s="56"/>
      <c r="E30" s="56"/>
      <c r="F30" s="56"/>
      <c r="G30" s="56"/>
      <c r="H30" s="56"/>
      <c r="I30" s="56"/>
      <c r="J30" s="56"/>
      <c r="K30" s="56"/>
      <c r="L30" s="56"/>
      <c r="M30" s="56"/>
    </row>
    <row r="31" spans="1:13" x14ac:dyDescent="0.2">
      <c r="A31" s="53" t="s">
        <v>125</v>
      </c>
      <c r="B31" s="51" t="s">
        <v>2</v>
      </c>
      <c r="C31" s="56"/>
      <c r="D31" s="56"/>
      <c r="E31" s="56"/>
      <c r="F31" s="56"/>
      <c r="G31" s="56"/>
      <c r="H31" s="56"/>
      <c r="I31" s="56"/>
      <c r="J31" s="56"/>
      <c r="K31" s="56"/>
      <c r="L31" s="56"/>
      <c r="M31" s="56"/>
    </row>
    <row r="32" spans="1:13" x14ac:dyDescent="0.2">
      <c r="A32" s="53" t="s">
        <v>126</v>
      </c>
      <c r="B32" s="51" t="s">
        <v>11</v>
      </c>
      <c r="C32" s="56"/>
      <c r="D32" s="56"/>
      <c r="E32" s="56"/>
      <c r="F32" s="56"/>
      <c r="G32" s="56"/>
      <c r="H32" s="56"/>
      <c r="I32" s="56"/>
      <c r="J32" s="56"/>
      <c r="K32" s="56"/>
      <c r="L32" s="56"/>
      <c r="M32" s="56"/>
    </row>
    <row r="33" spans="1:13" x14ac:dyDescent="0.2">
      <c r="A33" s="53" t="s">
        <v>127</v>
      </c>
      <c r="B33" s="51" t="s">
        <v>10</v>
      </c>
      <c r="C33" s="56"/>
      <c r="D33" s="56"/>
      <c r="E33" s="56"/>
      <c r="F33" s="56"/>
      <c r="G33" s="56"/>
      <c r="H33" s="56"/>
      <c r="I33" s="56"/>
      <c r="J33" s="56"/>
      <c r="K33" s="56"/>
      <c r="L33" s="56"/>
      <c r="M33" s="56"/>
    </row>
    <row r="34" spans="1:13" x14ac:dyDescent="0.2">
      <c r="A34" s="56"/>
      <c r="B34" s="56"/>
      <c r="C34" s="56"/>
      <c r="D34" s="56"/>
      <c r="E34" s="56"/>
      <c r="F34" s="56"/>
      <c r="G34" s="56"/>
      <c r="H34" s="56"/>
      <c r="I34" s="56"/>
      <c r="J34" s="56"/>
      <c r="K34" s="56"/>
      <c r="L34" s="56"/>
      <c r="M34" s="56"/>
    </row>
    <row r="35" spans="1:13" x14ac:dyDescent="0.2">
      <c r="A35" s="53" t="s">
        <v>125</v>
      </c>
      <c r="B35" s="51" t="s">
        <v>4</v>
      </c>
      <c r="C35" s="56"/>
      <c r="D35" s="56"/>
      <c r="E35" s="51" t="s">
        <v>226</v>
      </c>
      <c r="F35" s="56"/>
      <c r="G35" s="56"/>
      <c r="H35" s="56"/>
      <c r="I35" s="56"/>
      <c r="J35" s="56"/>
      <c r="K35" s="56"/>
      <c r="L35" s="56"/>
      <c r="M35" s="56"/>
    </row>
    <row r="36" spans="1:13" x14ac:dyDescent="0.2">
      <c r="A36" s="53" t="s">
        <v>126</v>
      </c>
      <c r="B36" s="51" t="s">
        <v>15</v>
      </c>
      <c r="C36" s="56"/>
      <c r="D36" s="56"/>
      <c r="E36" s="51" t="s">
        <v>225</v>
      </c>
      <c r="F36" s="56"/>
      <c r="G36" s="56"/>
      <c r="H36" s="56"/>
      <c r="I36" s="56"/>
      <c r="J36" s="56"/>
      <c r="K36" s="56"/>
      <c r="L36" s="56"/>
      <c r="M36" s="56"/>
    </row>
    <row r="37" spans="1:13" x14ac:dyDescent="0.2">
      <c r="A37" s="53" t="s">
        <v>127</v>
      </c>
      <c r="B37" s="51" t="s">
        <v>14</v>
      </c>
      <c r="C37" s="56"/>
      <c r="D37" s="56"/>
      <c r="E37" s="51" t="s">
        <v>224</v>
      </c>
      <c r="F37" s="56"/>
      <c r="G37" s="56"/>
      <c r="H37" s="56"/>
      <c r="I37" s="56"/>
      <c r="J37" s="56"/>
      <c r="K37" s="56"/>
      <c r="L37" s="56"/>
      <c r="M37" s="56"/>
    </row>
    <row r="38" spans="1:13" x14ac:dyDescent="0.2">
      <c r="A38" s="56"/>
      <c r="B38" s="56"/>
      <c r="C38" s="56"/>
      <c r="D38" s="56"/>
      <c r="E38" s="56"/>
      <c r="F38" s="56"/>
      <c r="G38" s="56"/>
      <c r="H38" s="56"/>
      <c r="I38" s="56"/>
      <c r="J38" s="56"/>
      <c r="K38" s="56"/>
      <c r="L38" s="56"/>
      <c r="M38" s="56"/>
    </row>
    <row r="39" spans="1:13" ht="14.25" x14ac:dyDescent="0.2">
      <c r="A39" s="53" t="s">
        <v>125</v>
      </c>
      <c r="B39" s="51" t="s">
        <v>60</v>
      </c>
      <c r="C39" s="56"/>
      <c r="D39" s="56"/>
      <c r="E39" s="56"/>
      <c r="F39" s="56"/>
      <c r="G39" s="56"/>
      <c r="H39" s="56"/>
      <c r="I39" s="56"/>
      <c r="J39" s="56"/>
      <c r="K39" s="56"/>
      <c r="L39" s="56"/>
      <c r="M39" s="56"/>
    </row>
    <row r="40" spans="1:13" ht="14.25" x14ac:dyDescent="0.2">
      <c r="A40" s="53" t="s">
        <v>126</v>
      </c>
      <c r="B40" s="51" t="s">
        <v>59</v>
      </c>
      <c r="C40" s="56"/>
      <c r="D40" s="56"/>
      <c r="E40" s="56"/>
      <c r="F40" s="56"/>
      <c r="G40" s="56"/>
      <c r="H40" s="56"/>
      <c r="I40" s="56"/>
      <c r="J40" s="56"/>
      <c r="K40" s="56"/>
      <c r="L40" s="56"/>
      <c r="M40" s="56"/>
    </row>
    <row r="41" spans="1:13" ht="14.25" x14ac:dyDescent="0.2">
      <c r="A41" s="53" t="s">
        <v>127</v>
      </c>
      <c r="B41" s="51" t="s">
        <v>61</v>
      </c>
      <c r="C41" s="56"/>
      <c r="D41" s="56"/>
      <c r="E41" s="56"/>
      <c r="F41" s="56"/>
      <c r="G41" s="56"/>
      <c r="H41" s="56"/>
      <c r="I41" s="56"/>
      <c r="J41" s="56"/>
      <c r="K41" s="56"/>
      <c r="L41" s="56"/>
      <c r="M41" s="56"/>
    </row>
    <row r="42" spans="1:13" x14ac:dyDescent="0.2">
      <c r="A42" s="56"/>
      <c r="B42" s="56"/>
      <c r="C42" s="56"/>
      <c r="D42" s="56"/>
      <c r="E42" s="56"/>
      <c r="F42" s="56"/>
      <c r="G42" s="56"/>
      <c r="H42" s="56"/>
      <c r="I42" s="56"/>
      <c r="J42" s="56"/>
      <c r="K42" s="56"/>
      <c r="L42" s="56"/>
      <c r="M42" s="56"/>
    </row>
    <row r="43" spans="1:13" x14ac:dyDescent="0.2">
      <c r="A43" s="53" t="s">
        <v>125</v>
      </c>
      <c r="B43" s="51" t="s">
        <v>5</v>
      </c>
      <c r="C43" s="56"/>
      <c r="D43" s="56"/>
      <c r="E43" s="56"/>
      <c r="F43" s="56"/>
      <c r="G43" s="56"/>
      <c r="H43" s="56"/>
      <c r="I43" s="56"/>
      <c r="J43" s="56"/>
      <c r="K43" s="56"/>
      <c r="L43" s="56"/>
      <c r="M43" s="56"/>
    </row>
    <row r="44" spans="1:13" x14ac:dyDescent="0.2">
      <c r="A44" s="53" t="s">
        <v>126</v>
      </c>
      <c r="B44" s="51" t="s">
        <v>16</v>
      </c>
      <c r="C44" s="56"/>
      <c r="D44" s="56"/>
      <c r="E44" s="56"/>
      <c r="F44" s="56"/>
      <c r="G44" s="56"/>
      <c r="H44" s="56"/>
      <c r="I44" s="56"/>
      <c r="J44" s="56"/>
      <c r="K44" s="56"/>
      <c r="L44" s="56"/>
      <c r="M44" s="56"/>
    </row>
    <row r="45" spans="1:13" x14ac:dyDescent="0.2">
      <c r="A45" s="53" t="s">
        <v>127</v>
      </c>
      <c r="B45" s="51" t="s">
        <v>205</v>
      </c>
      <c r="C45" s="56"/>
      <c r="D45" s="56"/>
      <c r="E45" s="56"/>
      <c r="F45" s="56"/>
      <c r="G45" s="56"/>
      <c r="H45" s="56"/>
      <c r="I45" s="56"/>
      <c r="J45" s="56"/>
      <c r="K45" s="56"/>
      <c r="L45" s="56"/>
      <c r="M45" s="56"/>
    </row>
    <row r="46" spans="1:13" x14ac:dyDescent="0.2">
      <c r="A46" s="56"/>
      <c r="B46" s="56"/>
      <c r="C46" s="56"/>
      <c r="D46" s="56"/>
      <c r="E46" s="56"/>
      <c r="F46" s="56"/>
      <c r="G46" s="56"/>
      <c r="H46" s="56"/>
      <c r="I46" s="56"/>
      <c r="J46" s="56"/>
      <c r="K46" s="56"/>
      <c r="L46" s="56"/>
      <c r="M46" s="56"/>
    </row>
    <row r="47" spans="1:13" x14ac:dyDescent="0.2">
      <c r="A47" s="53" t="s">
        <v>125</v>
      </c>
      <c r="B47" s="57" t="s">
        <v>68</v>
      </c>
      <c r="C47" s="56"/>
      <c r="D47" s="56"/>
      <c r="E47" s="56"/>
      <c r="F47" s="56"/>
      <c r="G47" s="56"/>
      <c r="H47" s="56"/>
      <c r="I47" s="56"/>
      <c r="J47" s="56"/>
      <c r="K47" s="56"/>
      <c r="L47" s="56"/>
      <c r="M47" s="56"/>
    </row>
    <row r="48" spans="1:13" x14ac:dyDescent="0.2">
      <c r="A48" s="53" t="s">
        <v>126</v>
      </c>
      <c r="B48" s="57" t="s">
        <v>25</v>
      </c>
      <c r="C48" s="56"/>
      <c r="D48" s="56"/>
      <c r="E48" s="56"/>
      <c r="F48" s="56"/>
      <c r="G48" s="56"/>
      <c r="H48" s="56"/>
      <c r="I48" s="56"/>
      <c r="J48" s="56"/>
      <c r="K48" s="56"/>
      <c r="L48" s="56"/>
      <c r="M48" s="56"/>
    </row>
    <row r="49" spans="1:13" x14ac:dyDescent="0.2">
      <c r="A49" s="53" t="s">
        <v>127</v>
      </c>
      <c r="B49" s="57" t="s">
        <v>62</v>
      </c>
      <c r="C49" s="56"/>
      <c r="D49" s="56"/>
      <c r="E49" s="56"/>
      <c r="F49" s="56"/>
      <c r="G49" s="56"/>
      <c r="H49" s="56"/>
      <c r="I49" s="56"/>
      <c r="J49" s="56"/>
      <c r="K49" s="56"/>
      <c r="L49" s="56"/>
      <c r="M49" s="56"/>
    </row>
    <row r="50" spans="1:13" x14ac:dyDescent="0.2">
      <c r="A50" s="56"/>
      <c r="B50" s="56"/>
      <c r="C50" s="56"/>
      <c r="D50" s="56"/>
      <c r="E50" s="56"/>
      <c r="F50" s="56"/>
      <c r="G50" s="56"/>
      <c r="H50" s="56"/>
      <c r="I50" s="56"/>
      <c r="J50" s="56"/>
      <c r="K50" s="56"/>
      <c r="L50" s="56"/>
      <c r="M50" s="56"/>
    </row>
    <row r="51" spans="1:13" x14ac:dyDescent="0.2">
      <c r="A51" s="53" t="s">
        <v>125</v>
      </c>
      <c r="B51" s="51" t="s">
        <v>69</v>
      </c>
      <c r="C51" s="56"/>
      <c r="D51" s="56"/>
      <c r="E51" s="56"/>
      <c r="F51" s="56"/>
      <c r="G51" s="56"/>
      <c r="H51" s="56"/>
      <c r="I51" s="56"/>
      <c r="J51" s="56"/>
      <c r="K51" s="56"/>
      <c r="L51" s="56"/>
      <c r="M51" s="56"/>
    </row>
    <row r="52" spans="1:13" x14ac:dyDescent="0.2">
      <c r="A52" s="53" t="s">
        <v>126</v>
      </c>
      <c r="B52" s="51" t="s">
        <v>26</v>
      </c>
      <c r="C52" s="56"/>
      <c r="D52" s="56"/>
      <c r="E52" s="56"/>
      <c r="F52" s="56"/>
      <c r="G52" s="56"/>
      <c r="H52" s="56"/>
      <c r="I52" s="56"/>
      <c r="J52" s="56"/>
      <c r="K52" s="56"/>
      <c r="L52" s="56"/>
      <c r="M52" s="56"/>
    </row>
    <row r="53" spans="1:13" x14ac:dyDescent="0.2">
      <c r="A53" s="53" t="s">
        <v>127</v>
      </c>
      <c r="B53" s="51" t="s">
        <v>63</v>
      </c>
      <c r="C53" s="56"/>
      <c r="D53" s="56"/>
      <c r="E53" s="56"/>
      <c r="F53" s="56"/>
      <c r="G53" s="56"/>
      <c r="H53" s="56"/>
      <c r="I53" s="56"/>
      <c r="J53" s="56"/>
      <c r="K53" s="56"/>
      <c r="L53" s="56"/>
      <c r="M53" s="56"/>
    </row>
    <row r="54" spans="1:13" x14ac:dyDescent="0.2">
      <c r="A54" s="53"/>
      <c r="B54" s="51"/>
      <c r="C54" s="56"/>
      <c r="D54" s="56"/>
      <c r="E54" s="56"/>
      <c r="F54" s="56"/>
      <c r="G54" s="56"/>
      <c r="H54" s="56"/>
      <c r="I54" s="56"/>
      <c r="J54" s="56"/>
      <c r="K54" s="56"/>
      <c r="L54" s="56"/>
      <c r="M54" s="56"/>
    </row>
    <row r="55" spans="1:13" x14ac:dyDescent="0.2">
      <c r="A55" s="53" t="s">
        <v>125</v>
      </c>
      <c r="B55" s="51" t="s">
        <v>220</v>
      </c>
      <c r="C55" s="56"/>
      <c r="D55" s="56"/>
      <c r="E55" s="56"/>
      <c r="F55" s="56"/>
      <c r="G55" s="56"/>
      <c r="H55" s="56"/>
      <c r="I55" s="56"/>
      <c r="J55" s="56"/>
      <c r="K55" s="56"/>
      <c r="L55" s="56"/>
      <c r="M55" s="56"/>
    </row>
    <row r="56" spans="1:13" x14ac:dyDescent="0.2">
      <c r="A56" s="53" t="s">
        <v>126</v>
      </c>
      <c r="B56" s="51" t="s">
        <v>221</v>
      </c>
      <c r="C56" s="56"/>
      <c r="D56" s="56"/>
      <c r="E56" s="56"/>
      <c r="F56" s="56"/>
      <c r="G56" s="56"/>
      <c r="H56" s="56"/>
      <c r="I56" s="56"/>
      <c r="J56" s="56"/>
      <c r="K56" s="56"/>
      <c r="L56" s="56"/>
      <c r="M56" s="56"/>
    </row>
    <row r="57" spans="1:13" x14ac:dyDescent="0.2">
      <c r="A57" s="53" t="s">
        <v>127</v>
      </c>
      <c r="B57" s="51" t="s">
        <v>219</v>
      </c>
      <c r="C57" s="56"/>
      <c r="D57" s="56"/>
      <c r="E57" s="56"/>
      <c r="F57" s="56"/>
      <c r="G57" s="56"/>
      <c r="H57" s="56"/>
      <c r="I57" s="56"/>
      <c r="J57" s="56"/>
      <c r="K57" s="56"/>
      <c r="L57" s="56"/>
      <c r="M57" s="56"/>
    </row>
    <row r="58" spans="1:13" x14ac:dyDescent="0.2">
      <c r="A58" s="56"/>
      <c r="B58" s="56"/>
      <c r="C58" s="56"/>
      <c r="D58" s="56"/>
      <c r="E58" s="56"/>
      <c r="F58" s="56"/>
      <c r="G58" s="56"/>
      <c r="H58" s="56"/>
      <c r="I58" s="56"/>
      <c r="J58" s="56"/>
      <c r="K58" s="56"/>
      <c r="L58" s="56"/>
      <c r="M58" s="56"/>
    </row>
    <row r="59" spans="1:13" x14ac:dyDescent="0.2">
      <c r="A59" s="53" t="s">
        <v>125</v>
      </c>
      <c r="B59" s="51" t="s">
        <v>70</v>
      </c>
      <c r="C59" s="56"/>
      <c r="D59" s="56"/>
      <c r="E59" s="56"/>
      <c r="F59" s="56"/>
      <c r="G59" s="56"/>
      <c r="H59" s="56"/>
      <c r="I59" s="56"/>
      <c r="J59" s="56"/>
      <c r="K59" s="56"/>
      <c r="L59" s="56"/>
      <c r="M59" s="56"/>
    </row>
    <row r="60" spans="1:13" x14ac:dyDescent="0.2">
      <c r="A60" s="53" t="s">
        <v>126</v>
      </c>
      <c r="B60" s="51" t="s">
        <v>28</v>
      </c>
      <c r="C60" s="56"/>
      <c r="D60" s="56"/>
      <c r="E60" s="56"/>
      <c r="F60" s="56"/>
      <c r="G60" s="56"/>
      <c r="H60" s="56"/>
      <c r="I60" s="56"/>
      <c r="J60" s="56"/>
      <c r="K60" s="56"/>
      <c r="L60" s="56"/>
      <c r="M60" s="56"/>
    </row>
    <row r="61" spans="1:13" x14ac:dyDescent="0.2">
      <c r="A61" s="53" t="s">
        <v>127</v>
      </c>
      <c r="B61" s="51" t="s">
        <v>64</v>
      </c>
      <c r="C61" s="56"/>
      <c r="D61" s="56"/>
      <c r="E61" s="56"/>
      <c r="F61" s="56"/>
      <c r="G61" s="56"/>
      <c r="H61" s="56"/>
      <c r="I61" s="56"/>
      <c r="J61" s="56"/>
      <c r="K61" s="56"/>
      <c r="L61" s="56"/>
      <c r="M61" s="56"/>
    </row>
    <row r="62" spans="1:13" x14ac:dyDescent="0.2">
      <c r="A62" s="56"/>
      <c r="B62" s="56"/>
      <c r="C62" s="56"/>
      <c r="D62" s="56"/>
      <c r="E62" s="56"/>
      <c r="F62" s="56"/>
      <c r="G62" s="56"/>
      <c r="H62" s="56"/>
      <c r="I62" s="56"/>
      <c r="J62" s="56"/>
      <c r="K62" s="56"/>
      <c r="L62" s="56"/>
      <c r="M62" s="56"/>
    </row>
    <row r="63" spans="1:13" x14ac:dyDescent="0.2">
      <c r="A63" s="53" t="s">
        <v>125</v>
      </c>
      <c r="B63" s="57" t="s">
        <v>71</v>
      </c>
      <c r="C63" s="56"/>
      <c r="D63" s="56"/>
      <c r="E63" s="56"/>
      <c r="F63" s="56"/>
      <c r="G63" s="56"/>
      <c r="H63" s="56"/>
      <c r="I63" s="56"/>
      <c r="J63" s="56"/>
      <c r="K63" s="56"/>
      <c r="L63" s="56"/>
      <c r="M63" s="56"/>
    </row>
    <row r="64" spans="1:13" x14ac:dyDescent="0.2">
      <c r="A64" s="53" t="s">
        <v>126</v>
      </c>
      <c r="B64" s="57" t="s">
        <v>29</v>
      </c>
      <c r="C64" s="56"/>
      <c r="D64" s="56"/>
      <c r="E64" s="56"/>
      <c r="F64" s="56"/>
      <c r="G64" s="56"/>
      <c r="H64" s="56"/>
      <c r="I64" s="56"/>
      <c r="J64" s="56"/>
      <c r="K64" s="56"/>
      <c r="L64" s="56"/>
      <c r="M64" s="56"/>
    </row>
    <row r="65" spans="1:13" x14ac:dyDescent="0.2">
      <c r="A65" s="53" t="s">
        <v>127</v>
      </c>
      <c r="B65" s="57" t="s">
        <v>65</v>
      </c>
      <c r="C65" s="56"/>
      <c r="D65" s="56"/>
      <c r="E65" s="56"/>
      <c r="F65" s="56"/>
      <c r="G65" s="56"/>
      <c r="H65" s="56"/>
      <c r="I65" s="56"/>
      <c r="J65" s="56"/>
      <c r="K65" s="56"/>
      <c r="L65" s="56"/>
      <c r="M65" s="56"/>
    </row>
    <row r="66" spans="1:13" x14ac:dyDescent="0.2">
      <c r="A66" s="56"/>
      <c r="B66" s="56"/>
      <c r="C66" s="56"/>
      <c r="D66" s="56"/>
      <c r="E66" s="56"/>
      <c r="F66" s="56"/>
      <c r="G66" s="56"/>
      <c r="H66" s="56"/>
      <c r="I66" s="56"/>
      <c r="J66" s="56"/>
      <c r="K66" s="56"/>
      <c r="L66" s="56"/>
      <c r="M66" s="56"/>
    </row>
    <row r="67" spans="1:13" x14ac:dyDescent="0.2">
      <c r="A67" s="53" t="s">
        <v>125</v>
      </c>
      <c r="B67" s="51" t="s">
        <v>72</v>
      </c>
      <c r="C67" s="56"/>
      <c r="D67" s="56"/>
      <c r="E67" s="56"/>
      <c r="F67" s="56"/>
      <c r="G67" s="56"/>
      <c r="H67" s="56"/>
      <c r="I67" s="56"/>
      <c r="J67" s="56"/>
      <c r="K67" s="56"/>
      <c r="L67" s="56"/>
      <c r="M67" s="56"/>
    </row>
    <row r="68" spans="1:13" x14ac:dyDescent="0.2">
      <c r="A68" s="53" t="s">
        <v>126</v>
      </c>
      <c r="B68" s="51" t="s">
        <v>30</v>
      </c>
      <c r="C68" s="56"/>
      <c r="D68" s="56"/>
      <c r="E68" s="56"/>
      <c r="F68" s="56"/>
      <c r="G68" s="56"/>
      <c r="H68" s="56"/>
      <c r="I68" s="56"/>
      <c r="J68" s="56"/>
      <c r="K68" s="56"/>
      <c r="L68" s="56"/>
      <c r="M68" s="56"/>
    </row>
    <row r="69" spans="1:13" x14ac:dyDescent="0.2">
      <c r="A69" s="53" t="s">
        <v>127</v>
      </c>
      <c r="B69" s="51" t="s">
        <v>227</v>
      </c>
      <c r="C69" s="56"/>
      <c r="D69" s="56"/>
      <c r="E69" s="56"/>
      <c r="F69" s="56"/>
      <c r="G69" s="56"/>
      <c r="H69" s="56"/>
      <c r="I69" s="56"/>
      <c r="J69" s="56"/>
      <c r="K69" s="56"/>
      <c r="L69" s="56"/>
      <c r="M69" s="56"/>
    </row>
    <row r="70" spans="1:13" x14ac:dyDescent="0.2">
      <c r="A70" s="56"/>
      <c r="B70" s="56"/>
      <c r="C70" s="56"/>
      <c r="D70" s="56"/>
      <c r="E70" s="56"/>
      <c r="F70" s="56"/>
      <c r="G70" s="56"/>
      <c r="H70" s="56"/>
      <c r="I70" s="56"/>
      <c r="J70" s="56"/>
      <c r="K70" s="56"/>
      <c r="L70" s="56"/>
      <c r="M70" s="56"/>
    </row>
    <row r="71" spans="1:13" x14ac:dyDescent="0.2">
      <c r="A71" s="53" t="s">
        <v>125</v>
      </c>
      <c r="B71" s="51" t="s">
        <v>31</v>
      </c>
      <c r="C71" s="56"/>
      <c r="D71" s="56"/>
      <c r="E71" s="56"/>
      <c r="F71" s="56"/>
      <c r="G71" s="56"/>
      <c r="H71" s="56"/>
      <c r="I71" s="56"/>
      <c r="J71" s="56"/>
      <c r="K71" s="56"/>
      <c r="L71" s="56"/>
      <c r="M71" s="56"/>
    </row>
    <row r="72" spans="1:13" x14ac:dyDescent="0.2">
      <c r="A72" s="53" t="s">
        <v>126</v>
      </c>
      <c r="B72" s="51" t="s">
        <v>31</v>
      </c>
      <c r="C72" s="56"/>
      <c r="D72" s="56"/>
      <c r="E72" s="56"/>
      <c r="F72" s="56"/>
      <c r="G72" s="56"/>
      <c r="H72" s="56"/>
      <c r="I72" s="56"/>
      <c r="J72" s="56"/>
      <c r="K72" s="56"/>
      <c r="L72" s="56"/>
      <c r="M72" s="56"/>
    </row>
    <row r="73" spans="1:13" x14ac:dyDescent="0.2">
      <c r="A73" s="53" t="s">
        <v>127</v>
      </c>
      <c r="B73" s="51" t="s">
        <v>67</v>
      </c>
      <c r="C73" s="56"/>
      <c r="D73" s="56"/>
      <c r="E73" s="56"/>
      <c r="F73" s="56"/>
      <c r="G73" s="56"/>
      <c r="H73" s="56"/>
      <c r="I73" s="56"/>
      <c r="J73" s="56"/>
      <c r="K73" s="56"/>
      <c r="L73" s="56"/>
      <c r="M73" s="56"/>
    </row>
    <row r="74" spans="1:13" x14ac:dyDescent="0.2">
      <c r="A74" s="56"/>
      <c r="B74" s="56"/>
      <c r="C74" s="56"/>
      <c r="D74" s="56"/>
      <c r="E74" s="56"/>
      <c r="F74" s="56"/>
      <c r="G74" s="56"/>
      <c r="H74" s="56"/>
      <c r="I74" s="56"/>
      <c r="J74" s="56"/>
      <c r="K74" s="56"/>
      <c r="L74" s="56"/>
      <c r="M74" s="56"/>
    </row>
    <row r="75" spans="1:13" x14ac:dyDescent="0.2">
      <c r="A75" s="53" t="s">
        <v>125</v>
      </c>
      <c r="B75" s="51" t="s">
        <v>198</v>
      </c>
      <c r="C75" s="56"/>
      <c r="D75" s="56"/>
      <c r="E75" s="56"/>
      <c r="F75" s="56"/>
      <c r="G75" s="56"/>
      <c r="H75" s="56"/>
      <c r="I75" s="56"/>
      <c r="J75" s="56"/>
      <c r="K75" s="56"/>
      <c r="L75" s="56"/>
      <c r="M75" s="56"/>
    </row>
    <row r="76" spans="1:13" x14ac:dyDescent="0.2">
      <c r="A76" s="53" t="s">
        <v>126</v>
      </c>
      <c r="B76" s="51" t="s">
        <v>197</v>
      </c>
      <c r="C76" s="56"/>
      <c r="D76" s="56"/>
      <c r="E76" s="56"/>
      <c r="F76" s="56"/>
      <c r="G76" s="56"/>
      <c r="H76" s="56"/>
      <c r="I76" s="56"/>
      <c r="J76" s="56"/>
      <c r="K76" s="56"/>
      <c r="L76" s="56"/>
      <c r="M76" s="56"/>
    </row>
    <row r="77" spans="1:13" x14ac:dyDescent="0.2">
      <c r="A77" s="53" t="s">
        <v>127</v>
      </c>
      <c r="B77" s="51" t="s">
        <v>206</v>
      </c>
      <c r="C77" s="56"/>
      <c r="D77" s="56"/>
      <c r="E77" s="56"/>
      <c r="F77" s="56"/>
      <c r="G77" s="56"/>
      <c r="H77" s="56"/>
      <c r="I77" s="56"/>
      <c r="J77" s="56"/>
      <c r="K77" s="56"/>
      <c r="L77" s="56"/>
      <c r="M77" s="56"/>
    </row>
    <row r="78" spans="1:13" x14ac:dyDescent="0.2">
      <c r="A78" s="56"/>
      <c r="B78" s="56"/>
      <c r="C78" s="56"/>
      <c r="D78" s="56"/>
      <c r="E78" s="56"/>
      <c r="F78" s="56"/>
      <c r="G78" s="56"/>
      <c r="H78" s="56"/>
      <c r="I78" s="56"/>
      <c r="J78" s="56"/>
      <c r="K78" s="56"/>
      <c r="L78" s="56"/>
      <c r="M78" s="56"/>
    </row>
    <row r="79" spans="1:13" ht="14.25" x14ac:dyDescent="0.2">
      <c r="A79" s="53" t="s">
        <v>125</v>
      </c>
      <c r="B79" s="51" t="s">
        <v>73</v>
      </c>
      <c r="C79" s="56"/>
      <c r="D79" s="56"/>
      <c r="E79" s="56"/>
      <c r="F79" s="56"/>
      <c r="G79" s="56"/>
      <c r="H79" s="56"/>
      <c r="I79" s="56"/>
      <c r="J79" s="56"/>
      <c r="K79" s="56"/>
      <c r="L79" s="56"/>
      <c r="M79" s="56"/>
    </row>
    <row r="80" spans="1:13" ht="14.25" x14ac:dyDescent="0.2">
      <c r="A80" s="53" t="s">
        <v>126</v>
      </c>
      <c r="B80" s="51" t="s">
        <v>32</v>
      </c>
      <c r="C80" s="56"/>
      <c r="D80" s="56"/>
      <c r="E80" s="56"/>
      <c r="F80" s="56"/>
      <c r="G80" s="56"/>
      <c r="H80" s="56"/>
      <c r="I80" s="56"/>
      <c r="J80" s="56"/>
      <c r="K80" s="56"/>
      <c r="L80" s="56"/>
      <c r="M80" s="56"/>
    </row>
    <row r="81" spans="1:13" ht="14.25" x14ac:dyDescent="0.2">
      <c r="A81" s="53" t="s">
        <v>127</v>
      </c>
      <c r="B81" s="51" t="s">
        <v>66</v>
      </c>
      <c r="C81" s="56"/>
      <c r="D81" s="56"/>
      <c r="E81" s="56"/>
      <c r="F81" s="56"/>
      <c r="G81" s="56"/>
      <c r="H81" s="56"/>
      <c r="I81" s="56"/>
      <c r="J81" s="56"/>
      <c r="K81" s="56"/>
      <c r="L81" s="56"/>
      <c r="M81" s="56"/>
    </row>
    <row r="82" spans="1:13" x14ac:dyDescent="0.2">
      <c r="A82" s="56"/>
      <c r="B82" s="56"/>
      <c r="C82" s="56"/>
      <c r="D82" s="56"/>
      <c r="E82" s="56"/>
      <c r="F82" s="56"/>
      <c r="G82" s="56"/>
      <c r="H82" s="56"/>
      <c r="I82" s="56"/>
      <c r="J82" s="56"/>
      <c r="K82" s="56"/>
      <c r="L82" s="56"/>
      <c r="M82" s="56"/>
    </row>
    <row r="83" spans="1:13" x14ac:dyDescent="0.2">
      <c r="A83" s="53" t="s">
        <v>125</v>
      </c>
      <c r="B83" s="51" t="s">
        <v>31</v>
      </c>
      <c r="C83" s="56"/>
      <c r="D83" s="56"/>
      <c r="E83" s="56"/>
      <c r="F83" s="56"/>
      <c r="G83" s="56"/>
      <c r="H83" s="56"/>
      <c r="I83" s="56"/>
      <c r="J83" s="56"/>
      <c r="K83" s="56"/>
      <c r="L83" s="56"/>
      <c r="M83" s="56"/>
    </row>
    <row r="84" spans="1:13" x14ac:dyDescent="0.2">
      <c r="A84" s="53" t="s">
        <v>126</v>
      </c>
      <c r="B84" s="51" t="s">
        <v>31</v>
      </c>
      <c r="C84" s="56"/>
      <c r="D84" s="56"/>
      <c r="E84" s="56"/>
      <c r="F84" s="56"/>
      <c r="G84" s="56"/>
      <c r="H84" s="56"/>
      <c r="I84" s="56"/>
      <c r="J84" s="56"/>
      <c r="K84" s="56"/>
      <c r="L84" s="56"/>
      <c r="M84" s="56"/>
    </row>
    <row r="85" spans="1:13" x14ac:dyDescent="0.2">
      <c r="A85" s="53" t="s">
        <v>127</v>
      </c>
      <c r="B85" s="51" t="s">
        <v>67</v>
      </c>
      <c r="C85" s="56"/>
      <c r="D85" s="56"/>
      <c r="E85" s="56"/>
      <c r="F85" s="56"/>
      <c r="G85" s="56"/>
      <c r="H85" s="56"/>
      <c r="I85" s="56"/>
      <c r="J85" s="56"/>
      <c r="K85" s="56"/>
      <c r="L85" s="56"/>
      <c r="M85" s="56"/>
    </row>
    <row r="86" spans="1:13" x14ac:dyDescent="0.2">
      <c r="A86" s="56"/>
      <c r="B86" s="56"/>
      <c r="C86" s="56"/>
      <c r="D86" s="56"/>
      <c r="E86" s="56"/>
      <c r="F86" s="56"/>
      <c r="G86" s="56"/>
      <c r="H86" s="56"/>
      <c r="I86" s="56"/>
      <c r="J86" s="56"/>
      <c r="K86" s="56"/>
      <c r="L86" s="56"/>
      <c r="M86" s="56"/>
    </row>
    <row r="87" spans="1:13" ht="15.75" x14ac:dyDescent="0.25">
      <c r="A87" s="53" t="s">
        <v>125</v>
      </c>
      <c r="B87" s="60" t="s">
        <v>230</v>
      </c>
      <c r="C87" s="56"/>
      <c r="D87" s="56"/>
      <c r="E87" s="56"/>
      <c r="F87" s="56"/>
      <c r="G87" s="56"/>
      <c r="H87" s="56"/>
      <c r="I87" s="56"/>
      <c r="J87" s="56"/>
      <c r="K87" s="56"/>
      <c r="L87" s="56"/>
      <c r="M87" s="56"/>
    </row>
    <row r="88" spans="1:13" ht="15.75" x14ac:dyDescent="0.25">
      <c r="A88" s="53" t="s">
        <v>126</v>
      </c>
      <c r="B88" s="60" t="s">
        <v>231</v>
      </c>
      <c r="C88" s="56"/>
      <c r="D88" s="56"/>
      <c r="E88" s="56"/>
      <c r="F88" s="56"/>
      <c r="G88" s="56"/>
      <c r="H88" s="56"/>
      <c r="I88" s="56"/>
      <c r="J88" s="56"/>
      <c r="K88" s="56"/>
      <c r="L88" s="56"/>
      <c r="M88" s="56"/>
    </row>
    <row r="89" spans="1:13" ht="15.75" x14ac:dyDescent="0.25">
      <c r="A89" s="53" t="s">
        <v>127</v>
      </c>
      <c r="B89" s="60" t="s">
        <v>232</v>
      </c>
      <c r="C89" s="56"/>
      <c r="D89" s="56"/>
      <c r="E89" s="56"/>
      <c r="F89" s="56"/>
      <c r="G89" s="56"/>
      <c r="H89" s="56"/>
      <c r="I89" s="56"/>
      <c r="J89" s="56"/>
      <c r="K89" s="56"/>
      <c r="L89" s="56"/>
      <c r="M89" s="56"/>
    </row>
    <row r="90" spans="1:13" x14ac:dyDescent="0.2">
      <c r="A90" s="56"/>
      <c r="B90" s="56"/>
      <c r="C90" s="56"/>
      <c r="D90" s="56"/>
      <c r="E90" s="56"/>
      <c r="F90" s="56"/>
      <c r="G90" s="56"/>
      <c r="H90" s="56"/>
      <c r="I90" s="56"/>
      <c r="J90" s="56"/>
      <c r="K90" s="56"/>
      <c r="L90" s="56"/>
      <c r="M90" s="56"/>
    </row>
    <row r="91" spans="1:13" x14ac:dyDescent="0.2">
      <c r="A91" s="53" t="s">
        <v>125</v>
      </c>
      <c r="B91" s="62" t="s">
        <v>75</v>
      </c>
      <c r="C91" s="56"/>
      <c r="D91" s="56"/>
      <c r="E91" s="56"/>
      <c r="F91" s="56"/>
      <c r="G91" s="56"/>
      <c r="H91" s="56"/>
      <c r="I91" s="56"/>
      <c r="J91" s="56"/>
      <c r="K91" s="56"/>
      <c r="L91" s="56"/>
      <c r="M91" s="56"/>
    </row>
    <row r="92" spans="1:13" x14ac:dyDescent="0.2">
      <c r="A92" s="53" t="s">
        <v>126</v>
      </c>
      <c r="B92" s="62" t="s">
        <v>33</v>
      </c>
      <c r="C92" s="56"/>
      <c r="D92" s="56"/>
      <c r="E92" s="56"/>
      <c r="F92" s="56"/>
      <c r="G92" s="56"/>
      <c r="H92" s="56"/>
      <c r="I92" s="56"/>
      <c r="J92" s="56"/>
      <c r="K92" s="56"/>
      <c r="L92" s="56"/>
      <c r="M92" s="56"/>
    </row>
    <row r="93" spans="1:13" x14ac:dyDescent="0.2">
      <c r="A93" s="53" t="s">
        <v>127</v>
      </c>
      <c r="B93" s="62" t="s">
        <v>97</v>
      </c>
      <c r="C93" s="56"/>
      <c r="D93" s="56"/>
      <c r="E93" s="56"/>
      <c r="F93" s="56"/>
      <c r="G93" s="56"/>
      <c r="H93" s="56"/>
      <c r="I93" s="56"/>
      <c r="J93" s="56"/>
      <c r="K93" s="56"/>
      <c r="L93" s="56"/>
      <c r="M93" s="56"/>
    </row>
    <row r="94" spans="1:13" x14ac:dyDescent="0.2">
      <c r="A94" s="56"/>
      <c r="B94" s="56"/>
      <c r="C94" s="56"/>
      <c r="D94" s="56"/>
      <c r="E94" s="56"/>
      <c r="F94" s="56"/>
      <c r="G94" s="56"/>
      <c r="H94" s="56"/>
      <c r="I94" s="56"/>
      <c r="J94" s="56"/>
      <c r="K94" s="56"/>
      <c r="L94" s="56"/>
      <c r="M94" s="56"/>
    </row>
    <row r="95" spans="1:13" x14ac:dyDescent="0.2">
      <c r="A95" s="53" t="s">
        <v>125</v>
      </c>
      <c r="B95" s="62" t="s">
        <v>76</v>
      </c>
      <c r="C95" s="56"/>
      <c r="D95" s="56"/>
      <c r="E95" s="56"/>
      <c r="F95" s="56"/>
      <c r="G95" s="56"/>
      <c r="H95" s="56"/>
      <c r="I95" s="56"/>
      <c r="J95" s="56"/>
      <c r="K95" s="56"/>
      <c r="L95" s="56"/>
      <c r="M95" s="56"/>
    </row>
    <row r="96" spans="1:13" x14ac:dyDescent="0.2">
      <c r="A96" s="53" t="s">
        <v>126</v>
      </c>
      <c r="B96" s="62" t="s">
        <v>34</v>
      </c>
      <c r="C96" s="56"/>
      <c r="D96" s="56"/>
      <c r="E96" s="56"/>
      <c r="F96" s="56"/>
      <c r="G96" s="56"/>
      <c r="H96" s="56"/>
      <c r="I96" s="56"/>
      <c r="J96" s="56"/>
      <c r="K96" s="56"/>
      <c r="L96" s="56"/>
      <c r="M96" s="56"/>
    </row>
    <row r="97" spans="1:13" x14ac:dyDescent="0.2">
      <c r="A97" s="53" t="s">
        <v>127</v>
      </c>
      <c r="B97" s="62" t="s">
        <v>98</v>
      </c>
      <c r="C97" s="56"/>
      <c r="D97" s="56"/>
      <c r="E97" s="56"/>
      <c r="F97" s="56"/>
      <c r="G97" s="56"/>
      <c r="H97" s="56"/>
      <c r="I97" s="56"/>
      <c r="J97" s="56"/>
      <c r="K97" s="56"/>
      <c r="L97" s="56"/>
      <c r="M97" s="56"/>
    </row>
    <row r="98" spans="1:13" x14ac:dyDescent="0.2">
      <c r="A98" s="56"/>
      <c r="B98" s="56"/>
      <c r="C98" s="56"/>
      <c r="D98" s="56"/>
      <c r="E98" s="56"/>
      <c r="F98" s="56"/>
      <c r="G98" s="56"/>
      <c r="H98" s="56"/>
      <c r="I98" s="56"/>
      <c r="J98" s="56"/>
      <c r="K98" s="56"/>
      <c r="L98" s="56"/>
      <c r="M98" s="56"/>
    </row>
    <row r="99" spans="1:13" x14ac:dyDescent="0.2">
      <c r="A99" s="53" t="s">
        <v>125</v>
      </c>
      <c r="B99" s="57" t="s">
        <v>74</v>
      </c>
      <c r="C99" s="56"/>
      <c r="D99" s="56"/>
      <c r="E99" s="56"/>
      <c r="F99" s="56"/>
      <c r="G99" s="56"/>
      <c r="H99" s="56"/>
      <c r="I99" s="56"/>
      <c r="J99" s="56"/>
      <c r="K99" s="56"/>
      <c r="L99" s="56"/>
      <c r="M99" s="56"/>
    </row>
    <row r="100" spans="1:13" x14ac:dyDescent="0.2">
      <c r="A100" s="53" t="s">
        <v>126</v>
      </c>
      <c r="B100" s="57" t="s">
        <v>35</v>
      </c>
      <c r="C100" s="56"/>
      <c r="D100" s="56"/>
      <c r="E100" s="56"/>
      <c r="F100" s="56"/>
      <c r="G100" s="56"/>
      <c r="H100" s="56"/>
      <c r="I100" s="56"/>
      <c r="J100" s="56"/>
      <c r="K100" s="56"/>
      <c r="L100" s="56"/>
      <c r="M100" s="56"/>
    </row>
    <row r="101" spans="1:13" x14ac:dyDescent="0.2">
      <c r="A101" s="53" t="s">
        <v>127</v>
      </c>
      <c r="B101" s="57" t="s">
        <v>99</v>
      </c>
      <c r="C101" s="56"/>
      <c r="D101" s="56"/>
      <c r="E101" s="56"/>
      <c r="F101" s="56"/>
      <c r="G101" s="56"/>
      <c r="H101" s="56"/>
      <c r="I101" s="56"/>
      <c r="J101" s="56"/>
      <c r="K101" s="56"/>
      <c r="L101" s="56"/>
      <c r="M101" s="56"/>
    </row>
    <row r="102" spans="1:13" x14ac:dyDescent="0.2">
      <c r="A102" s="56"/>
      <c r="B102" s="56"/>
      <c r="C102" s="56"/>
      <c r="D102" s="56"/>
      <c r="E102" s="56"/>
      <c r="F102" s="56"/>
      <c r="G102" s="56"/>
      <c r="H102" s="56"/>
      <c r="I102" s="56"/>
      <c r="J102" s="56"/>
      <c r="K102" s="56"/>
      <c r="L102" s="56"/>
      <c r="M102" s="56"/>
    </row>
    <row r="103" spans="1:13" x14ac:dyDescent="0.2">
      <c r="A103" s="53" t="s">
        <v>125</v>
      </c>
      <c r="B103" s="51" t="s">
        <v>181</v>
      </c>
      <c r="C103" s="56"/>
      <c r="D103" s="56"/>
      <c r="E103" s="56"/>
      <c r="F103" s="56"/>
      <c r="G103" s="56"/>
      <c r="H103" s="56"/>
      <c r="I103" s="56"/>
      <c r="J103" s="56"/>
      <c r="K103" s="56"/>
      <c r="L103" s="56"/>
      <c r="M103" s="56"/>
    </row>
    <row r="104" spans="1:13" x14ac:dyDescent="0.2">
      <c r="A104" s="53" t="s">
        <v>126</v>
      </c>
      <c r="B104" s="51" t="s">
        <v>182</v>
      </c>
      <c r="C104" s="56"/>
      <c r="D104" s="56"/>
      <c r="E104" s="56"/>
      <c r="F104" s="56"/>
      <c r="G104" s="56"/>
      <c r="H104" s="56"/>
      <c r="I104" s="56"/>
      <c r="J104" s="56"/>
      <c r="K104" s="56"/>
      <c r="L104" s="56"/>
      <c r="M104" s="56"/>
    </row>
    <row r="105" spans="1:13" x14ac:dyDescent="0.2">
      <c r="A105" s="53" t="s">
        <v>127</v>
      </c>
      <c r="B105" s="51" t="s">
        <v>236</v>
      </c>
      <c r="C105" s="56"/>
      <c r="D105" s="56"/>
      <c r="E105" s="56"/>
      <c r="F105" s="56"/>
      <c r="G105" s="56"/>
      <c r="H105" s="56"/>
      <c r="I105" s="56"/>
      <c r="J105" s="56"/>
      <c r="K105" s="56"/>
      <c r="L105" s="56"/>
      <c r="M105" s="56"/>
    </row>
    <row r="106" spans="1:13" x14ac:dyDescent="0.2">
      <c r="A106" s="56"/>
      <c r="B106" s="56"/>
      <c r="C106" s="56"/>
      <c r="D106" s="56"/>
      <c r="E106" s="56"/>
      <c r="F106" s="56"/>
      <c r="G106" s="56"/>
      <c r="H106" s="56"/>
      <c r="I106" s="56"/>
      <c r="J106" s="56"/>
      <c r="K106" s="56"/>
      <c r="L106" s="56"/>
      <c r="M106" s="56"/>
    </row>
    <row r="107" spans="1:13" x14ac:dyDescent="0.2">
      <c r="A107" s="53" t="s">
        <v>125</v>
      </c>
      <c r="B107" s="51" t="s">
        <v>77</v>
      </c>
      <c r="C107" s="56"/>
      <c r="D107" s="56"/>
      <c r="E107" s="56"/>
      <c r="F107" s="56"/>
      <c r="G107" s="56"/>
      <c r="H107" s="56"/>
      <c r="I107" s="56"/>
      <c r="J107" s="56"/>
      <c r="K107" s="56"/>
      <c r="L107" s="56"/>
      <c r="M107" s="56"/>
    </row>
    <row r="108" spans="1:13" x14ac:dyDescent="0.2">
      <c r="A108" s="53" t="s">
        <v>126</v>
      </c>
      <c r="B108" s="51" t="s">
        <v>37</v>
      </c>
      <c r="C108" s="56"/>
      <c r="D108" s="56"/>
      <c r="E108" s="56"/>
      <c r="F108" s="56"/>
      <c r="G108" s="56"/>
      <c r="H108" s="56"/>
      <c r="I108" s="56"/>
      <c r="J108" s="56"/>
      <c r="K108" s="56"/>
      <c r="L108" s="56"/>
      <c r="M108" s="56"/>
    </row>
    <row r="109" spans="1:13" x14ac:dyDescent="0.2">
      <c r="A109" s="53" t="s">
        <v>127</v>
      </c>
      <c r="B109" s="51" t="s">
        <v>100</v>
      </c>
      <c r="C109" s="56"/>
      <c r="D109" s="56"/>
      <c r="E109" s="56"/>
      <c r="F109" s="56"/>
      <c r="G109" s="56"/>
      <c r="H109" s="56"/>
      <c r="I109" s="56"/>
      <c r="J109" s="56"/>
      <c r="K109" s="56"/>
      <c r="L109" s="56"/>
      <c r="M109" s="56"/>
    </row>
    <row r="110" spans="1:13" x14ac:dyDescent="0.2">
      <c r="A110" s="56"/>
      <c r="B110" s="51"/>
      <c r="C110" s="56"/>
      <c r="D110" s="56"/>
      <c r="E110" s="56"/>
      <c r="F110" s="56"/>
      <c r="G110" s="56"/>
      <c r="H110" s="56"/>
      <c r="I110" s="56"/>
      <c r="J110" s="56"/>
      <c r="K110" s="56"/>
      <c r="L110" s="56"/>
      <c r="M110" s="56"/>
    </row>
    <row r="111" spans="1:13" x14ac:dyDescent="0.2">
      <c r="A111" s="53" t="s">
        <v>125</v>
      </c>
      <c r="B111" s="51" t="s">
        <v>78</v>
      </c>
      <c r="C111" s="56"/>
      <c r="D111" s="56"/>
      <c r="E111" s="56"/>
      <c r="F111" s="56"/>
      <c r="G111" s="56"/>
      <c r="H111" s="56"/>
      <c r="I111" s="56"/>
      <c r="J111" s="56"/>
      <c r="K111" s="56"/>
      <c r="L111" s="56"/>
      <c r="M111" s="56"/>
    </row>
    <row r="112" spans="1:13" x14ac:dyDescent="0.2">
      <c r="A112" s="53" t="s">
        <v>126</v>
      </c>
      <c r="B112" s="51" t="s">
        <v>39</v>
      </c>
      <c r="C112" s="56"/>
      <c r="D112" s="56"/>
      <c r="E112" s="56"/>
      <c r="F112" s="56"/>
      <c r="G112" s="56"/>
      <c r="H112" s="56"/>
      <c r="I112" s="56"/>
      <c r="J112" s="56"/>
      <c r="K112" s="56"/>
      <c r="L112" s="56"/>
      <c r="M112" s="56"/>
    </row>
    <row r="113" spans="1:13" x14ac:dyDescent="0.2">
      <c r="A113" s="53" t="s">
        <v>127</v>
      </c>
      <c r="B113" s="51" t="s">
        <v>101</v>
      </c>
      <c r="C113" s="56"/>
      <c r="D113" s="56"/>
      <c r="E113" s="56"/>
      <c r="F113" s="56"/>
      <c r="G113" s="56"/>
      <c r="H113" s="56"/>
      <c r="I113" s="56"/>
      <c r="J113" s="56"/>
      <c r="K113" s="56"/>
      <c r="L113" s="56"/>
      <c r="M113" s="56"/>
    </row>
    <row r="114" spans="1:13" x14ac:dyDescent="0.2">
      <c r="A114" s="56"/>
      <c r="B114" s="56"/>
      <c r="C114" s="56"/>
      <c r="D114" s="56"/>
      <c r="E114" s="56"/>
      <c r="F114" s="56"/>
      <c r="G114" s="56"/>
      <c r="H114" s="56"/>
      <c r="I114" s="56"/>
      <c r="J114" s="56"/>
      <c r="K114" s="56"/>
      <c r="L114" s="56"/>
      <c r="M114" s="56"/>
    </row>
    <row r="115" spans="1:13" ht="14.25" x14ac:dyDescent="0.2">
      <c r="A115" s="53" t="s">
        <v>125</v>
      </c>
      <c r="B115" s="63" t="s">
        <v>79</v>
      </c>
      <c r="C115" s="56"/>
      <c r="D115" s="56"/>
      <c r="E115" s="56"/>
      <c r="F115" s="56"/>
      <c r="G115" s="56"/>
      <c r="H115" s="56"/>
      <c r="I115" s="56"/>
      <c r="J115" s="56"/>
      <c r="K115" s="56"/>
      <c r="L115" s="56"/>
      <c r="M115" s="56"/>
    </row>
    <row r="116" spans="1:13" ht="14.25" x14ac:dyDescent="0.2">
      <c r="A116" s="53" t="s">
        <v>126</v>
      </c>
      <c r="B116" s="63" t="s">
        <v>40</v>
      </c>
      <c r="C116" s="56"/>
      <c r="D116" s="56"/>
      <c r="E116" s="56"/>
      <c r="F116" s="56"/>
      <c r="G116" s="56"/>
      <c r="H116" s="56"/>
      <c r="I116" s="56"/>
      <c r="J116" s="56"/>
      <c r="K116" s="56"/>
      <c r="L116" s="56"/>
      <c r="M116" s="56"/>
    </row>
    <row r="117" spans="1:13" ht="14.25" x14ac:dyDescent="0.2">
      <c r="A117" s="53" t="s">
        <v>127</v>
      </c>
      <c r="B117" s="63" t="s">
        <v>102</v>
      </c>
      <c r="C117" s="56"/>
      <c r="D117" s="56"/>
      <c r="E117" s="56"/>
      <c r="F117" s="56"/>
      <c r="G117" s="56"/>
      <c r="H117" s="56"/>
      <c r="I117" s="56"/>
      <c r="J117" s="56"/>
      <c r="K117" s="56"/>
      <c r="L117" s="56"/>
      <c r="M117" s="56"/>
    </row>
    <row r="118" spans="1:13" x14ac:dyDescent="0.2">
      <c r="A118" s="56"/>
      <c r="B118" s="56"/>
      <c r="C118" s="56"/>
      <c r="D118" s="56"/>
      <c r="E118" s="56"/>
      <c r="F118" s="56"/>
      <c r="G118" s="56"/>
      <c r="H118" s="56"/>
      <c r="I118" s="56"/>
      <c r="J118" s="56"/>
      <c r="K118" s="56"/>
      <c r="L118" s="56"/>
      <c r="M118" s="56"/>
    </row>
    <row r="119" spans="1:13" x14ac:dyDescent="0.2">
      <c r="A119" s="53" t="s">
        <v>125</v>
      </c>
      <c r="B119" s="57" t="s">
        <v>80</v>
      </c>
      <c r="C119" s="56"/>
      <c r="D119" s="56"/>
      <c r="E119" s="56"/>
      <c r="F119" s="56"/>
      <c r="G119" s="56"/>
      <c r="H119" s="56"/>
      <c r="I119" s="56"/>
      <c r="J119" s="56"/>
      <c r="K119" s="56"/>
      <c r="L119" s="56"/>
      <c r="M119" s="56"/>
    </row>
    <row r="120" spans="1:13" x14ac:dyDescent="0.2">
      <c r="A120" s="53" t="s">
        <v>126</v>
      </c>
      <c r="B120" s="57" t="s">
        <v>41</v>
      </c>
      <c r="C120" s="56"/>
      <c r="D120" s="56"/>
      <c r="E120" s="56"/>
      <c r="F120" s="56"/>
      <c r="G120" s="56"/>
      <c r="H120" s="56"/>
      <c r="I120" s="56"/>
      <c r="J120" s="56"/>
      <c r="K120" s="56"/>
      <c r="L120" s="56"/>
      <c r="M120" s="56"/>
    </row>
    <row r="121" spans="1:13" x14ac:dyDescent="0.2">
      <c r="A121" s="53" t="s">
        <v>127</v>
      </c>
      <c r="B121" s="57" t="s">
        <v>103</v>
      </c>
      <c r="C121" s="56"/>
      <c r="D121" s="56"/>
      <c r="E121" s="56"/>
      <c r="F121" s="56"/>
      <c r="G121" s="56"/>
      <c r="H121" s="56"/>
      <c r="I121" s="56"/>
      <c r="J121" s="56"/>
      <c r="K121" s="56"/>
      <c r="L121" s="56"/>
      <c r="M121" s="56"/>
    </row>
    <row r="122" spans="1:13" x14ac:dyDescent="0.2">
      <c r="A122" s="56"/>
      <c r="B122" s="56"/>
      <c r="C122" s="56"/>
      <c r="D122" s="56"/>
      <c r="E122" s="56"/>
      <c r="F122" s="56"/>
      <c r="G122" s="56"/>
      <c r="H122" s="56"/>
      <c r="I122" s="56"/>
      <c r="J122" s="56"/>
      <c r="K122" s="56"/>
      <c r="L122" s="56"/>
      <c r="M122" s="56"/>
    </row>
    <row r="123" spans="1:13" x14ac:dyDescent="0.2">
      <c r="A123" s="53" t="s">
        <v>125</v>
      </c>
      <c r="B123" s="51" t="s">
        <v>81</v>
      </c>
      <c r="C123" s="56"/>
      <c r="D123" s="56"/>
      <c r="E123" s="56"/>
      <c r="F123" s="56"/>
      <c r="G123" s="56"/>
      <c r="H123" s="56"/>
      <c r="I123" s="56"/>
      <c r="J123" s="56"/>
      <c r="K123" s="56"/>
      <c r="L123" s="56"/>
      <c r="M123" s="56"/>
    </row>
    <row r="124" spans="1:13" x14ac:dyDescent="0.2">
      <c r="A124" s="53" t="s">
        <v>126</v>
      </c>
      <c r="B124" s="51" t="s">
        <v>42</v>
      </c>
      <c r="C124" s="56"/>
      <c r="D124" s="56"/>
      <c r="E124" s="56"/>
      <c r="F124" s="56"/>
      <c r="G124" s="56"/>
      <c r="H124" s="56"/>
      <c r="I124" s="56"/>
      <c r="J124" s="56"/>
      <c r="K124" s="56"/>
      <c r="L124" s="56"/>
      <c r="M124" s="56"/>
    </row>
    <row r="125" spans="1:13" x14ac:dyDescent="0.2">
      <c r="A125" s="53" t="s">
        <v>127</v>
      </c>
      <c r="B125" s="51" t="s">
        <v>104</v>
      </c>
      <c r="C125" s="56"/>
      <c r="D125" s="56"/>
      <c r="E125" s="56"/>
      <c r="F125" s="56"/>
      <c r="G125" s="56"/>
      <c r="H125" s="56"/>
      <c r="I125" s="56"/>
      <c r="J125" s="56"/>
      <c r="K125" s="56"/>
      <c r="L125" s="56"/>
      <c r="M125" s="56"/>
    </row>
    <row r="126" spans="1:13" x14ac:dyDescent="0.2">
      <c r="A126" s="56"/>
      <c r="B126" s="56"/>
      <c r="C126" s="56"/>
      <c r="D126" s="56"/>
      <c r="E126" s="56"/>
      <c r="F126" s="56"/>
      <c r="G126" s="56"/>
      <c r="H126" s="56"/>
      <c r="I126" s="56"/>
      <c r="J126" s="56"/>
      <c r="K126" s="56"/>
      <c r="L126" s="56"/>
      <c r="M126" s="56"/>
    </row>
    <row r="127" spans="1:13" x14ac:dyDescent="0.2">
      <c r="A127" s="53" t="s">
        <v>125</v>
      </c>
      <c r="B127" s="51" t="s">
        <v>82</v>
      </c>
      <c r="C127" s="56"/>
      <c r="D127" s="56"/>
      <c r="E127" s="56"/>
      <c r="F127" s="56"/>
      <c r="G127" s="56"/>
      <c r="H127" s="56"/>
      <c r="I127" s="56"/>
      <c r="J127" s="56"/>
      <c r="K127" s="56"/>
      <c r="L127" s="56"/>
      <c r="M127" s="56"/>
    </row>
    <row r="128" spans="1:13" x14ac:dyDescent="0.2">
      <c r="A128" s="53" t="s">
        <v>126</v>
      </c>
      <c r="B128" s="51" t="s">
        <v>43</v>
      </c>
      <c r="C128" s="56"/>
      <c r="D128" s="56"/>
      <c r="E128" s="56"/>
      <c r="F128" s="56"/>
      <c r="G128" s="56"/>
      <c r="H128" s="56"/>
      <c r="I128" s="56"/>
      <c r="J128" s="56"/>
      <c r="K128" s="56"/>
      <c r="L128" s="56"/>
      <c r="M128" s="56"/>
    </row>
    <row r="129" spans="1:13" x14ac:dyDescent="0.2">
      <c r="A129" s="53" t="s">
        <v>127</v>
      </c>
      <c r="B129" s="51" t="s">
        <v>105</v>
      </c>
      <c r="C129" s="56"/>
      <c r="D129" s="56"/>
      <c r="E129" s="56"/>
      <c r="F129" s="56"/>
      <c r="G129" s="56"/>
      <c r="H129" s="56"/>
      <c r="I129" s="56"/>
      <c r="J129" s="56"/>
      <c r="K129" s="56"/>
      <c r="L129" s="56"/>
      <c r="M129" s="56"/>
    </row>
    <row r="130" spans="1:13" x14ac:dyDescent="0.2">
      <c r="A130" s="56"/>
      <c r="B130" s="56"/>
      <c r="C130" s="56"/>
      <c r="D130" s="56"/>
      <c r="E130" s="56"/>
      <c r="F130" s="56"/>
      <c r="G130" s="56"/>
      <c r="H130" s="56"/>
      <c r="I130" s="56"/>
      <c r="J130" s="56"/>
      <c r="K130" s="56"/>
      <c r="L130" s="56"/>
      <c r="M130" s="56"/>
    </row>
    <row r="131" spans="1:13" x14ac:dyDescent="0.2">
      <c r="A131" s="53" t="s">
        <v>125</v>
      </c>
      <c r="B131" s="51" t="s">
        <v>83</v>
      </c>
      <c r="C131" s="56"/>
      <c r="D131" s="56"/>
      <c r="E131" s="56"/>
      <c r="F131" s="56"/>
      <c r="G131" s="56"/>
      <c r="H131" s="56"/>
      <c r="I131" s="56"/>
      <c r="J131" s="56"/>
      <c r="K131" s="56"/>
      <c r="L131" s="56"/>
      <c r="M131" s="56"/>
    </row>
    <row r="132" spans="1:13" x14ac:dyDescent="0.2">
      <c r="A132" s="53" t="s">
        <v>126</v>
      </c>
      <c r="B132" s="51" t="s">
        <v>44</v>
      </c>
      <c r="C132" s="56"/>
      <c r="D132" s="56"/>
      <c r="E132" s="56"/>
      <c r="F132" s="56"/>
      <c r="G132" s="56"/>
      <c r="H132" s="56"/>
      <c r="I132" s="56"/>
      <c r="J132" s="56"/>
      <c r="K132" s="56"/>
      <c r="L132" s="56"/>
      <c r="M132" s="56"/>
    </row>
    <row r="133" spans="1:13" x14ac:dyDescent="0.2">
      <c r="A133" s="53" t="s">
        <v>127</v>
      </c>
      <c r="B133" s="51" t="s">
        <v>106</v>
      </c>
      <c r="C133" s="56"/>
      <c r="D133" s="56"/>
      <c r="E133" s="56"/>
      <c r="F133" s="56"/>
      <c r="G133" s="56"/>
      <c r="H133" s="56"/>
      <c r="I133" s="56"/>
      <c r="J133" s="56"/>
      <c r="K133" s="56"/>
      <c r="L133" s="56"/>
      <c r="M133" s="56"/>
    </row>
    <row r="134" spans="1:13" x14ac:dyDescent="0.2">
      <c r="A134" s="56"/>
      <c r="B134" s="56"/>
      <c r="C134" s="56"/>
      <c r="D134" s="56"/>
      <c r="E134" s="56"/>
      <c r="F134" s="56"/>
      <c r="G134" s="56"/>
      <c r="H134" s="56"/>
      <c r="I134" s="56"/>
      <c r="J134" s="56"/>
      <c r="K134" s="56"/>
      <c r="L134" s="56"/>
      <c r="M134" s="56"/>
    </row>
    <row r="135" spans="1:13" ht="14.25" x14ac:dyDescent="0.2">
      <c r="A135" s="53" t="s">
        <v>125</v>
      </c>
      <c r="B135" s="51" t="s">
        <v>84</v>
      </c>
      <c r="C135" s="56"/>
      <c r="D135" s="56"/>
      <c r="E135" s="56"/>
      <c r="F135" s="56"/>
      <c r="G135" s="56"/>
      <c r="H135" s="56"/>
      <c r="I135" s="56"/>
      <c r="J135" s="56"/>
      <c r="K135" s="56"/>
      <c r="L135" s="56"/>
      <c r="M135" s="56"/>
    </row>
    <row r="136" spans="1:13" ht="14.25" x14ac:dyDescent="0.2">
      <c r="A136" s="53" t="s">
        <v>126</v>
      </c>
      <c r="B136" s="51" t="s">
        <v>45</v>
      </c>
      <c r="C136" s="56"/>
      <c r="D136" s="56"/>
      <c r="E136" s="56"/>
      <c r="F136" s="56"/>
      <c r="G136" s="56"/>
      <c r="H136" s="56"/>
      <c r="I136" s="56"/>
      <c r="J136" s="56"/>
      <c r="K136" s="56"/>
      <c r="L136" s="56"/>
      <c r="M136" s="56"/>
    </row>
    <row r="137" spans="1:13" ht="14.25" x14ac:dyDescent="0.2">
      <c r="A137" s="53" t="s">
        <v>127</v>
      </c>
      <c r="B137" s="51" t="s">
        <v>107</v>
      </c>
      <c r="C137" s="56"/>
      <c r="D137" s="56"/>
      <c r="E137" s="56"/>
      <c r="F137" s="56"/>
      <c r="G137" s="56"/>
      <c r="H137" s="56"/>
      <c r="I137" s="56"/>
      <c r="J137" s="56"/>
      <c r="K137" s="56"/>
      <c r="L137" s="56"/>
      <c r="M137" s="56"/>
    </row>
    <row r="138" spans="1:13" x14ac:dyDescent="0.2">
      <c r="A138" s="56"/>
      <c r="B138" s="56"/>
      <c r="C138" s="56"/>
      <c r="D138" s="56"/>
      <c r="E138" s="56"/>
      <c r="F138" s="56"/>
      <c r="G138" s="56"/>
      <c r="H138" s="56"/>
      <c r="I138" s="56"/>
      <c r="J138" s="56"/>
      <c r="K138" s="56"/>
      <c r="L138" s="56"/>
      <c r="M138" s="56"/>
    </row>
    <row r="139" spans="1:13" x14ac:dyDescent="0.2">
      <c r="A139" s="53" t="s">
        <v>125</v>
      </c>
      <c r="B139" s="51" t="s">
        <v>214</v>
      </c>
      <c r="C139" s="56"/>
      <c r="D139" s="56"/>
      <c r="E139" s="56"/>
      <c r="F139" s="56"/>
      <c r="G139" s="56"/>
      <c r="H139" s="56"/>
      <c r="I139" s="56"/>
      <c r="J139" s="56"/>
      <c r="K139" s="56"/>
      <c r="L139" s="56"/>
      <c r="M139" s="56"/>
    </row>
    <row r="140" spans="1:13" x14ac:dyDescent="0.2">
      <c r="A140" s="53" t="s">
        <v>126</v>
      </c>
      <c r="B140" s="167" t="s">
        <v>215</v>
      </c>
      <c r="C140" s="56"/>
      <c r="D140" s="56"/>
      <c r="E140" s="56"/>
      <c r="F140" s="56"/>
      <c r="G140" s="56"/>
      <c r="H140" s="56"/>
      <c r="I140" s="56"/>
      <c r="J140" s="56"/>
      <c r="K140" s="56"/>
      <c r="L140" s="56"/>
      <c r="M140" s="56"/>
    </row>
    <row r="141" spans="1:13" x14ac:dyDescent="0.2">
      <c r="A141" s="53" t="s">
        <v>127</v>
      </c>
      <c r="B141" s="51" t="s">
        <v>216</v>
      </c>
      <c r="C141" s="56"/>
      <c r="D141" s="56"/>
      <c r="E141" s="56"/>
      <c r="F141" s="56"/>
      <c r="G141" s="56"/>
      <c r="H141" s="56"/>
      <c r="I141" s="56"/>
      <c r="J141" s="56"/>
      <c r="K141" s="56"/>
      <c r="L141" s="56"/>
      <c r="M141" s="56"/>
    </row>
    <row r="142" spans="1:13" x14ac:dyDescent="0.2">
      <c r="A142" s="56"/>
      <c r="B142" s="56"/>
      <c r="C142" s="56"/>
      <c r="D142" s="56"/>
      <c r="E142" s="56"/>
      <c r="F142" s="56"/>
      <c r="G142" s="56"/>
      <c r="H142" s="56"/>
      <c r="I142" s="56"/>
      <c r="J142" s="56"/>
      <c r="K142" s="56"/>
      <c r="L142" s="56"/>
      <c r="M142" s="56"/>
    </row>
    <row r="143" spans="1:13" x14ac:dyDescent="0.2">
      <c r="A143" s="53" t="s">
        <v>125</v>
      </c>
      <c r="B143" s="51" t="s">
        <v>85</v>
      </c>
      <c r="C143" s="56"/>
      <c r="D143" s="56"/>
      <c r="E143" s="56"/>
      <c r="F143" s="56"/>
      <c r="G143" s="56"/>
      <c r="H143" s="56"/>
      <c r="I143" s="56"/>
      <c r="J143" s="56"/>
      <c r="K143" s="56"/>
      <c r="L143" s="56"/>
      <c r="M143" s="56"/>
    </row>
    <row r="144" spans="1:13" x14ac:dyDescent="0.2">
      <c r="A144" s="53" t="s">
        <v>126</v>
      </c>
      <c r="B144" s="51" t="s">
        <v>46</v>
      </c>
      <c r="C144" s="56"/>
      <c r="D144" s="56"/>
      <c r="E144" s="56"/>
      <c r="F144" s="56"/>
      <c r="G144" s="56"/>
      <c r="H144" s="56"/>
      <c r="I144" s="56"/>
      <c r="J144" s="56"/>
      <c r="K144" s="56"/>
      <c r="L144" s="56"/>
      <c r="M144" s="56"/>
    </row>
    <row r="145" spans="1:13" x14ac:dyDescent="0.2">
      <c r="A145" s="53" t="s">
        <v>127</v>
      </c>
      <c r="B145" s="51" t="s">
        <v>108</v>
      </c>
      <c r="C145" s="56"/>
      <c r="D145" s="56"/>
      <c r="E145" s="56"/>
      <c r="F145" s="56"/>
      <c r="G145" s="56"/>
      <c r="H145" s="56"/>
      <c r="I145" s="56"/>
      <c r="J145" s="56"/>
      <c r="K145" s="56"/>
      <c r="L145" s="56"/>
      <c r="M145" s="56"/>
    </row>
    <row r="146" spans="1:13" x14ac:dyDescent="0.2">
      <c r="A146" s="56"/>
      <c r="B146" s="56"/>
      <c r="C146" s="56"/>
      <c r="D146" s="56"/>
      <c r="E146" s="56"/>
      <c r="F146" s="56"/>
      <c r="G146" s="56"/>
      <c r="H146" s="56"/>
      <c r="I146" s="56"/>
      <c r="J146" s="56"/>
      <c r="K146" s="56"/>
      <c r="L146" s="56"/>
      <c r="M146" s="56"/>
    </row>
    <row r="147" spans="1:13" x14ac:dyDescent="0.2">
      <c r="A147" s="53" t="s">
        <v>125</v>
      </c>
      <c r="B147" s="51" t="s">
        <v>86</v>
      </c>
      <c r="C147" s="56"/>
      <c r="D147" s="56"/>
      <c r="E147" s="56"/>
      <c r="F147" s="56"/>
      <c r="G147" s="56"/>
      <c r="H147" s="56"/>
      <c r="I147" s="56"/>
      <c r="J147" s="56"/>
      <c r="K147" s="56"/>
      <c r="L147" s="56"/>
      <c r="M147" s="56"/>
    </row>
    <row r="148" spans="1:13" x14ac:dyDescent="0.2">
      <c r="A148" s="53" t="s">
        <v>126</v>
      </c>
      <c r="B148" s="51" t="s">
        <v>47</v>
      </c>
      <c r="C148" s="56"/>
      <c r="D148" s="56"/>
      <c r="E148" s="56"/>
      <c r="F148" s="56"/>
      <c r="G148" s="56"/>
      <c r="H148" s="56"/>
      <c r="I148" s="56"/>
      <c r="J148" s="56"/>
      <c r="K148" s="56"/>
      <c r="L148" s="56"/>
      <c r="M148" s="56"/>
    </row>
    <row r="149" spans="1:13" x14ac:dyDescent="0.2">
      <c r="A149" s="53" t="s">
        <v>127</v>
      </c>
      <c r="B149" s="51" t="s">
        <v>109</v>
      </c>
      <c r="C149" s="56"/>
      <c r="D149" s="56"/>
      <c r="E149" s="56"/>
      <c r="F149" s="56"/>
      <c r="G149" s="56"/>
      <c r="H149" s="56"/>
      <c r="I149" s="56"/>
      <c r="J149" s="56"/>
      <c r="K149" s="56"/>
      <c r="L149" s="56"/>
      <c r="M149" s="56"/>
    </row>
    <row r="150" spans="1:13" x14ac:dyDescent="0.2">
      <c r="A150" s="56"/>
      <c r="B150" s="56"/>
      <c r="C150" s="56"/>
      <c r="D150" s="56"/>
      <c r="E150" s="56"/>
      <c r="F150" s="56"/>
      <c r="G150" s="56"/>
      <c r="H150" s="56"/>
      <c r="I150" s="56"/>
      <c r="J150" s="56"/>
      <c r="K150" s="56"/>
      <c r="L150" s="56"/>
      <c r="M150" s="56"/>
    </row>
    <row r="151" spans="1:13" x14ac:dyDescent="0.2">
      <c r="A151" s="53" t="s">
        <v>125</v>
      </c>
      <c r="B151" s="57" t="s">
        <v>87</v>
      </c>
      <c r="C151" s="56"/>
      <c r="D151" s="56"/>
      <c r="E151" s="56"/>
      <c r="F151" s="56"/>
      <c r="G151" s="56"/>
      <c r="H151" s="56"/>
      <c r="I151" s="56"/>
      <c r="J151" s="56"/>
      <c r="K151" s="56"/>
      <c r="L151" s="56"/>
      <c r="M151" s="56"/>
    </row>
    <row r="152" spans="1:13" x14ac:dyDescent="0.2">
      <c r="A152" s="53" t="s">
        <v>126</v>
      </c>
      <c r="B152" s="57" t="s">
        <v>48</v>
      </c>
      <c r="C152" s="56"/>
      <c r="D152" s="56"/>
      <c r="E152" s="56"/>
      <c r="F152" s="56"/>
      <c r="G152" s="56"/>
      <c r="H152" s="56"/>
      <c r="I152" s="56"/>
      <c r="J152" s="56"/>
      <c r="K152" s="56"/>
      <c r="L152" s="56"/>
      <c r="M152" s="56"/>
    </row>
    <row r="153" spans="1:13" x14ac:dyDescent="0.2">
      <c r="A153" s="53" t="s">
        <v>127</v>
      </c>
      <c r="B153" s="57" t="s">
        <v>110</v>
      </c>
      <c r="C153" s="56"/>
      <c r="D153" s="56"/>
      <c r="E153" s="56"/>
      <c r="F153" s="56"/>
      <c r="G153" s="56"/>
      <c r="H153" s="56"/>
      <c r="I153" s="56"/>
      <c r="J153" s="56"/>
      <c r="K153" s="56"/>
      <c r="L153" s="56"/>
      <c r="M153" s="56"/>
    </row>
    <row r="154" spans="1:13" x14ac:dyDescent="0.2">
      <c r="A154" s="56"/>
      <c r="B154" s="56"/>
      <c r="C154" s="56"/>
      <c r="D154" s="56"/>
      <c r="E154" s="56"/>
      <c r="F154" s="56"/>
      <c r="G154" s="56"/>
      <c r="H154" s="56"/>
      <c r="I154" s="56"/>
      <c r="J154" s="56"/>
      <c r="K154" s="56"/>
      <c r="L154" s="56"/>
      <c r="M154" s="56"/>
    </row>
    <row r="155" spans="1:13" x14ac:dyDescent="0.2">
      <c r="A155" s="53" t="s">
        <v>125</v>
      </c>
      <c r="B155" s="51" t="s">
        <v>88</v>
      </c>
      <c r="C155" s="56"/>
      <c r="D155" s="56"/>
      <c r="E155" s="56"/>
      <c r="F155" s="56"/>
      <c r="G155" s="56"/>
      <c r="H155" s="56"/>
      <c r="I155" s="56"/>
      <c r="J155" s="56"/>
      <c r="K155" s="56"/>
      <c r="L155" s="56"/>
      <c r="M155" s="56"/>
    </row>
    <row r="156" spans="1:13" x14ac:dyDescent="0.2">
      <c r="A156" s="53" t="s">
        <v>126</v>
      </c>
      <c r="B156" s="51" t="s">
        <v>49</v>
      </c>
      <c r="C156" s="56"/>
      <c r="D156" s="56"/>
      <c r="E156" s="56"/>
      <c r="F156" s="56"/>
      <c r="G156" s="56"/>
      <c r="H156" s="56"/>
      <c r="I156" s="56"/>
      <c r="J156" s="56"/>
      <c r="K156" s="56"/>
      <c r="L156" s="56"/>
      <c r="M156" s="56"/>
    </row>
    <row r="157" spans="1:13" x14ac:dyDescent="0.2">
      <c r="A157" s="53" t="s">
        <v>127</v>
      </c>
      <c r="B157" s="51" t="s">
        <v>111</v>
      </c>
      <c r="C157" s="56"/>
      <c r="D157" s="56"/>
      <c r="E157" s="56"/>
      <c r="F157" s="56"/>
      <c r="G157" s="56"/>
      <c r="H157" s="56"/>
      <c r="I157" s="56"/>
      <c r="J157" s="56"/>
      <c r="K157" s="56"/>
      <c r="L157" s="56"/>
      <c r="M157" s="56"/>
    </row>
    <row r="158" spans="1:13" x14ac:dyDescent="0.2">
      <c r="A158" s="56"/>
      <c r="B158" s="56"/>
      <c r="C158" s="56"/>
      <c r="D158" s="56"/>
      <c r="E158" s="56"/>
      <c r="F158" s="56"/>
      <c r="G158" s="56"/>
      <c r="H158" s="56"/>
      <c r="I158" s="56"/>
      <c r="J158" s="56"/>
      <c r="K158" s="56"/>
      <c r="L158" s="56"/>
      <c r="M158" s="56"/>
    </row>
    <row r="159" spans="1:13" x14ac:dyDescent="0.2">
      <c r="A159" s="53" t="s">
        <v>125</v>
      </c>
      <c r="B159" s="51" t="s">
        <v>89</v>
      </c>
      <c r="C159" s="56"/>
      <c r="D159" s="56"/>
      <c r="E159" s="56"/>
      <c r="F159" s="56"/>
      <c r="G159" s="56"/>
      <c r="H159" s="56"/>
      <c r="I159" s="56"/>
      <c r="J159" s="56"/>
      <c r="K159" s="56"/>
      <c r="L159" s="56"/>
      <c r="M159" s="56"/>
    </row>
    <row r="160" spans="1:13" x14ac:dyDescent="0.2">
      <c r="A160" s="53" t="s">
        <v>126</v>
      </c>
      <c r="B160" s="51" t="s">
        <v>50</v>
      </c>
      <c r="C160" s="56"/>
      <c r="D160" s="56"/>
      <c r="E160" s="56"/>
      <c r="F160" s="56"/>
      <c r="G160" s="56"/>
      <c r="H160" s="56"/>
      <c r="I160" s="56"/>
      <c r="J160" s="56"/>
      <c r="K160" s="56"/>
      <c r="L160" s="56"/>
      <c r="M160" s="56"/>
    </row>
    <row r="161" spans="1:13" x14ac:dyDescent="0.2">
      <c r="A161" s="53" t="s">
        <v>127</v>
      </c>
      <c r="B161" s="51" t="s">
        <v>50</v>
      </c>
      <c r="C161" s="56"/>
      <c r="D161" s="56"/>
      <c r="E161" s="56"/>
      <c r="F161" s="56"/>
      <c r="G161" s="56"/>
      <c r="H161" s="56"/>
      <c r="I161" s="56"/>
      <c r="J161" s="56"/>
      <c r="K161" s="56"/>
      <c r="L161" s="56"/>
      <c r="M161" s="56"/>
    </row>
    <row r="162" spans="1:13" x14ac:dyDescent="0.2">
      <c r="A162" s="56"/>
      <c r="B162" s="56"/>
      <c r="C162" s="56"/>
      <c r="D162" s="56"/>
      <c r="E162" s="56"/>
      <c r="F162" s="56"/>
      <c r="G162" s="56"/>
      <c r="H162" s="56"/>
      <c r="I162" s="56"/>
      <c r="J162" s="56"/>
      <c r="K162" s="56"/>
      <c r="L162" s="56"/>
      <c r="M162" s="56"/>
    </row>
    <row r="163" spans="1:13" x14ac:dyDescent="0.2">
      <c r="A163" s="53" t="s">
        <v>125</v>
      </c>
      <c r="B163" s="64" t="s">
        <v>51</v>
      </c>
      <c r="C163" s="56"/>
      <c r="D163" s="56"/>
      <c r="E163" s="56"/>
      <c r="F163" s="56"/>
      <c r="G163" s="56"/>
      <c r="H163" s="56"/>
      <c r="I163" s="56"/>
      <c r="J163" s="56"/>
      <c r="K163" s="56"/>
      <c r="L163" s="56"/>
      <c r="M163" s="56"/>
    </row>
    <row r="164" spans="1:13" x14ac:dyDescent="0.2">
      <c r="A164" s="53" t="s">
        <v>126</v>
      </c>
      <c r="B164" s="64" t="s">
        <v>51</v>
      </c>
      <c r="C164" s="56"/>
      <c r="D164" s="56"/>
      <c r="E164" s="56"/>
      <c r="F164" s="56"/>
      <c r="G164" s="56"/>
      <c r="H164" s="56"/>
      <c r="I164" s="56"/>
      <c r="J164" s="56"/>
      <c r="K164" s="56"/>
      <c r="L164" s="56"/>
      <c r="M164" s="56"/>
    </row>
    <row r="165" spans="1:13" x14ac:dyDescent="0.2">
      <c r="A165" s="53" t="s">
        <v>127</v>
      </c>
      <c r="B165" s="64" t="s">
        <v>112</v>
      </c>
      <c r="C165" s="56"/>
      <c r="D165" s="56"/>
      <c r="E165" s="56"/>
      <c r="F165" s="56"/>
      <c r="G165" s="56"/>
      <c r="H165" s="56"/>
      <c r="I165" s="56"/>
      <c r="J165" s="56"/>
      <c r="K165" s="56"/>
      <c r="L165" s="56"/>
      <c r="M165" s="56"/>
    </row>
    <row r="166" spans="1:13" x14ac:dyDescent="0.2">
      <c r="A166" s="56"/>
      <c r="B166" s="56"/>
      <c r="C166" s="56"/>
      <c r="D166" s="56"/>
      <c r="E166" s="56"/>
      <c r="F166" s="56"/>
      <c r="G166" s="56"/>
      <c r="H166" s="56"/>
      <c r="I166" s="56"/>
      <c r="J166" s="56"/>
      <c r="K166" s="56"/>
      <c r="L166" s="56"/>
      <c r="M166" s="56"/>
    </row>
    <row r="167" spans="1:13" x14ac:dyDescent="0.2">
      <c r="A167" s="53" t="s">
        <v>125</v>
      </c>
      <c r="B167" s="57" t="s">
        <v>90</v>
      </c>
      <c r="C167" s="56"/>
      <c r="D167" s="56"/>
      <c r="E167" s="56"/>
      <c r="F167" s="56"/>
      <c r="G167" s="56"/>
      <c r="H167" s="56"/>
      <c r="I167" s="56"/>
      <c r="J167" s="56"/>
      <c r="K167" s="56"/>
      <c r="L167" s="56"/>
      <c r="M167" s="56"/>
    </row>
    <row r="168" spans="1:13" x14ac:dyDescent="0.2">
      <c r="A168" s="53" t="s">
        <v>126</v>
      </c>
      <c r="B168" s="57" t="s">
        <v>52</v>
      </c>
      <c r="C168" s="56"/>
      <c r="D168" s="56"/>
      <c r="E168" s="56"/>
      <c r="F168" s="56"/>
      <c r="G168" s="56"/>
      <c r="H168" s="56"/>
      <c r="I168" s="56"/>
      <c r="J168" s="56"/>
      <c r="K168" s="56"/>
      <c r="L168" s="56"/>
      <c r="M168" s="56"/>
    </row>
    <row r="169" spans="1:13" x14ac:dyDescent="0.2">
      <c r="A169" s="53" t="s">
        <v>127</v>
      </c>
      <c r="B169" s="57" t="s">
        <v>207</v>
      </c>
      <c r="C169" s="56"/>
      <c r="D169" s="56"/>
      <c r="E169" s="56"/>
      <c r="F169" s="56"/>
      <c r="G169" s="56"/>
      <c r="H169" s="56"/>
      <c r="I169" s="56"/>
      <c r="J169" s="56"/>
      <c r="K169" s="56"/>
      <c r="L169" s="56"/>
      <c r="M169" s="56"/>
    </row>
    <row r="170" spans="1:13" x14ac:dyDescent="0.2">
      <c r="A170" s="56"/>
      <c r="B170" s="56"/>
      <c r="C170" s="56"/>
      <c r="D170" s="56"/>
      <c r="E170" s="56"/>
      <c r="F170" s="56"/>
      <c r="G170" s="56"/>
      <c r="H170" s="56"/>
      <c r="I170" s="56"/>
      <c r="J170" s="56"/>
      <c r="K170" s="56"/>
      <c r="L170" s="56"/>
      <c r="M170" s="56"/>
    </row>
    <row r="171" spans="1:13" x14ac:dyDescent="0.2">
      <c r="A171" s="53" t="s">
        <v>125</v>
      </c>
      <c r="B171" s="51" t="s">
        <v>233</v>
      </c>
      <c r="C171" s="56"/>
      <c r="D171" s="56"/>
      <c r="E171" s="56"/>
      <c r="F171" s="56"/>
      <c r="G171" s="56"/>
      <c r="H171" s="56"/>
      <c r="I171" s="56"/>
      <c r="J171" s="56"/>
      <c r="K171" s="56"/>
      <c r="L171" s="56"/>
      <c r="M171" s="56"/>
    </row>
    <row r="172" spans="1:13" x14ac:dyDescent="0.2">
      <c r="A172" s="53" t="s">
        <v>126</v>
      </c>
      <c r="B172" s="51" t="s">
        <v>234</v>
      </c>
      <c r="C172" s="56"/>
      <c r="D172" s="56"/>
      <c r="E172" s="56"/>
      <c r="F172" s="56"/>
      <c r="G172" s="56"/>
      <c r="H172" s="56"/>
      <c r="I172" s="56"/>
      <c r="J172" s="56"/>
      <c r="K172" s="56"/>
      <c r="L172" s="56"/>
      <c r="M172" s="56"/>
    </row>
    <row r="173" spans="1:13" x14ac:dyDescent="0.2">
      <c r="A173" s="53" t="s">
        <v>127</v>
      </c>
      <c r="B173" s="51" t="s">
        <v>235</v>
      </c>
      <c r="C173" s="56"/>
      <c r="D173" s="56"/>
      <c r="E173" s="56"/>
      <c r="F173" s="56"/>
      <c r="G173" s="56"/>
      <c r="H173" s="56"/>
      <c r="I173" s="56"/>
      <c r="J173" s="56"/>
      <c r="K173" s="56"/>
      <c r="L173" s="56"/>
      <c r="M173" s="56"/>
    </row>
    <row r="174" spans="1:13" x14ac:dyDescent="0.2">
      <c r="A174" s="56"/>
      <c r="B174" s="51"/>
      <c r="C174" s="56"/>
      <c r="D174" s="56"/>
      <c r="E174" s="56"/>
      <c r="F174" s="56"/>
      <c r="G174" s="56"/>
      <c r="H174" s="56"/>
      <c r="I174" s="56"/>
      <c r="J174" s="56"/>
      <c r="K174" s="56"/>
      <c r="L174" s="56"/>
      <c r="M174" s="56"/>
    </row>
    <row r="175" spans="1:13" x14ac:dyDescent="0.2">
      <c r="A175" s="53" t="s">
        <v>125</v>
      </c>
      <c r="B175" s="64" t="s">
        <v>31</v>
      </c>
      <c r="C175" s="56"/>
      <c r="D175" s="56"/>
      <c r="E175" s="56"/>
      <c r="F175" s="56"/>
      <c r="G175" s="56"/>
      <c r="H175" s="56"/>
      <c r="I175" s="56"/>
      <c r="J175" s="56"/>
      <c r="K175" s="56"/>
      <c r="L175" s="56"/>
      <c r="M175" s="56"/>
    </row>
    <row r="176" spans="1:13" x14ac:dyDescent="0.2">
      <c r="A176" s="53" t="s">
        <v>126</v>
      </c>
      <c r="B176" s="64" t="s">
        <v>31</v>
      </c>
      <c r="C176" s="56"/>
      <c r="D176" s="56"/>
      <c r="E176" s="56"/>
      <c r="F176" s="56"/>
      <c r="G176" s="56"/>
      <c r="H176" s="56"/>
      <c r="I176" s="56"/>
      <c r="J176" s="56"/>
      <c r="K176" s="56"/>
      <c r="L176" s="56"/>
      <c r="M176" s="56"/>
    </row>
    <row r="177" spans="1:13" x14ac:dyDescent="0.2">
      <c r="A177" s="53" t="s">
        <v>127</v>
      </c>
      <c r="B177" s="64" t="s">
        <v>67</v>
      </c>
      <c r="C177" s="56"/>
      <c r="D177" s="56"/>
      <c r="E177" s="56"/>
      <c r="F177" s="56"/>
      <c r="G177" s="56"/>
      <c r="H177" s="56"/>
      <c r="I177" s="56"/>
      <c r="J177" s="56"/>
      <c r="K177" s="56"/>
      <c r="L177" s="56"/>
      <c r="M177" s="56"/>
    </row>
    <row r="178" spans="1:13" x14ac:dyDescent="0.2">
      <c r="A178" s="56"/>
      <c r="B178" s="56"/>
      <c r="C178" s="56"/>
      <c r="D178" s="56"/>
      <c r="E178" s="56"/>
      <c r="F178" s="56"/>
      <c r="G178" s="56"/>
      <c r="H178" s="56"/>
      <c r="I178" s="56"/>
      <c r="J178" s="56"/>
      <c r="K178" s="56"/>
      <c r="L178" s="56"/>
      <c r="M178" s="56"/>
    </row>
    <row r="179" spans="1:13" x14ac:dyDescent="0.2">
      <c r="A179" s="53" t="s">
        <v>125</v>
      </c>
      <c r="B179" s="57" t="s">
        <v>91</v>
      </c>
      <c r="C179" s="56"/>
      <c r="D179" s="56"/>
      <c r="E179" s="56"/>
      <c r="F179" s="56"/>
      <c r="G179" s="56"/>
      <c r="H179" s="56"/>
      <c r="I179" s="56"/>
      <c r="J179" s="56"/>
      <c r="K179" s="56"/>
      <c r="L179" s="56"/>
      <c r="M179" s="56"/>
    </row>
    <row r="180" spans="1:13" x14ac:dyDescent="0.2">
      <c r="A180" s="53" t="s">
        <v>126</v>
      </c>
      <c r="B180" s="65" t="s">
        <v>53</v>
      </c>
      <c r="C180" s="56"/>
      <c r="D180" s="56"/>
      <c r="E180" s="56"/>
      <c r="F180" s="56"/>
      <c r="G180" s="56"/>
      <c r="H180" s="56"/>
      <c r="I180" s="56"/>
      <c r="J180" s="56"/>
      <c r="K180" s="56"/>
      <c r="L180" s="56"/>
      <c r="M180" s="56"/>
    </row>
    <row r="181" spans="1:13" x14ac:dyDescent="0.2">
      <c r="A181" s="53" t="s">
        <v>127</v>
      </c>
      <c r="B181" s="65" t="s">
        <v>113</v>
      </c>
      <c r="C181" s="56"/>
      <c r="D181" s="56"/>
      <c r="E181" s="56"/>
      <c r="F181" s="56"/>
      <c r="G181" s="56"/>
      <c r="H181" s="56"/>
      <c r="I181" s="56"/>
      <c r="J181" s="56"/>
      <c r="K181" s="56"/>
      <c r="L181" s="56"/>
      <c r="M181" s="56"/>
    </row>
    <row r="182" spans="1:13" ht="12.95" customHeight="1" x14ac:dyDescent="0.2">
      <c r="A182" s="56"/>
      <c r="B182" s="56"/>
      <c r="C182" s="56"/>
      <c r="D182" s="56"/>
      <c r="E182" s="56"/>
      <c r="F182" s="56"/>
      <c r="G182" s="56"/>
      <c r="H182" s="56"/>
      <c r="I182" s="56"/>
      <c r="J182" s="56"/>
      <c r="K182" s="56"/>
      <c r="L182" s="56"/>
      <c r="M182" s="56"/>
    </row>
    <row r="183" spans="1:13" ht="12.95" customHeight="1" x14ac:dyDescent="0.2">
      <c r="A183" s="53" t="s">
        <v>125</v>
      </c>
      <c r="B183" s="64" t="s">
        <v>187</v>
      </c>
      <c r="C183" s="56"/>
      <c r="D183" s="56"/>
      <c r="E183" s="56"/>
      <c r="F183" s="56"/>
      <c r="G183" s="56"/>
      <c r="H183" s="56"/>
      <c r="I183" s="56"/>
      <c r="J183" s="56"/>
      <c r="K183" s="56"/>
      <c r="L183" s="56"/>
      <c r="M183" s="56"/>
    </row>
    <row r="184" spans="1:13" ht="12.95" customHeight="1" x14ac:dyDescent="0.2">
      <c r="A184" s="53" t="s">
        <v>126</v>
      </c>
      <c r="B184" s="64" t="s">
        <v>188</v>
      </c>
      <c r="C184" s="56"/>
      <c r="D184" s="56"/>
      <c r="E184" s="56"/>
      <c r="F184" s="56"/>
      <c r="G184" s="56"/>
      <c r="H184" s="56"/>
      <c r="I184" s="56"/>
      <c r="J184" s="56"/>
      <c r="K184" s="56"/>
      <c r="L184" s="56"/>
      <c r="M184" s="56"/>
    </row>
    <row r="185" spans="1:13" ht="12.95" customHeight="1" x14ac:dyDescent="0.2">
      <c r="A185" s="53" t="s">
        <v>127</v>
      </c>
      <c r="B185" s="64" t="s">
        <v>189</v>
      </c>
      <c r="C185" s="56"/>
      <c r="D185" s="56"/>
      <c r="E185" s="56"/>
      <c r="F185" s="56"/>
      <c r="G185" s="56"/>
      <c r="H185" s="56"/>
      <c r="I185" s="56"/>
      <c r="J185" s="56"/>
      <c r="K185" s="56"/>
      <c r="L185" s="56"/>
      <c r="M185" s="56"/>
    </row>
    <row r="186" spans="1:13" ht="12.95" customHeight="1" x14ac:dyDescent="0.2">
      <c r="A186" s="56"/>
      <c r="B186" s="56"/>
      <c r="C186" s="56"/>
      <c r="D186" s="56"/>
      <c r="E186" s="56"/>
      <c r="F186" s="56"/>
      <c r="G186" s="56"/>
      <c r="H186" s="56"/>
      <c r="I186" s="56"/>
      <c r="J186" s="56"/>
      <c r="K186" s="56"/>
      <c r="L186" s="56"/>
      <c r="M186" s="56"/>
    </row>
    <row r="187" spans="1:13" x14ac:dyDescent="0.2">
      <c r="A187" s="53" t="s">
        <v>125</v>
      </c>
      <c r="B187" s="51" t="s">
        <v>223</v>
      </c>
      <c r="C187" s="56"/>
      <c r="D187" s="56"/>
      <c r="E187" s="56"/>
      <c r="F187" s="56"/>
      <c r="G187" s="56"/>
      <c r="H187" s="56"/>
      <c r="I187" s="56"/>
      <c r="J187" s="56"/>
      <c r="K187" s="56"/>
      <c r="L187" s="56"/>
      <c r="M187" s="56"/>
    </row>
    <row r="188" spans="1:13" x14ac:dyDescent="0.2">
      <c r="A188" s="53" t="s">
        <v>126</v>
      </c>
      <c r="B188" s="170" t="s">
        <v>222</v>
      </c>
      <c r="C188" s="56"/>
      <c r="D188" s="56"/>
      <c r="E188" s="56"/>
      <c r="F188" s="56"/>
      <c r="G188" s="56"/>
      <c r="H188" s="56"/>
      <c r="I188" s="56"/>
      <c r="J188" s="56"/>
      <c r="K188" s="56"/>
      <c r="L188" s="56"/>
      <c r="M188" s="56"/>
    </row>
    <row r="189" spans="1:13" x14ac:dyDescent="0.2">
      <c r="A189" s="53" t="s">
        <v>127</v>
      </c>
      <c r="B189" s="175" t="s">
        <v>237</v>
      </c>
      <c r="C189" s="56"/>
      <c r="D189" s="56"/>
      <c r="E189" s="56"/>
      <c r="F189" s="56"/>
      <c r="G189" s="56"/>
      <c r="H189" s="56"/>
      <c r="I189" s="56"/>
      <c r="J189" s="56"/>
      <c r="K189" s="56"/>
      <c r="L189" s="56"/>
      <c r="M189" s="56"/>
    </row>
    <row r="190" spans="1:13" x14ac:dyDescent="0.2">
      <c r="A190" s="56"/>
      <c r="B190" s="56"/>
      <c r="C190" s="56"/>
      <c r="D190" s="56"/>
      <c r="E190" s="56"/>
      <c r="F190" s="56"/>
      <c r="G190" s="56"/>
      <c r="H190" s="56"/>
      <c r="I190" s="56"/>
      <c r="J190" s="56"/>
      <c r="K190" s="56"/>
      <c r="L190" s="56"/>
      <c r="M190" s="56"/>
    </row>
    <row r="191" spans="1:13" x14ac:dyDescent="0.2">
      <c r="A191" s="53" t="s">
        <v>125</v>
      </c>
      <c r="B191" s="51" t="s">
        <v>92</v>
      </c>
      <c r="C191" s="56"/>
      <c r="D191" s="56"/>
      <c r="E191" s="56"/>
      <c r="F191" s="56"/>
      <c r="G191" s="56"/>
      <c r="H191" s="56"/>
      <c r="I191" s="56"/>
      <c r="J191" s="56"/>
      <c r="K191" s="56"/>
      <c r="L191" s="56"/>
      <c r="M191" s="56"/>
    </row>
    <row r="192" spans="1:13" x14ac:dyDescent="0.2">
      <c r="A192" s="53" t="s">
        <v>126</v>
      </c>
      <c r="B192" s="55" t="s">
        <v>54</v>
      </c>
      <c r="C192" s="56"/>
      <c r="D192" s="56"/>
      <c r="E192" s="56"/>
      <c r="F192" s="56"/>
      <c r="G192" s="56"/>
      <c r="H192" s="56"/>
      <c r="I192" s="56"/>
      <c r="J192" s="56"/>
      <c r="K192" s="56"/>
      <c r="L192" s="56"/>
      <c r="M192" s="56"/>
    </row>
    <row r="193" spans="1:13" x14ac:dyDescent="0.2">
      <c r="A193" s="53" t="s">
        <v>127</v>
      </c>
      <c r="B193" s="55" t="s">
        <v>114</v>
      </c>
      <c r="C193" s="56"/>
      <c r="D193" s="56"/>
      <c r="E193" s="56"/>
      <c r="F193" s="56"/>
      <c r="G193" s="56"/>
      <c r="H193" s="56"/>
      <c r="I193" s="56"/>
      <c r="J193" s="56"/>
      <c r="K193" s="56"/>
      <c r="L193" s="56"/>
      <c r="M193" s="56"/>
    </row>
    <row r="194" spans="1:13" x14ac:dyDescent="0.2">
      <c r="A194" s="56"/>
      <c r="B194" s="56"/>
      <c r="C194" s="56"/>
      <c r="D194" s="56"/>
      <c r="E194" s="56"/>
      <c r="F194" s="56"/>
      <c r="G194" s="56"/>
      <c r="H194" s="56"/>
      <c r="I194" s="56"/>
      <c r="J194" s="56"/>
      <c r="K194" s="56"/>
      <c r="L194" s="56"/>
      <c r="M194" s="56"/>
    </row>
    <row r="195" spans="1:13" x14ac:dyDescent="0.2">
      <c r="A195" s="53" t="s">
        <v>125</v>
      </c>
      <c r="B195" s="51" t="s">
        <v>93</v>
      </c>
      <c r="C195" s="56"/>
      <c r="D195" s="56"/>
      <c r="E195" s="56"/>
      <c r="F195" s="56"/>
      <c r="G195" s="56"/>
      <c r="H195" s="56"/>
      <c r="I195" s="56"/>
      <c r="J195" s="56"/>
      <c r="K195" s="56"/>
      <c r="L195" s="56"/>
      <c r="M195" s="56"/>
    </row>
    <row r="196" spans="1:13" x14ac:dyDescent="0.2">
      <c r="A196" s="53" t="s">
        <v>126</v>
      </c>
      <c r="B196" s="55" t="s">
        <v>55</v>
      </c>
      <c r="C196" s="56"/>
      <c r="D196" s="56"/>
      <c r="E196" s="56"/>
      <c r="F196" s="56"/>
      <c r="G196" s="56"/>
      <c r="H196" s="56"/>
      <c r="I196" s="56"/>
      <c r="J196" s="56"/>
      <c r="K196" s="56"/>
      <c r="L196" s="56"/>
      <c r="M196" s="56"/>
    </row>
    <row r="197" spans="1:13" x14ac:dyDescent="0.2">
      <c r="A197" s="53" t="s">
        <v>127</v>
      </c>
      <c r="B197" s="55" t="s">
        <v>115</v>
      </c>
      <c r="C197" s="56"/>
      <c r="D197" s="56"/>
      <c r="E197" s="56"/>
      <c r="F197" s="56"/>
      <c r="G197" s="56"/>
      <c r="H197" s="56"/>
      <c r="I197" s="56"/>
      <c r="J197" s="56"/>
      <c r="K197" s="56"/>
      <c r="L197" s="56"/>
      <c r="M197" s="56"/>
    </row>
    <row r="198" spans="1:13" x14ac:dyDescent="0.2">
      <c r="A198" s="56"/>
      <c r="B198" s="56"/>
      <c r="C198" s="56"/>
      <c r="D198" s="56"/>
      <c r="E198" s="56"/>
      <c r="F198" s="56"/>
      <c r="G198" s="56"/>
      <c r="H198" s="56"/>
      <c r="I198" s="56"/>
      <c r="J198" s="56"/>
      <c r="K198" s="56"/>
      <c r="L198" s="56"/>
      <c r="M198" s="56"/>
    </row>
    <row r="199" spans="1:13" x14ac:dyDescent="0.2">
      <c r="A199" s="53" t="s">
        <v>125</v>
      </c>
      <c r="B199" s="57" t="s">
        <v>94</v>
      </c>
      <c r="C199" s="56"/>
      <c r="D199" s="56"/>
      <c r="E199" s="56"/>
      <c r="F199" s="56"/>
      <c r="G199" s="56"/>
      <c r="H199" s="56"/>
      <c r="I199" s="56"/>
      <c r="J199" s="56"/>
      <c r="K199" s="56"/>
      <c r="L199" s="56"/>
      <c r="M199" s="56"/>
    </row>
    <row r="200" spans="1:13" x14ac:dyDescent="0.2">
      <c r="A200" s="53" t="s">
        <v>126</v>
      </c>
      <c r="B200" s="58" t="s">
        <v>56</v>
      </c>
      <c r="C200" s="56"/>
      <c r="D200" s="56"/>
      <c r="E200" s="56"/>
      <c r="F200" s="56"/>
      <c r="G200" s="56"/>
      <c r="H200" s="56"/>
      <c r="I200" s="56"/>
      <c r="J200" s="56"/>
      <c r="K200" s="56"/>
      <c r="L200" s="56"/>
      <c r="M200" s="56"/>
    </row>
    <row r="201" spans="1:13" x14ac:dyDescent="0.2">
      <c r="A201" s="53" t="s">
        <v>127</v>
      </c>
      <c r="B201" s="58" t="s">
        <v>116</v>
      </c>
      <c r="C201" s="56"/>
      <c r="D201" s="56"/>
      <c r="E201" s="56"/>
      <c r="F201" s="56"/>
      <c r="G201" s="56"/>
      <c r="H201" s="56"/>
      <c r="I201" s="56"/>
      <c r="J201" s="56"/>
      <c r="K201" s="56"/>
      <c r="L201" s="56"/>
      <c r="M201" s="56"/>
    </row>
    <row r="202" spans="1:13" x14ac:dyDescent="0.2">
      <c r="A202" s="56"/>
      <c r="B202" s="56"/>
      <c r="C202" s="56"/>
      <c r="D202" s="56"/>
      <c r="E202" s="56"/>
      <c r="F202" s="56"/>
      <c r="G202" s="56"/>
      <c r="H202" s="56"/>
      <c r="I202" s="56"/>
      <c r="J202" s="56"/>
      <c r="K202" s="56"/>
      <c r="L202" s="56"/>
      <c r="M202" s="56"/>
    </row>
    <row r="203" spans="1:13" x14ac:dyDescent="0.2">
      <c r="A203" s="53" t="s">
        <v>125</v>
      </c>
      <c r="B203" s="51" t="s">
        <v>240</v>
      </c>
      <c r="C203" s="56"/>
      <c r="D203" s="56"/>
      <c r="E203" s="56"/>
      <c r="F203" s="56"/>
      <c r="G203" s="56"/>
      <c r="H203" s="56"/>
      <c r="I203" s="56"/>
      <c r="J203" s="56"/>
      <c r="K203" s="56"/>
      <c r="L203" s="56"/>
      <c r="M203" s="56"/>
    </row>
    <row r="204" spans="1:13" x14ac:dyDescent="0.2">
      <c r="A204" s="53" t="s">
        <v>126</v>
      </c>
      <c r="B204" s="174" t="s">
        <v>239</v>
      </c>
      <c r="C204" s="56"/>
      <c r="D204" s="56"/>
      <c r="E204" s="56"/>
      <c r="F204" s="56"/>
      <c r="G204" s="56"/>
      <c r="H204" s="56"/>
      <c r="I204" s="56"/>
      <c r="J204" s="56"/>
      <c r="K204" s="56"/>
      <c r="L204" s="56"/>
      <c r="M204" s="56"/>
    </row>
    <row r="205" spans="1:13" x14ac:dyDescent="0.2">
      <c r="A205" s="53" t="s">
        <v>127</v>
      </c>
      <c r="B205" s="174" t="s">
        <v>238</v>
      </c>
      <c r="C205" s="56"/>
      <c r="D205" s="56"/>
      <c r="E205" s="56"/>
      <c r="F205" s="56"/>
      <c r="G205" s="56"/>
      <c r="H205" s="56"/>
      <c r="I205" s="56"/>
      <c r="J205" s="56"/>
      <c r="K205" s="56"/>
      <c r="L205" s="56"/>
      <c r="M205" s="56"/>
    </row>
    <row r="206" spans="1:13" x14ac:dyDescent="0.2">
      <c r="A206" s="56"/>
      <c r="B206" s="56"/>
      <c r="C206" s="56"/>
      <c r="D206" s="56"/>
      <c r="E206" s="56"/>
      <c r="F206" s="56"/>
      <c r="G206" s="56"/>
      <c r="H206" s="56"/>
      <c r="I206" s="56"/>
      <c r="J206" s="56"/>
      <c r="K206" s="56"/>
      <c r="L206" s="56"/>
      <c r="M206" s="56"/>
    </row>
    <row r="207" spans="1:13" ht="14.25" x14ac:dyDescent="0.2">
      <c r="A207" s="53" t="s">
        <v>125</v>
      </c>
      <c r="B207" s="51" t="s">
        <v>95</v>
      </c>
      <c r="C207" s="56"/>
      <c r="D207" s="56"/>
      <c r="E207" s="56"/>
      <c r="F207" s="56"/>
      <c r="G207" s="56"/>
      <c r="H207" s="56"/>
      <c r="I207" s="56"/>
      <c r="J207" s="56"/>
      <c r="K207" s="56"/>
      <c r="L207" s="56"/>
      <c r="M207" s="56"/>
    </row>
    <row r="208" spans="1:13" ht="14.25" x14ac:dyDescent="0.2">
      <c r="A208" s="53" t="s">
        <v>126</v>
      </c>
      <c r="B208" s="55" t="s">
        <v>57</v>
      </c>
      <c r="C208" s="56"/>
      <c r="D208" s="56"/>
      <c r="E208" s="56"/>
      <c r="F208" s="56"/>
      <c r="G208" s="56"/>
      <c r="H208" s="56"/>
      <c r="I208" s="56"/>
      <c r="J208" s="56"/>
      <c r="K208" s="56"/>
      <c r="L208" s="56"/>
      <c r="M208" s="56"/>
    </row>
    <row r="209" spans="1:13" ht="14.25" x14ac:dyDescent="0.2">
      <c r="A209" s="53" t="s">
        <v>127</v>
      </c>
      <c r="B209" s="55" t="s">
        <v>117</v>
      </c>
      <c r="C209" s="56"/>
      <c r="D209" s="56"/>
      <c r="E209" s="56"/>
      <c r="F209" s="56"/>
      <c r="G209" s="56"/>
      <c r="H209" s="56"/>
      <c r="I209" s="56"/>
      <c r="J209" s="56"/>
      <c r="K209" s="56"/>
      <c r="L209" s="56"/>
      <c r="M209" s="56"/>
    </row>
    <row r="210" spans="1:13" x14ac:dyDescent="0.2">
      <c r="A210" s="56"/>
      <c r="B210" s="56"/>
      <c r="C210" s="56"/>
      <c r="D210" s="56"/>
      <c r="E210" s="56"/>
      <c r="F210" s="56"/>
      <c r="G210" s="56"/>
      <c r="H210" s="56"/>
      <c r="I210" s="56"/>
      <c r="J210" s="56"/>
      <c r="K210" s="56"/>
      <c r="L210" s="56"/>
      <c r="M210" s="56"/>
    </row>
    <row r="211" spans="1:13" x14ac:dyDescent="0.2">
      <c r="A211" s="53" t="s">
        <v>125</v>
      </c>
      <c r="B211" s="51" t="s">
        <v>96</v>
      </c>
      <c r="C211" s="56"/>
      <c r="D211" s="56"/>
      <c r="E211" s="56"/>
      <c r="F211" s="56"/>
      <c r="G211" s="56"/>
      <c r="H211" s="56"/>
      <c r="I211" s="56"/>
      <c r="J211" s="56"/>
      <c r="K211" s="56"/>
      <c r="L211" s="56"/>
      <c r="M211" s="56"/>
    </row>
    <row r="212" spans="1:13" x14ac:dyDescent="0.2">
      <c r="A212" s="53" t="s">
        <v>126</v>
      </c>
      <c r="B212" s="55" t="s">
        <v>58</v>
      </c>
      <c r="C212" s="56"/>
      <c r="D212" s="56"/>
      <c r="E212" s="56"/>
      <c r="F212" s="56"/>
      <c r="G212" s="56"/>
      <c r="H212" s="56"/>
      <c r="I212" s="56"/>
      <c r="J212" s="56"/>
      <c r="K212" s="56"/>
      <c r="L212" s="56"/>
      <c r="M212" s="56"/>
    </row>
    <row r="213" spans="1:13" x14ac:dyDescent="0.2">
      <c r="A213" s="53" t="s">
        <v>127</v>
      </c>
      <c r="B213" s="55" t="s">
        <v>118</v>
      </c>
      <c r="C213" s="56"/>
      <c r="D213" s="56"/>
      <c r="E213" s="56"/>
      <c r="F213" s="56"/>
      <c r="G213" s="56"/>
      <c r="H213" s="56"/>
      <c r="I213" s="56"/>
      <c r="J213" s="56"/>
      <c r="K213" s="56"/>
      <c r="L213" s="56"/>
      <c r="M213" s="56"/>
    </row>
    <row r="214" spans="1:13" x14ac:dyDescent="0.2">
      <c r="A214" s="56"/>
      <c r="B214" s="56"/>
      <c r="C214" s="56"/>
      <c r="D214" s="56"/>
      <c r="E214" s="56"/>
      <c r="F214" s="56"/>
      <c r="G214" s="56"/>
      <c r="H214" s="56"/>
      <c r="I214" s="56"/>
      <c r="J214" s="56"/>
      <c r="K214" s="56"/>
      <c r="L214" s="56"/>
      <c r="M214" s="56"/>
    </row>
    <row r="215" spans="1:13" x14ac:dyDescent="0.2">
      <c r="A215" s="53" t="s">
        <v>125</v>
      </c>
      <c r="B215" s="58" t="s">
        <v>210</v>
      </c>
      <c r="C215" s="56"/>
      <c r="D215" s="56"/>
      <c r="E215" s="56"/>
      <c r="F215" s="56"/>
      <c r="G215" s="56"/>
      <c r="H215" s="56"/>
      <c r="I215" s="56"/>
      <c r="J215" s="56"/>
      <c r="K215" s="56"/>
      <c r="L215" s="56"/>
      <c r="M215" s="56"/>
    </row>
    <row r="216" spans="1:13" x14ac:dyDescent="0.2">
      <c r="A216" s="53" t="s">
        <v>126</v>
      </c>
      <c r="B216" s="58" t="s">
        <v>211</v>
      </c>
      <c r="C216" s="56"/>
      <c r="D216" s="56"/>
      <c r="E216" s="56"/>
      <c r="F216" s="56"/>
      <c r="G216" s="56"/>
      <c r="H216" s="56"/>
      <c r="I216" s="56"/>
      <c r="J216" s="56"/>
      <c r="K216" s="56"/>
      <c r="L216" s="56"/>
      <c r="M216" s="56"/>
    </row>
    <row r="217" spans="1:13" x14ac:dyDescent="0.2">
      <c r="A217" s="53" t="s">
        <v>127</v>
      </c>
      <c r="B217" s="58" t="s">
        <v>208</v>
      </c>
      <c r="C217" s="56"/>
      <c r="D217" s="56"/>
      <c r="E217" s="56"/>
      <c r="F217" s="56"/>
      <c r="G217" s="56"/>
      <c r="H217" s="56"/>
      <c r="I217" s="56"/>
      <c r="J217" s="56"/>
      <c r="K217" s="56"/>
      <c r="L217" s="56"/>
      <c r="M217" s="56"/>
    </row>
    <row r="218" spans="1:13" x14ac:dyDescent="0.2">
      <c r="A218" s="56"/>
      <c r="B218" s="56"/>
      <c r="C218" s="56"/>
      <c r="D218" s="56"/>
      <c r="E218" s="56"/>
      <c r="F218" s="56"/>
      <c r="G218" s="56"/>
      <c r="H218" s="56"/>
      <c r="I218" s="56"/>
      <c r="J218" s="56"/>
      <c r="K218" s="56"/>
      <c r="L218" s="56"/>
      <c r="M218" s="56"/>
    </row>
    <row r="219" spans="1:13" x14ac:dyDescent="0.2">
      <c r="A219" s="53" t="s">
        <v>125</v>
      </c>
      <c r="B219" s="58" t="s">
        <v>213</v>
      </c>
      <c r="C219" s="56"/>
      <c r="D219" s="56"/>
      <c r="E219" s="56"/>
      <c r="F219" s="56"/>
      <c r="G219" s="56"/>
      <c r="H219" s="56"/>
      <c r="I219" s="56"/>
      <c r="J219" s="56"/>
      <c r="K219" s="56"/>
      <c r="L219" s="56"/>
      <c r="M219" s="56"/>
    </row>
    <row r="220" spans="1:13" x14ac:dyDescent="0.2">
      <c r="A220" s="53" t="s">
        <v>126</v>
      </c>
      <c r="B220" s="58" t="s">
        <v>212</v>
      </c>
      <c r="C220" s="56"/>
      <c r="D220" s="56"/>
      <c r="E220" s="56"/>
      <c r="F220" s="56"/>
      <c r="G220" s="56"/>
      <c r="H220" s="56"/>
      <c r="I220" s="56"/>
      <c r="J220" s="56"/>
      <c r="K220" s="56"/>
      <c r="L220" s="56"/>
      <c r="M220" s="56"/>
    </row>
    <row r="221" spans="1:13" x14ac:dyDescent="0.2">
      <c r="A221" s="53" t="s">
        <v>127</v>
      </c>
      <c r="B221" s="58" t="s">
        <v>209</v>
      </c>
      <c r="C221" s="56"/>
      <c r="D221" s="56"/>
      <c r="E221" s="56"/>
      <c r="F221" s="56"/>
      <c r="G221" s="56"/>
      <c r="H221" s="56"/>
      <c r="I221" s="56"/>
      <c r="J221" s="56"/>
      <c r="K221" s="56"/>
      <c r="L221" s="56"/>
      <c r="M221" s="56"/>
    </row>
    <row r="222" spans="1:13" x14ac:dyDescent="0.2">
      <c r="A222" s="56"/>
      <c r="B222" s="56"/>
      <c r="C222" s="56"/>
      <c r="D222" s="56"/>
      <c r="E222" s="56"/>
      <c r="F222" s="56"/>
      <c r="G222" s="56"/>
      <c r="H222" s="56"/>
      <c r="I222" s="56"/>
      <c r="J222" s="56"/>
      <c r="K222" s="56"/>
      <c r="L222" s="56"/>
      <c r="M222" s="56"/>
    </row>
    <row r="223" spans="1:13" ht="12.6" customHeight="1" x14ac:dyDescent="0.2">
      <c r="A223" s="53" t="s">
        <v>125</v>
      </c>
      <c r="B223" s="66" t="s">
        <v>193</v>
      </c>
      <c r="C223" s="51"/>
      <c r="D223" s="51"/>
      <c r="E223" s="51"/>
      <c r="F223" s="51"/>
      <c r="G223" s="51"/>
      <c r="H223" s="51"/>
      <c r="I223" s="51"/>
      <c r="J223" s="51"/>
      <c r="K223" s="51"/>
      <c r="L223" s="56"/>
      <c r="M223" s="56"/>
    </row>
    <row r="224" spans="1:13" ht="12.6" customHeight="1" x14ac:dyDescent="0.2">
      <c r="A224" s="53" t="s">
        <v>126</v>
      </c>
      <c r="B224" s="66" t="s">
        <v>218</v>
      </c>
      <c r="C224" s="51"/>
      <c r="D224" s="51"/>
      <c r="E224" s="51"/>
      <c r="F224" s="51"/>
      <c r="G224" s="51"/>
      <c r="H224" s="51"/>
      <c r="I224" s="51"/>
      <c r="J224" s="51"/>
      <c r="K224" s="51"/>
      <c r="L224" s="56"/>
      <c r="M224" s="56"/>
    </row>
    <row r="225" spans="1:13" ht="12.6" customHeight="1" x14ac:dyDescent="0.2">
      <c r="A225" s="53" t="s">
        <v>127</v>
      </c>
      <c r="B225" s="66" t="s">
        <v>217</v>
      </c>
      <c r="C225" s="51"/>
      <c r="D225" s="51"/>
      <c r="E225" s="51"/>
      <c r="F225" s="51"/>
      <c r="G225" s="51"/>
      <c r="H225" s="51"/>
      <c r="I225" s="51"/>
      <c r="J225" s="51"/>
      <c r="K225" s="51"/>
      <c r="L225" s="56"/>
      <c r="M225" s="56"/>
    </row>
    <row r="226" spans="1:13" x14ac:dyDescent="0.2">
      <c r="A226" s="56"/>
      <c r="B226" s="66"/>
      <c r="C226" s="51"/>
      <c r="D226" s="51"/>
      <c r="E226" s="51"/>
      <c r="F226" s="51"/>
      <c r="G226" s="51"/>
      <c r="H226" s="51"/>
      <c r="I226" s="51"/>
      <c r="J226" s="51"/>
      <c r="K226" s="51"/>
      <c r="L226" s="56"/>
      <c r="M226" s="56"/>
    </row>
    <row r="227" spans="1:13" ht="12.6" customHeight="1" x14ac:dyDescent="0.2">
      <c r="A227" s="53" t="s">
        <v>125</v>
      </c>
      <c r="B227" s="66" t="s">
        <v>121</v>
      </c>
      <c r="C227" s="51"/>
      <c r="D227" s="51"/>
      <c r="E227" s="51"/>
      <c r="F227" s="51"/>
      <c r="G227" s="51"/>
      <c r="H227" s="51"/>
      <c r="I227" s="51"/>
      <c r="J227" s="51"/>
      <c r="K227" s="51"/>
      <c r="L227" s="56"/>
      <c r="M227" s="56"/>
    </row>
    <row r="228" spans="1:13" ht="12.6" customHeight="1" x14ac:dyDescent="0.2">
      <c r="A228" s="53" t="s">
        <v>126</v>
      </c>
      <c r="B228" s="66" t="s">
        <v>119</v>
      </c>
      <c r="C228" s="51"/>
      <c r="D228" s="51"/>
      <c r="E228" s="51"/>
      <c r="F228" s="51"/>
      <c r="G228" s="51"/>
      <c r="H228" s="51"/>
      <c r="I228" s="51"/>
      <c r="J228" s="51"/>
      <c r="K228" s="51"/>
      <c r="L228" s="56"/>
      <c r="M228" s="56"/>
    </row>
    <row r="229" spans="1:13" ht="12.6" customHeight="1" x14ac:dyDescent="0.2">
      <c r="A229" s="53" t="s">
        <v>127</v>
      </c>
      <c r="B229" s="66" t="s">
        <v>122</v>
      </c>
      <c r="C229" s="51"/>
      <c r="D229" s="51"/>
      <c r="E229" s="51"/>
      <c r="F229" s="51"/>
      <c r="G229" s="51"/>
      <c r="H229" s="51"/>
      <c r="I229" s="51"/>
      <c r="J229" s="51"/>
      <c r="K229" s="51"/>
      <c r="L229" s="56"/>
      <c r="M229" s="56"/>
    </row>
    <row r="230" spans="1:13" x14ac:dyDescent="0.2">
      <c r="A230" s="56"/>
      <c r="B230" s="66"/>
      <c r="C230" s="51"/>
      <c r="D230" s="51"/>
      <c r="E230" s="51"/>
      <c r="F230" s="51"/>
      <c r="G230" s="51"/>
      <c r="H230" s="51"/>
      <c r="I230" s="51"/>
      <c r="J230" s="51"/>
      <c r="K230" s="51"/>
      <c r="L230" s="56"/>
      <c r="M230" s="56"/>
    </row>
    <row r="231" spans="1:13" ht="12.6" customHeight="1" x14ac:dyDescent="0.2">
      <c r="A231" s="53" t="s">
        <v>125</v>
      </c>
      <c r="B231" s="66" t="s">
        <v>194</v>
      </c>
      <c r="C231" s="51"/>
      <c r="D231" s="51"/>
      <c r="E231" s="51"/>
      <c r="F231" s="51"/>
      <c r="G231" s="51"/>
      <c r="H231" s="51"/>
      <c r="I231" s="51"/>
      <c r="J231" s="51"/>
      <c r="K231" s="51"/>
      <c r="L231" s="56"/>
      <c r="M231" s="56"/>
    </row>
    <row r="232" spans="1:13" ht="12.6" customHeight="1" x14ac:dyDescent="0.2">
      <c r="A232" s="53" t="s">
        <v>126</v>
      </c>
      <c r="B232" s="66" t="s">
        <v>195</v>
      </c>
      <c r="C232" s="51"/>
      <c r="D232" s="51"/>
      <c r="E232" s="51"/>
      <c r="F232" s="51"/>
      <c r="G232" s="51"/>
      <c r="H232" s="51"/>
      <c r="I232" s="51"/>
      <c r="J232" s="51"/>
      <c r="K232" s="51"/>
      <c r="L232" s="56"/>
      <c r="M232" s="56"/>
    </row>
    <row r="233" spans="1:13" ht="12.6" customHeight="1" x14ac:dyDescent="0.2">
      <c r="A233" s="53" t="s">
        <v>127</v>
      </c>
      <c r="B233" s="66" t="s">
        <v>124</v>
      </c>
      <c r="C233" s="67"/>
      <c r="D233" s="67"/>
      <c r="E233" s="67"/>
      <c r="F233" s="67"/>
      <c r="G233" s="51"/>
      <c r="H233" s="51"/>
      <c r="I233" s="51"/>
      <c r="J233" s="51"/>
      <c r="K233" s="51"/>
      <c r="L233" s="56"/>
      <c r="M233" s="56"/>
    </row>
    <row r="234" spans="1:13" x14ac:dyDescent="0.2">
      <c r="A234" s="56"/>
      <c r="B234" s="66"/>
      <c r="C234" s="51"/>
      <c r="D234" s="51"/>
      <c r="E234" s="51"/>
      <c r="F234" s="51"/>
      <c r="G234" s="51"/>
      <c r="H234" s="51"/>
      <c r="I234" s="51"/>
      <c r="J234" s="51"/>
      <c r="K234" s="51"/>
      <c r="L234" s="56"/>
      <c r="M234" s="56"/>
    </row>
    <row r="235" spans="1:13" ht="13.5" x14ac:dyDescent="0.2">
      <c r="A235" s="53" t="s">
        <v>125</v>
      </c>
      <c r="B235" s="66" t="s">
        <v>186</v>
      </c>
      <c r="C235" s="51"/>
      <c r="D235" s="51"/>
      <c r="E235" s="51"/>
      <c r="F235" s="51"/>
      <c r="G235" s="51"/>
      <c r="H235" s="51"/>
      <c r="I235" s="51"/>
      <c r="J235" s="51"/>
      <c r="K235" s="51"/>
      <c r="L235" s="56"/>
      <c r="M235" s="56"/>
    </row>
    <row r="236" spans="1:13" ht="13.5" x14ac:dyDescent="0.2">
      <c r="A236" s="53" t="s">
        <v>126</v>
      </c>
      <c r="B236" s="66" t="s">
        <v>120</v>
      </c>
      <c r="C236" s="51"/>
      <c r="D236" s="51"/>
      <c r="E236" s="51"/>
      <c r="F236" s="51"/>
      <c r="G236" s="51"/>
      <c r="H236" s="51"/>
      <c r="I236" s="51"/>
      <c r="J236" s="51"/>
      <c r="K236" s="51"/>
      <c r="L236" s="56"/>
      <c r="M236" s="56"/>
    </row>
    <row r="237" spans="1:13" ht="13.5" x14ac:dyDescent="0.2">
      <c r="A237" s="53" t="s">
        <v>127</v>
      </c>
      <c r="B237" s="66" t="s">
        <v>123</v>
      </c>
      <c r="C237" s="51"/>
      <c r="D237" s="51"/>
      <c r="E237" s="51"/>
      <c r="F237" s="51"/>
      <c r="G237" s="51"/>
      <c r="H237" s="51"/>
      <c r="I237" s="51"/>
      <c r="J237" s="51"/>
      <c r="K237" s="51"/>
      <c r="L237" s="56"/>
      <c r="M237" s="56"/>
    </row>
    <row r="238" spans="1:13" x14ac:dyDescent="0.2">
      <c r="A238" s="56"/>
      <c r="B238" s="56"/>
      <c r="C238" s="56"/>
      <c r="D238" s="56"/>
      <c r="E238" s="56"/>
      <c r="F238" s="56"/>
      <c r="G238" s="56"/>
      <c r="H238" s="56"/>
      <c r="I238" s="56"/>
      <c r="J238" s="56"/>
      <c r="K238" s="56"/>
      <c r="L238" s="56"/>
      <c r="M238" s="56"/>
    </row>
    <row r="239" spans="1:13" x14ac:dyDescent="0.2">
      <c r="A239" s="68"/>
      <c r="B239" s="57" t="s">
        <v>157</v>
      </c>
      <c r="C239" s="56"/>
      <c r="D239" s="56"/>
      <c r="E239" s="56"/>
      <c r="F239" s="56"/>
      <c r="G239" s="56"/>
      <c r="H239" s="56"/>
      <c r="I239" s="56"/>
      <c r="J239" s="56"/>
      <c r="K239" s="56"/>
      <c r="L239" s="56"/>
      <c r="M239" s="56"/>
    </row>
    <row r="240" spans="1:13" x14ac:dyDescent="0.2">
      <c r="A240" s="53"/>
      <c r="B240" s="56"/>
      <c r="C240" s="56"/>
      <c r="D240" s="56"/>
      <c r="E240" s="56"/>
      <c r="F240" s="56"/>
      <c r="G240" s="56"/>
      <c r="H240" s="56"/>
      <c r="I240" s="56"/>
      <c r="J240" s="56"/>
      <c r="K240" s="56"/>
      <c r="L240" s="56"/>
      <c r="M240" s="56"/>
    </row>
    <row r="241" spans="1:13" ht="15" x14ac:dyDescent="0.25">
      <c r="A241" s="53" t="s">
        <v>125</v>
      </c>
      <c r="B241" s="33" t="s">
        <v>129</v>
      </c>
      <c r="C241" s="56"/>
      <c r="D241" s="56"/>
      <c r="E241" s="56"/>
      <c r="F241" s="56"/>
      <c r="G241" s="56"/>
      <c r="H241" s="56"/>
      <c r="I241" s="56"/>
      <c r="J241" s="56"/>
      <c r="K241" s="56"/>
      <c r="L241" s="56"/>
      <c r="M241" s="56"/>
    </row>
    <row r="242" spans="1:13" x14ac:dyDescent="0.2">
      <c r="A242" s="53" t="s">
        <v>126</v>
      </c>
      <c r="B242" s="42" t="s">
        <v>138</v>
      </c>
      <c r="C242" s="56"/>
      <c r="D242" s="56"/>
      <c r="E242" s="56"/>
      <c r="F242" s="56"/>
      <c r="G242" s="56"/>
      <c r="H242" s="56"/>
      <c r="I242" s="56"/>
      <c r="J242" s="56"/>
      <c r="K242" s="56"/>
      <c r="L242" s="56"/>
      <c r="M242" s="56"/>
    </row>
    <row r="243" spans="1:13" x14ac:dyDescent="0.2">
      <c r="A243" s="53" t="s">
        <v>127</v>
      </c>
      <c r="B243" s="42" t="s">
        <v>155</v>
      </c>
      <c r="C243" s="56"/>
      <c r="D243" s="56"/>
      <c r="E243" s="56"/>
      <c r="F243" s="56"/>
      <c r="G243" s="56"/>
      <c r="H243" s="56"/>
      <c r="I243" s="56"/>
      <c r="J243" s="56"/>
      <c r="K243" s="56"/>
      <c r="L243" s="56"/>
      <c r="M243" s="56"/>
    </row>
    <row r="245" spans="1:13" x14ac:dyDescent="0.2">
      <c r="A245" s="53" t="s">
        <v>125</v>
      </c>
      <c r="B245" s="33" t="s">
        <v>130</v>
      </c>
    </row>
    <row r="246" spans="1:13" x14ac:dyDescent="0.2">
      <c r="A246" s="53" t="s">
        <v>126</v>
      </c>
      <c r="B246" s="33" t="s">
        <v>139</v>
      </c>
    </row>
    <row r="247" spans="1:13" x14ac:dyDescent="0.2">
      <c r="A247" s="53" t="s">
        <v>127</v>
      </c>
      <c r="B247" s="33" t="s">
        <v>154</v>
      </c>
    </row>
    <row r="249" spans="1:13" x14ac:dyDescent="0.2">
      <c r="A249" s="53" t="s">
        <v>125</v>
      </c>
      <c r="B249" s="38" t="s">
        <v>141</v>
      </c>
    </row>
    <row r="250" spans="1:13" x14ac:dyDescent="0.2">
      <c r="A250" s="53" t="s">
        <v>126</v>
      </c>
      <c r="B250" s="38" t="s">
        <v>141</v>
      </c>
    </row>
    <row r="251" spans="1:13" x14ac:dyDescent="0.2">
      <c r="A251" s="53" t="s">
        <v>127</v>
      </c>
      <c r="B251" s="38" t="s">
        <v>141</v>
      </c>
    </row>
    <row r="253" spans="1:13" x14ac:dyDescent="0.2">
      <c r="A253" s="53" t="s">
        <v>125</v>
      </c>
      <c r="B253" s="38" t="s">
        <v>132</v>
      </c>
    </row>
    <row r="254" spans="1:13" x14ac:dyDescent="0.2">
      <c r="A254" s="53" t="s">
        <v>126</v>
      </c>
      <c r="B254" s="33" t="s">
        <v>140</v>
      </c>
    </row>
    <row r="255" spans="1:13" x14ac:dyDescent="0.2">
      <c r="A255" s="53" t="s">
        <v>127</v>
      </c>
      <c r="B255" s="33" t="s">
        <v>153</v>
      </c>
    </row>
    <row r="257" spans="1:2" x14ac:dyDescent="0.2">
      <c r="A257" s="53" t="s">
        <v>125</v>
      </c>
      <c r="B257" s="38" t="s">
        <v>142</v>
      </c>
    </row>
    <row r="258" spans="1:2" x14ac:dyDescent="0.2">
      <c r="A258" s="53" t="s">
        <v>126</v>
      </c>
      <c r="B258" s="38" t="s">
        <v>143</v>
      </c>
    </row>
    <row r="259" spans="1:2" x14ac:dyDescent="0.2">
      <c r="A259" s="53" t="s">
        <v>127</v>
      </c>
      <c r="B259" s="38" t="s">
        <v>150</v>
      </c>
    </row>
    <row r="261" spans="1:2" ht="14.25" x14ac:dyDescent="0.2">
      <c r="A261" s="53" t="s">
        <v>125</v>
      </c>
      <c r="B261" s="38" t="s">
        <v>152</v>
      </c>
    </row>
    <row r="262" spans="1:2" ht="14.25" x14ac:dyDescent="0.2">
      <c r="A262" s="53" t="s">
        <v>126</v>
      </c>
      <c r="B262" s="38" t="s">
        <v>151</v>
      </c>
    </row>
    <row r="263" spans="1:2" ht="14.25" x14ac:dyDescent="0.2">
      <c r="A263" s="53" t="s">
        <v>127</v>
      </c>
      <c r="B263" s="38" t="s">
        <v>152</v>
      </c>
    </row>
    <row r="264" spans="1:2" x14ac:dyDescent="0.2">
      <c r="B264" s="33"/>
    </row>
    <row r="265" spans="1:2" ht="15" x14ac:dyDescent="0.25">
      <c r="A265" s="53" t="s">
        <v>125</v>
      </c>
      <c r="B265" s="33" t="s">
        <v>134</v>
      </c>
    </row>
    <row r="266" spans="1:2" x14ac:dyDescent="0.2">
      <c r="A266" s="53" t="s">
        <v>126</v>
      </c>
      <c r="B266" s="42" t="s">
        <v>144</v>
      </c>
    </row>
    <row r="267" spans="1:2" x14ac:dyDescent="0.2">
      <c r="A267" s="53" t="s">
        <v>127</v>
      </c>
      <c r="B267" s="42" t="s">
        <v>149</v>
      </c>
    </row>
    <row r="268" spans="1:2" x14ac:dyDescent="0.2">
      <c r="B268" s="42"/>
    </row>
    <row r="269" spans="1:2" ht="15" x14ac:dyDescent="0.25">
      <c r="A269" s="53" t="s">
        <v>125</v>
      </c>
      <c r="B269" s="33" t="s">
        <v>135</v>
      </c>
    </row>
    <row r="270" spans="1:2" x14ac:dyDescent="0.2">
      <c r="A270" s="53" t="s">
        <v>126</v>
      </c>
      <c r="B270" s="42" t="s">
        <v>145</v>
      </c>
    </row>
    <row r="271" spans="1:2" x14ac:dyDescent="0.2">
      <c r="A271" s="53" t="s">
        <v>127</v>
      </c>
      <c r="B271" s="42" t="s">
        <v>148</v>
      </c>
    </row>
    <row r="272" spans="1:2" x14ac:dyDescent="0.2">
      <c r="B272" s="42"/>
    </row>
    <row r="273" spans="1:2" ht="15" x14ac:dyDescent="0.25">
      <c r="A273" s="53" t="s">
        <v>125</v>
      </c>
      <c r="B273" s="42" t="s">
        <v>136</v>
      </c>
    </row>
    <row r="274" spans="1:2" ht="15" x14ac:dyDescent="0.25">
      <c r="A274" s="53" t="s">
        <v>126</v>
      </c>
      <c r="B274" s="42" t="s">
        <v>146</v>
      </c>
    </row>
    <row r="275" spans="1:2" x14ac:dyDescent="0.2">
      <c r="A275" s="53" t="s">
        <v>127</v>
      </c>
      <c r="B275" s="42" t="s">
        <v>147</v>
      </c>
    </row>
    <row r="276" spans="1:2" x14ac:dyDescent="0.2">
      <c r="B276" s="42"/>
    </row>
    <row r="277" spans="1:2" x14ac:dyDescent="0.2">
      <c r="A277" s="52"/>
      <c r="B277" s="42" t="s">
        <v>166</v>
      </c>
    </row>
    <row r="278" spans="1:2" x14ac:dyDescent="0.2">
      <c r="A278" s="52"/>
      <c r="B278" s="33"/>
    </row>
    <row r="279" spans="1:2" x14ac:dyDescent="0.2">
      <c r="A279" s="53" t="s">
        <v>125</v>
      </c>
      <c r="B279" s="42" t="s">
        <v>167</v>
      </c>
    </row>
    <row r="280" spans="1:2" x14ac:dyDescent="0.2">
      <c r="A280" s="53" t="s">
        <v>126</v>
      </c>
      <c r="B280" s="42" t="s">
        <v>158</v>
      </c>
    </row>
    <row r="281" spans="1:2" x14ac:dyDescent="0.2">
      <c r="A281" s="53" t="s">
        <v>127</v>
      </c>
      <c r="B281" s="42" t="s">
        <v>180</v>
      </c>
    </row>
    <row r="282" spans="1:2" x14ac:dyDescent="0.2">
      <c r="A282" s="52"/>
    </row>
    <row r="283" spans="1:2" x14ac:dyDescent="0.2">
      <c r="A283" s="53" t="s">
        <v>125</v>
      </c>
      <c r="B283" s="38" t="s">
        <v>168</v>
      </c>
    </row>
    <row r="284" spans="1:2" x14ac:dyDescent="0.2">
      <c r="A284" s="53" t="s">
        <v>126</v>
      </c>
      <c r="B284" s="38" t="s">
        <v>159</v>
      </c>
    </row>
    <row r="285" spans="1:2" x14ac:dyDescent="0.2">
      <c r="A285" s="53" t="s">
        <v>127</v>
      </c>
      <c r="B285" s="38" t="s">
        <v>179</v>
      </c>
    </row>
    <row r="286" spans="1:2" x14ac:dyDescent="0.2">
      <c r="A286" s="52"/>
    </row>
    <row r="287" spans="1:2" x14ac:dyDescent="0.2">
      <c r="A287" s="53" t="s">
        <v>125</v>
      </c>
      <c r="B287" s="38" t="s">
        <v>1</v>
      </c>
    </row>
    <row r="288" spans="1:2" x14ac:dyDescent="0.2">
      <c r="A288" s="53" t="s">
        <v>126</v>
      </c>
      <c r="B288" s="38" t="s">
        <v>160</v>
      </c>
    </row>
    <row r="289" spans="1:2" x14ac:dyDescent="0.2">
      <c r="A289" s="53" t="s">
        <v>127</v>
      </c>
      <c r="B289" s="38" t="s">
        <v>13</v>
      </c>
    </row>
    <row r="290" spans="1:2" x14ac:dyDescent="0.2">
      <c r="A290" s="52"/>
    </row>
    <row r="291" spans="1:2" x14ac:dyDescent="0.2">
      <c r="A291" s="53" t="s">
        <v>125</v>
      </c>
      <c r="B291" s="38" t="s">
        <v>169</v>
      </c>
    </row>
    <row r="292" spans="1:2" x14ac:dyDescent="0.2">
      <c r="A292" s="53" t="s">
        <v>126</v>
      </c>
      <c r="B292" s="38" t="s">
        <v>161</v>
      </c>
    </row>
    <row r="293" spans="1:2" x14ac:dyDescent="0.2">
      <c r="A293" s="53" t="s">
        <v>127</v>
      </c>
      <c r="B293" s="38" t="s">
        <v>175</v>
      </c>
    </row>
    <row r="294" spans="1:2" x14ac:dyDescent="0.2">
      <c r="A294" s="52"/>
    </row>
    <row r="295" spans="1:2" x14ac:dyDescent="0.2">
      <c r="A295" s="53" t="s">
        <v>125</v>
      </c>
      <c r="B295" s="38" t="s">
        <v>170</v>
      </c>
    </row>
    <row r="296" spans="1:2" x14ac:dyDescent="0.2">
      <c r="A296" s="53" t="s">
        <v>126</v>
      </c>
      <c r="B296" s="38" t="s">
        <v>162</v>
      </c>
    </row>
    <row r="297" spans="1:2" x14ac:dyDescent="0.2">
      <c r="A297" s="53" t="s">
        <v>127</v>
      </c>
      <c r="B297" s="38" t="s">
        <v>178</v>
      </c>
    </row>
    <row r="298" spans="1:2" x14ac:dyDescent="0.2">
      <c r="A298" s="52"/>
    </row>
    <row r="299" spans="1:2" x14ac:dyDescent="0.2">
      <c r="A299" s="53" t="s">
        <v>125</v>
      </c>
      <c r="B299" s="38" t="s">
        <v>171</v>
      </c>
    </row>
    <row r="300" spans="1:2" x14ac:dyDescent="0.2">
      <c r="A300" s="53" t="s">
        <v>126</v>
      </c>
      <c r="B300" s="38" t="s">
        <v>163</v>
      </c>
    </row>
    <row r="301" spans="1:2" x14ac:dyDescent="0.2">
      <c r="A301" s="53" t="s">
        <v>127</v>
      </c>
      <c r="B301" s="38" t="s">
        <v>177</v>
      </c>
    </row>
    <row r="303" spans="1:2" x14ac:dyDescent="0.2">
      <c r="A303" s="53" t="s">
        <v>125</v>
      </c>
      <c r="B303" s="38" t="s">
        <v>172</v>
      </c>
    </row>
    <row r="304" spans="1:2" x14ac:dyDescent="0.2">
      <c r="A304" s="53" t="s">
        <v>126</v>
      </c>
      <c r="B304" s="38" t="s">
        <v>164</v>
      </c>
    </row>
    <row r="305" spans="1:2" x14ac:dyDescent="0.2">
      <c r="A305" s="53" t="s">
        <v>127</v>
      </c>
      <c r="B305" s="38" t="s">
        <v>176</v>
      </c>
    </row>
    <row r="306" spans="1:2" x14ac:dyDescent="0.2">
      <c r="B306" s="56"/>
    </row>
    <row r="307" spans="1:2" x14ac:dyDescent="0.2">
      <c r="A307" s="53" t="s">
        <v>125</v>
      </c>
      <c r="B307" s="81" t="s">
        <v>169</v>
      </c>
    </row>
    <row r="308" spans="1:2" x14ac:dyDescent="0.2">
      <c r="A308" s="53" t="s">
        <v>126</v>
      </c>
      <c r="B308" s="81" t="s">
        <v>161</v>
      </c>
    </row>
    <row r="309" spans="1:2" x14ac:dyDescent="0.2">
      <c r="A309" s="53" t="s">
        <v>127</v>
      </c>
      <c r="B309" s="81" t="s">
        <v>175</v>
      </c>
    </row>
    <row r="310" spans="1:2" x14ac:dyDescent="0.2">
      <c r="B310" s="56"/>
    </row>
    <row r="311" spans="1:2" x14ac:dyDescent="0.2">
      <c r="A311" s="53" t="s">
        <v>125</v>
      </c>
      <c r="B311" s="81" t="s">
        <v>173</v>
      </c>
    </row>
    <row r="312" spans="1:2" x14ac:dyDescent="0.2">
      <c r="A312" s="53" t="s">
        <v>126</v>
      </c>
      <c r="B312" s="81" t="s">
        <v>165</v>
      </c>
    </row>
    <row r="313" spans="1:2" x14ac:dyDescent="0.2">
      <c r="A313" s="53" t="s">
        <v>127</v>
      </c>
      <c r="B313" s="81" t="s">
        <v>174</v>
      </c>
    </row>
    <row r="315" spans="1:2" ht="39.950000000000003" customHeight="1" x14ac:dyDescent="0.2">
      <c r="A315" s="53" t="s">
        <v>125</v>
      </c>
      <c r="B315" s="56"/>
    </row>
    <row r="316" spans="1:2" ht="39.950000000000003" customHeight="1" x14ac:dyDescent="0.2">
      <c r="A316" s="53" t="s">
        <v>126</v>
      </c>
      <c r="B316" s="56"/>
    </row>
    <row r="317" spans="1:2" ht="39.950000000000003" customHeight="1" x14ac:dyDescent="0.2">
      <c r="A317" s="53" t="s">
        <v>127</v>
      </c>
      <c r="B317" s="56"/>
    </row>
    <row r="318" spans="1:2" x14ac:dyDescent="0.2">
      <c r="A318" s="56"/>
      <c r="B318" s="56"/>
    </row>
    <row r="319" spans="1:2" ht="39.950000000000003" customHeight="1" x14ac:dyDescent="0.2">
      <c r="A319" s="53" t="s">
        <v>125</v>
      </c>
      <c r="B319" s="56"/>
    </row>
    <row r="320" spans="1:2" ht="39.950000000000003" customHeight="1" x14ac:dyDescent="0.2">
      <c r="A320" s="53" t="s">
        <v>126</v>
      </c>
      <c r="B320" s="56"/>
    </row>
    <row r="321" spans="1:2" ht="39.950000000000003" customHeight="1" x14ac:dyDescent="0.2">
      <c r="A321" s="53" t="s">
        <v>127</v>
      </c>
      <c r="B321" s="56"/>
    </row>
    <row r="323" spans="1:2" x14ac:dyDescent="0.2">
      <c r="A323" s="53" t="s">
        <v>125</v>
      </c>
      <c r="B323" s="94" t="s">
        <v>199</v>
      </c>
    </row>
    <row r="324" spans="1:2" x14ac:dyDescent="0.2">
      <c r="A324" s="53" t="s">
        <v>126</v>
      </c>
      <c r="B324" s="94" t="s">
        <v>201</v>
      </c>
    </row>
    <row r="325" spans="1:2" x14ac:dyDescent="0.2">
      <c r="A325" s="53" t="s">
        <v>127</v>
      </c>
      <c r="B325" s="94" t="s">
        <v>200</v>
      </c>
    </row>
    <row r="327" spans="1:2" ht="76.5" x14ac:dyDescent="0.2">
      <c r="A327" s="53" t="s">
        <v>125</v>
      </c>
      <c r="B327" s="95" t="s">
        <v>202</v>
      </c>
    </row>
    <row r="328" spans="1:2" ht="89.25" x14ac:dyDescent="0.2">
      <c r="A328" s="53" t="s">
        <v>126</v>
      </c>
      <c r="B328" s="95" t="s">
        <v>204</v>
      </c>
    </row>
    <row r="329" spans="1:2" ht="76.5" x14ac:dyDescent="0.2">
      <c r="A329" s="53" t="s">
        <v>127</v>
      </c>
      <c r="B329" s="95" t="s">
        <v>203</v>
      </c>
    </row>
  </sheetData>
  <autoFilter ref="A5:A237" xr:uid="{00000000-0009-0000-0000-000003000000}"/>
  <mergeCells count="3">
    <mergeCell ref="B11:K11"/>
    <mergeCell ref="B12:K12"/>
    <mergeCell ref="B13:K13"/>
  </mergeCells>
  <pageMargins left="0.7" right="0.7" top="0.75" bottom="0.75" header="0.3" footer="0.3"/>
  <pageSetup paperSize="9" orientation="portrait" horizontalDpi="300" verticalDpi="300" r:id="rId1"/>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190903_ZEV_Form_Berechnung_Gestehungskosten_d-f-i"/>
    <f:field ref="objsubject" par="" edit="true" text=""/>
    <f:field ref="objcreatedby" par="" text="Hintz, Wieland (BFE - hiw)"/>
    <f:field ref="objcreatedat" par="" text="05.09.2019 12:31:32"/>
    <f:field ref="objchangedby" par="" text="Fahrni, Joëlle (BFE - faj)"/>
    <f:field ref="objmodifiedat" par="" text="05.09.2019 14:38:28"/>
    <f:field ref="doc_FSCFOLIO_1_1001_FieldDocumentNumber" par="" text=""/>
    <f:field ref="doc_FSCFOLIO_1_1001_FieldSubject" par="" edit="true" text=""/>
    <f:field ref="FSCFOLIO_1_1001_FieldCurrentUser" par="" text="Wieland Hintz"/>
    <f:field ref="CCAPRECONFIG_15_1001_Objektname" par="" edit="true" text="190903_ZEV_Form_Berechnung_Gestehungskosten_d-f-i"/>
    <f:field ref="CHPRECONFIG_1_1001_Objektname" par="" edit="true" text="190903_ZEV_Form_Berechnung_Gestehungskosten_d-f-i"/>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BAVCFG_15_1700_ForeignNumber" text="Fremdaktenzeichen"/>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 text="Strasse2"/>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Tariffa - Tarif RCP - ZEV Tarif</vt:lpstr>
      <vt:lpstr>Resa - Recettes - Ertrag</vt:lpstr>
      <vt:lpstr>Annualità - Annuité - Annuität</vt:lpstr>
      <vt:lpstr>Testi - Textes - Texte</vt:lpstr>
      <vt:lpstr>lingua</vt:lpstr>
    </vt:vector>
  </TitlesOfParts>
  <Company>HEV 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Ammann</dc:creator>
  <cp:lastModifiedBy>Heiniger Leo-Philipp BFE</cp:lastModifiedBy>
  <cp:lastPrinted>2018-04-10T05:36:59Z</cp:lastPrinted>
  <dcterms:created xsi:type="dcterms:W3CDTF">2008-09-25T13:20:50Z</dcterms:created>
  <dcterms:modified xsi:type="dcterms:W3CDTF">2024-03-13T09:07:25Z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
  </property>
  <property fmtid="{D5CDD505-2E9C-101B-9397-08002B2CF9AE}" pid="3" name="FSC#UVEKCFG@15.1700:FileRespOrg">
    <vt:lpwstr>Erneuerbare Energie</vt:lpwstr>
  </property>
  <property fmtid="{D5CDD505-2E9C-101B-9397-08002B2CF9AE}" pid="4" name="FSC#UVEKCFG@15.1700:DefaultGroupFileResponsible">
    <vt:lpwstr/>
  </property>
  <property fmtid="{D5CDD505-2E9C-101B-9397-08002B2CF9AE}" pid="5" name="FSC#UVEKCFG@15.1700:FileRespFunction">
    <vt:lpwstr/>
  </property>
  <property fmtid="{D5CDD505-2E9C-101B-9397-08002B2CF9AE}" pid="6" name="FSC#UVEKCFG@15.1700:AssignedClassification">
    <vt:lpwstr/>
  </property>
  <property fmtid="{D5CDD505-2E9C-101B-9397-08002B2CF9AE}" pid="7" name="FSC#UVEKCFG@15.1700:AssignedClassificationCode">
    <vt:lpwstr>COO.1.1001.1.137854</vt:lpwstr>
  </property>
  <property fmtid="{D5CDD505-2E9C-101B-9397-08002B2CF9AE}" pid="8" name="FSC#UVEKCFG@15.1700:FileResponsible">
    <vt:lpwstr/>
  </property>
  <property fmtid="{D5CDD505-2E9C-101B-9397-08002B2CF9AE}" pid="9" name="FSC#UVEKCFG@15.1700:FileResponsibleTel">
    <vt:lpwstr/>
  </property>
  <property fmtid="{D5CDD505-2E9C-101B-9397-08002B2CF9AE}" pid="10" name="FSC#UVEKCFG@15.1700:FileResponsibleEmail">
    <vt:lpwstr/>
  </property>
  <property fmtid="{D5CDD505-2E9C-101B-9397-08002B2CF9AE}" pid="11" name="FSC#UVEKCFG@15.1700:FileResponsibleFax">
    <vt:lpwstr/>
  </property>
  <property fmtid="{D5CDD505-2E9C-101B-9397-08002B2CF9AE}" pid="12" name="FSC#UVEKCFG@15.1700:FileResponsibleAddress">
    <vt:lpwstr/>
  </property>
  <property fmtid="{D5CDD505-2E9C-101B-9397-08002B2CF9AE}" pid="13" name="FSC#UVEKCFG@15.1700:FileResponsibleStreet">
    <vt:lpwstr/>
  </property>
  <property fmtid="{D5CDD505-2E9C-101B-9397-08002B2CF9AE}" pid="14" name="FSC#UVEKCFG@15.1700:FileResponsiblezipcode">
    <vt:lpwstr/>
  </property>
  <property fmtid="{D5CDD505-2E9C-101B-9397-08002B2CF9AE}" pid="15" name="FSC#UVEKCFG@15.1700:FileResponsiblecity">
    <vt:lpwstr/>
  </property>
  <property fmtid="{D5CDD505-2E9C-101B-9397-08002B2CF9AE}" pid="16" name="FSC#UVEKCFG@15.1700:FileResponsibleAbbreviation">
    <vt:lpwstr/>
  </property>
  <property fmtid="{D5CDD505-2E9C-101B-9397-08002B2CF9AE}" pid="17" name="FSC#UVEKCFG@15.1700:FileRespOrgHome">
    <vt:lpwstr>Mühlestrasse 4, 3003 Bern</vt:lpwstr>
  </property>
  <property fmtid="{D5CDD505-2E9C-101B-9397-08002B2CF9AE}" pid="18" name="FSC#UVEKCFG@15.1700:CurrUserAbbreviation">
    <vt:lpwstr>hiw</vt:lpwstr>
  </property>
  <property fmtid="{D5CDD505-2E9C-101B-9397-08002B2CF9AE}" pid="19" name="FSC#UVEKCFG@15.1700:CategoryReference">
    <vt:lpwstr>124.1</vt:lpwstr>
  </property>
  <property fmtid="{D5CDD505-2E9C-101B-9397-08002B2CF9AE}" pid="20" name="FSC#UVEKCFG@15.1700:cooAddress">
    <vt:lpwstr>COO.2207.110.3.1862837</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190903_ZEV_Form_Berechnung_Gestehungskosten_d-f-i</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2019-09-05-0188</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B-Post</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
  </property>
  <property fmtid="{D5CDD505-2E9C-101B-9397-08002B2CF9AE}" pid="92" name="FSC#UVEKCFG@15.1700:Abs_Vorname">
    <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05.09.2019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190903_ZEV_Form_Berechnung_Gestehungskosten_d-f-i</vt:lpwstr>
  </property>
  <property fmtid="{D5CDD505-2E9C-101B-9397-08002B2CF9AE}" pid="100" name="FSC#UVEKCFG@15.1700:Nummer">
    <vt:lpwstr>2019-09-05-0188</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
  </property>
  <property fmtid="{D5CDD505-2E9C-101B-9397-08002B2CF9AE}" pid="104" name="FSC#UVEKCFG@15.1700:FileResponsiblezipcodePostal">
    <vt:lpwstr/>
  </property>
  <property fmtid="{D5CDD505-2E9C-101B-9397-08002B2CF9AE}" pid="105" name="FSC#UVEKCFG@15.1700:FileResponsiblecityPostal">
    <vt:lpwstr/>
  </property>
  <property fmtid="{D5CDD505-2E9C-101B-9397-08002B2CF9AE}" pid="106" name="FSC#UVEKCFG@15.1700:FileResponsibleStreetInvoice">
    <vt:lpwstr/>
  </property>
  <property fmtid="{D5CDD505-2E9C-101B-9397-08002B2CF9AE}" pid="107" name="FSC#UVEKCFG@15.1700:FileResponsiblezipcodeInvoice">
    <vt:lpwstr/>
  </property>
  <property fmtid="{D5CDD505-2E9C-101B-9397-08002B2CF9AE}" pid="108" name="FSC#UVEKCFG@15.1700:FileResponsiblecityInvoice">
    <vt:lpwstr/>
  </property>
  <property fmtid="{D5CDD505-2E9C-101B-9397-08002B2CF9AE}" pid="109" name="FSC#UVEKCFG@15.1700:ResponsibleDefaultRoleOrg">
    <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124.1-00015</vt:lpwstr>
  </property>
  <property fmtid="{D5CDD505-2E9C-101B-9397-08002B2CF9AE}" pid="136" name="FSC#COOELAK@1.1001:FileRefYear">
    <vt:lpwstr>2013</vt:lpwstr>
  </property>
  <property fmtid="{D5CDD505-2E9C-101B-9397-08002B2CF9AE}" pid="137" name="FSC#COOELAK@1.1001:FileRefOrdinal">
    <vt:lpwstr>15</vt:lpwstr>
  </property>
  <property fmtid="{D5CDD505-2E9C-101B-9397-08002B2CF9AE}" pid="138" name="FSC#COOELAK@1.1001:FileRefOU">
    <vt:lpwstr>FC</vt:lpwstr>
  </property>
  <property fmtid="{D5CDD505-2E9C-101B-9397-08002B2CF9AE}" pid="139" name="FSC#COOELAK@1.1001:Organization">
    <vt:lpwstr/>
  </property>
  <property fmtid="{D5CDD505-2E9C-101B-9397-08002B2CF9AE}" pid="140" name="FSC#COOELAK@1.1001:Owner">
    <vt:lpwstr>Hintz Wieland</vt:lpwstr>
  </property>
  <property fmtid="{D5CDD505-2E9C-101B-9397-08002B2CF9AE}" pid="141" name="FSC#COOELAK@1.1001:OwnerExtension">
    <vt:lpwstr>+41 58 469 30 89</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Erneuerbare Energie (BFE)</vt:lpwstr>
  </property>
  <property fmtid="{D5CDD505-2E9C-101B-9397-08002B2CF9AE}" pid="148" name="FSC#COOELAK@1.1001:CreatedAt">
    <vt:lpwstr>05.09.2019</vt:lpwstr>
  </property>
  <property fmtid="{D5CDD505-2E9C-101B-9397-08002B2CF9AE}" pid="149" name="FSC#COOELAK@1.1001:OU">
    <vt:lpwstr>Erneuerbare Energie (BFE)</vt:lpwstr>
  </property>
  <property fmtid="{D5CDD505-2E9C-101B-9397-08002B2CF9AE}" pid="150" name="FSC#COOELAK@1.1001:Priority">
    <vt:lpwstr> ()</vt:lpwstr>
  </property>
  <property fmtid="{D5CDD505-2E9C-101B-9397-08002B2CF9AE}" pid="151" name="FSC#COOELAK@1.1001:ObjBarCode">
    <vt:lpwstr>*COO.2207.110.3.1862837*</vt:lpwstr>
  </property>
  <property fmtid="{D5CDD505-2E9C-101B-9397-08002B2CF9AE}" pid="152" name="FSC#COOELAK@1.1001:RefBarCode">
    <vt:lpwstr>*COO.2207.110.2.1862838*</vt:lpwstr>
  </property>
  <property fmtid="{D5CDD505-2E9C-101B-9397-08002B2CF9AE}" pid="153" name="FSC#COOELAK@1.1001:FileRefBarCode">
    <vt:lpwstr>*124.1-00015*</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124.1</vt:lpwstr>
  </property>
  <property fmtid="{D5CDD505-2E9C-101B-9397-08002B2CF9AE}" pid="167" name="FSC#COOELAK@1.1001:CurrentUserRolePos">
    <vt:lpwstr>Sachbearbeiter/in</vt:lpwstr>
  </property>
  <property fmtid="{D5CDD505-2E9C-101B-9397-08002B2CF9AE}" pid="168" name="FSC#COOELAK@1.1001:CurrentUserEmail">
    <vt:lpwstr>Wieland.Hintz@bfe.admin.ch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
  </property>
  <property fmtid="{D5CDD505-2E9C-101B-9397-08002B2CF9AE}" pid="176" name="FSC#ATSTATECFG@1.1001:AgentPhone">
    <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190903_ZEV_Form_Berechnung_Gestehungskosten_d-f-i</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124.1-00015/00289/00116/00014</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COO.2207.110.3.1862837</vt:lpwstr>
  </property>
  <property fmtid="{D5CDD505-2E9C-101B-9397-08002B2CF9AE}" pid="198" name="FSC#FSCFOLIO@1.1001:docpropproject">
    <vt:lpwstr/>
  </property>
</Properties>
</file>